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1340" windowHeight="6732" tabRatio="733"/>
  </bookViews>
  <sheets>
    <sheet name="SKUPNA REKAPITULACIJA" sheetId="33" r:id="rId1"/>
    <sheet name="I. Rekapitulacija GO del" sheetId="44" r:id="rId2"/>
    <sheet name="pripravljalna dela" sheetId="45" r:id="rId3"/>
    <sheet name="zemeljska dela" sheetId="46" r:id="rId4"/>
    <sheet name="armiranobetonska dela" sheetId="47" r:id="rId5"/>
    <sheet name="zidarska dela" sheetId="48" r:id="rId6"/>
    <sheet name="tesarska dela" sheetId="49" r:id="rId7"/>
    <sheet name="ključavničarska dela" sheetId="50" r:id="rId8"/>
    <sheet name="asfalterska dela" sheetId="51" r:id="rId9"/>
    <sheet name="leseni podi" sheetId="52" r:id="rId10"/>
    <sheet name="razna dela" sheetId="53" r:id="rId11"/>
    <sheet name="II. VRTNARSKA DELA" sheetId="54" r:id="rId12"/>
    <sheet name="III. Rekapitulacija elektroinst" sheetId="55" r:id="rId13"/>
    <sheet name="Splošno" sheetId="56" r:id="rId14"/>
    <sheet name="El. napajanje" sheetId="57" r:id="rId15"/>
    <sheet name="Razsvetljava" sheetId="58" r:id="rId16"/>
    <sheet name="Videonadzor" sheetId="59" r:id="rId17"/>
    <sheet name="IV.Str instal. Rekapitulacija" sheetId="60" r:id="rId18"/>
    <sheet name="2. Vodovod" sheetId="61" r:id="rId19"/>
    <sheet name="3.Gradbena dela" sheetId="62" r:id="rId20"/>
  </sheets>
  <externalReferences>
    <externalReference r:id="rId21"/>
  </externalReferences>
  <definedNames>
    <definedName name="agregat" localSheetId="11">'II. VRTNARSKA DELA'!$F$53</definedName>
    <definedName name="agregat">#REF!</definedName>
    <definedName name="eur" localSheetId="14">[1]Vodovod!#REF!</definedName>
    <definedName name="eur" localSheetId="16">[1]Vodovod!#REF!</definedName>
    <definedName name="eur">[1]Vodovod!#REF!</definedName>
    <definedName name="izvesek" localSheetId="11">'II. VRTNARSKA DELA'!$F$18</definedName>
    <definedName name="izvesek">#REF!</definedName>
    <definedName name="oddusek" localSheetId="11">'II. VRTNARSKA DELA'!#REF!</definedName>
    <definedName name="oddusek">#REF!</definedName>
    <definedName name="oprema" localSheetId="11">'II. VRTNARSKA DELA'!$F$79</definedName>
    <definedName name="oprema">#REF!</definedName>
    <definedName name="_xlnm.Print_Area" localSheetId="18">'2. Vodovod'!$A$1:$F$65</definedName>
    <definedName name="_xlnm.Print_Area" localSheetId="14">'El. napajanje'!$A$1:$F$56</definedName>
    <definedName name="_xlnm.Print_Area" localSheetId="11">'II. VRTNARSKA DELA'!$A$1:$F$62</definedName>
    <definedName name="_xlnm.Print_Area" localSheetId="15">Razsvetljava!$A$1:$F$33</definedName>
    <definedName name="_xlnm.Print_Area" localSheetId="16">Videonadzor!$A$1:$F$32</definedName>
    <definedName name="Strelovod" localSheetId="16">[1]Vodovod!#REF!</definedName>
    <definedName name="Strelovod">[1]Vodovod!#REF!</definedName>
    <definedName name="svetilka" localSheetId="11">'II. VRTNARSKA DELA'!$F$47</definedName>
    <definedName name="svetilka">#REF!</definedName>
    <definedName name="totem" localSheetId="11">'II. VRTNARSKA DELA'!$F$27</definedName>
    <definedName name="totem">#REF!</definedName>
    <definedName name="totm" localSheetId="11">'II. VRTNARSKA DELA'!$F$27</definedName>
    <definedName name="totm">#REF!</definedName>
    <definedName name="zastavka" localSheetId="11">'II. VRTNARSKA DELA'!$F$41</definedName>
    <definedName name="zastavka">#REF!</definedName>
  </definedNames>
  <calcPr calcId="145621"/>
</workbook>
</file>

<file path=xl/calcChain.xml><?xml version="1.0" encoding="utf-8"?>
<calcChain xmlns="http://schemas.openxmlformats.org/spreadsheetml/2006/main">
  <c r="C26" i="62" l="1"/>
  <c r="D3" i="62"/>
  <c r="D24" i="62"/>
  <c r="A3" i="62"/>
  <c r="A6" i="62" s="1"/>
  <c r="A23" i="62"/>
  <c r="D21" i="62"/>
  <c r="D18" i="62"/>
  <c r="D15" i="62"/>
  <c r="D12" i="62"/>
  <c r="D9" i="62"/>
  <c r="D6" i="62"/>
  <c r="D61" i="61"/>
  <c r="D60" i="61"/>
  <c r="A3" i="61"/>
  <c r="A7" i="61"/>
  <c r="A4" i="59"/>
  <c r="A6" i="59"/>
  <c r="A8" i="59"/>
  <c r="A6" i="58"/>
  <c r="A5" i="57"/>
  <c r="A12" i="57"/>
  <c r="A15" i="57"/>
  <c r="D39" i="54"/>
  <c r="D38" i="54"/>
  <c r="D37" i="54"/>
  <c r="D36" i="54"/>
  <c r="D35" i="54"/>
  <c r="D34" i="54"/>
  <c r="D31" i="54" s="1"/>
  <c r="D22" i="54"/>
  <c r="D16" i="54"/>
  <c r="D15" i="54"/>
  <c r="D14" i="54"/>
  <c r="G6" i="50"/>
  <c r="G21" i="33"/>
  <c r="G24" i="33" s="1"/>
  <c r="A22" i="57" l="1"/>
  <c r="A24" i="57" s="1"/>
  <c r="A12" i="59"/>
  <c r="A9" i="62"/>
  <c r="A12" i="62"/>
  <c r="A20" i="57"/>
  <c r="A11" i="58"/>
  <c r="A10" i="59"/>
  <c r="A12" i="61"/>
  <c r="A18" i="62" l="1"/>
  <c r="A21" i="62"/>
  <c r="A26" i="57"/>
  <c r="A16" i="61"/>
  <c r="A28" i="57"/>
  <c r="A30" i="57" s="1"/>
  <c r="A16" i="58"/>
  <c r="A18" i="58" s="1"/>
  <c r="A15" i="62"/>
  <c r="A24" i="62" s="1"/>
  <c r="A14" i="59"/>
  <c r="A32" i="57" l="1"/>
  <c r="A20" i="58"/>
  <c r="A26" i="58" s="1"/>
  <c r="A18" i="59"/>
  <c r="A21" i="59"/>
  <c r="A20" i="61"/>
  <c r="A24" i="61" s="1"/>
  <c r="A16" i="59"/>
  <c r="A28" i="61" l="1"/>
  <c r="A23" i="59"/>
  <c r="A34" i="57"/>
  <c r="A37" i="57" l="1"/>
  <c r="A42" i="57" s="1"/>
  <c r="A46" i="57" s="1"/>
  <c r="A35" i="61"/>
  <c r="A39" i="61" s="1"/>
  <c r="A51" i="61" s="1"/>
  <c r="A58" i="61" l="1"/>
  <c r="A28" i="59"/>
  <c r="A26" i="59"/>
</calcChain>
</file>

<file path=xl/sharedStrings.xml><?xml version="1.0" encoding="utf-8"?>
<sst xmlns="http://schemas.openxmlformats.org/spreadsheetml/2006/main" count="657" uniqueCount="359">
  <si>
    <t>m2</t>
  </si>
  <si>
    <t>I.</t>
  </si>
  <si>
    <t>SKUPAJ</t>
  </si>
  <si>
    <t>II.</t>
  </si>
  <si>
    <t xml:space="preserve"> </t>
  </si>
  <si>
    <t>III.</t>
  </si>
  <si>
    <t>m1</t>
  </si>
  <si>
    <t>kg</t>
  </si>
  <si>
    <t>ARMIRANOBETONSKA DELA</t>
  </si>
  <si>
    <t>ZIDARSKA DELA</t>
  </si>
  <si>
    <t>TESARSKA DELA</t>
  </si>
  <si>
    <t>m3</t>
  </si>
  <si>
    <t>a'</t>
  </si>
  <si>
    <t>IV.</t>
  </si>
  <si>
    <t>V.</t>
  </si>
  <si>
    <t>REKAPITULACIJA</t>
  </si>
  <si>
    <t>OPOMBA:</t>
  </si>
  <si>
    <t>kos</t>
  </si>
  <si>
    <t>ZEMELJSKA DELA</t>
  </si>
  <si>
    <t>Grobo in fino planiranje s točnostjo +- 3 cm.</t>
  </si>
  <si>
    <t>komplet</t>
  </si>
  <si>
    <t>PRIPRAVLJALNA DELA</t>
  </si>
  <si>
    <t>A. GRADBENA DELA</t>
  </si>
  <si>
    <t>B. OBRTNIŠKA DELA</t>
  </si>
  <si>
    <t>Zemeljski planum dna izkopa, uvaljanje, dosipavanje, planiranje.</t>
  </si>
  <si>
    <t>SKUPAJ GRADBENO OBRTNIŠKA DELA EUR:</t>
  </si>
  <si>
    <t xml:space="preserve">Vsi izkopi se obračunavajo v raščenem stanju, vsi zasipi v utrjenem stanju. </t>
  </si>
  <si>
    <t>Točne nivelete izkopa se določijo na licu mesta po zakoličbi.</t>
  </si>
  <si>
    <t>Zakoličba nove  ureditve , postavitev in zavarovanje profilov.</t>
  </si>
  <si>
    <t>LESENI PODI</t>
  </si>
  <si>
    <t>RAZNA DELA</t>
  </si>
  <si>
    <t>KLJUČAVNIČARSKA DELA</t>
  </si>
  <si>
    <t>ASFALTERSKA DELA</t>
  </si>
  <si>
    <t xml:space="preserve">Kombinirani izkop v terenu III. Ktg., nakladanje in odvoz izkopanega materiala  na začasno deponijo. </t>
  </si>
  <si>
    <t>Dobava in polaganje geoteksitla 200g/m2.</t>
  </si>
  <si>
    <t>Dobava in vgrajevanje nasutja iz kamnitega drobljenca, z utrjevanjem v plasteh po 20 cm. Zasip za temelji in brežine.</t>
  </si>
  <si>
    <t>Ročni izkop v območju vodovodne, kanalizacijske in elektro instalacije,  z odmetom na rob izkopa. Ocena.</t>
  </si>
  <si>
    <t>a) preseka nad 0,30 m3/m1.</t>
  </si>
  <si>
    <t>Dobava in izdelava točkovnih temeljev za prometne znake in kandelabre iz betonskih cevi globine 100 cm, kompletno z izkopom, cevjo, betonom C 25/30 z dodatkom 3 kg/m3 polipropilenskih vlaken.</t>
  </si>
  <si>
    <t>a) jašek svetle velikosti 80 x 80 x cca 100 cm globine.</t>
  </si>
  <si>
    <t>Izdelava zaključka skalometa do obstoječega.</t>
  </si>
  <si>
    <t>Izvedba navezave na obstoječo kolesarsko in pešpot.</t>
  </si>
  <si>
    <t>Prevoz, montaža in amortizacija zaščitnega odra za montažo mostu. Upoštevana tlorisna površina mostu.</t>
  </si>
  <si>
    <t>Opaž stranic talne plošče debeline 25 cm, z montažo in demontažo.</t>
  </si>
  <si>
    <t>a) pomična ležišča.</t>
  </si>
  <si>
    <t>b) fiksna ležišča.</t>
  </si>
  <si>
    <t>Izdelava, dobava in montaža ograje na mostu. Oznaka sheme Og 1.1.</t>
  </si>
  <si>
    <t>Izdelava, dobava in montaža lesenega ročaja na mostu. Oznaka sheme Lr.1.1.</t>
  </si>
  <si>
    <t>Dobava in polaganje asfalta v sestavi:</t>
  </si>
  <si>
    <t>Dobava in vgrajevanje nasutja v debelini 30 cm ( posteljica ). Za kamnito nasutje morajo materiali ustrezati USCS, vrsta GW, GP, GM. Utrjevanje na CBR = 7% ( Evd = 20 Mpa ). Nosilnost oziroma vrednost deformacijskih modulov, dosežene na  planumu kamnite posteljice morajo znašati Ev2 večji od 80 MN/m2 in EV2/Ev1 manjši od 3 oziroma Evd večji od 40 MN/m2</t>
  </si>
  <si>
    <t>Dobava in vgrajevanje nasutja  iz kamnitega drobljenca, frakcije 0-32 mm, v debelini 20 cm, z utrditvijo in planiranjem. Za kamnito nasutje morajo materiali ustrezati USCS, vrsta GW, GP, GM. Utrjevanje na CBR = 7% ( Evd = 20 Mpa ). Nosilnost oziroma vrednost deformacijskih modulov, dosežene na  planumu kamnite posteljice morajo znašati Ev2 večji od 80 MN/m2 in EV2/Ev1 manjši od 3 oziroma Evd večji od 40 MN/m2</t>
  </si>
  <si>
    <t>Kombinirani izkop za točkovne temelje mostu, z nakladanjem in odvozom izkopanega materiala v trajno deponijo s plačilom takse za deponijo.</t>
  </si>
  <si>
    <t>11.</t>
  </si>
  <si>
    <t>12.</t>
  </si>
  <si>
    <t>Dobava in polaganje  geosintetike s prebodno trdnostjo 3000N.</t>
  </si>
  <si>
    <t>13.</t>
  </si>
  <si>
    <t>Izdelava protipoplavnega nasutja na obeh straneh mostu za izvedbo temeljenja. Tehnologijo in način izvedbe predvidi izvajalec del.</t>
  </si>
  <si>
    <t>14.</t>
  </si>
  <si>
    <t>Dobava in vgrajevanje podložnega betona C  25/30  v debelini   15 cm in  5 cm.</t>
  </si>
  <si>
    <t>Dobava in izdelava točkovnih temeljev za kontrolo pristopa, izdelani iz betonske cevi fi 50 cm, globine 50 cm, kompletno z izkopom, cevjo, betonom C 25/30 z dodatkom 3 kg/m3 polipropilenskih vlaken.</t>
  </si>
  <si>
    <t>Opaž stranic podložnega betona višine 15 cm, z montažo in demontažo.</t>
  </si>
  <si>
    <t>Opaž točkovnih temeljev z montažo in demontažo.</t>
  </si>
  <si>
    <t>Izdelava, dobava in montaža  lesenega ročaja na mostu. Oznaka sheme Lr 1.2.</t>
  </si>
  <si>
    <t>Izdelava, dobava in montaža kovinske kontrole dostopa. Oznaka sheme Kd 1.1.</t>
  </si>
  <si>
    <t>Dobava in razstiranje dekorativnega peska frakcije 0-4 mm, oker barve, v debelini 12 cm, uvaljanje, planiranje.</t>
  </si>
  <si>
    <t>Dobava in montaža prometnih znakov. Montaža v betonski temelj. Oznaka sheme Pz1.1; Pz1.2.</t>
  </si>
  <si>
    <t>SKUPNA REKAPITULACIJA</t>
  </si>
  <si>
    <t>I. GRADBENA IN OBRTNIŠKA DELA</t>
  </si>
  <si>
    <t>II. VRTNARSKA DELA</t>
  </si>
  <si>
    <t>III. ELEKTRO INŠTALACIJE</t>
  </si>
  <si>
    <t>1.7.2</t>
  </si>
  <si>
    <t>1.7.1</t>
  </si>
  <si>
    <t>NAMAKALNI SISTEM</t>
  </si>
  <si>
    <t>1.7</t>
  </si>
  <si>
    <t>Dobava in razgrinjanje zastirke - vulkanskega peska v debelini min 5cm.</t>
  </si>
  <si>
    <t>1.5.1</t>
  </si>
  <si>
    <t>ZASTIRKA</t>
  </si>
  <si>
    <t>1.5</t>
  </si>
  <si>
    <t>1.4.1</t>
  </si>
  <si>
    <t>TRATA</t>
  </si>
  <si>
    <t>1.4</t>
  </si>
  <si>
    <t>Lavandula angustifolia 'Oljka'</t>
  </si>
  <si>
    <t>Lavandula angustifolia 'Blue Scent Early'</t>
  </si>
  <si>
    <t>Lavandula angustifolia 'Blue River'</t>
  </si>
  <si>
    <t>Lavandula angustifolia 'Blu Dwarf'</t>
  </si>
  <si>
    <t>Lavandula angustifolia 'Alba'</t>
  </si>
  <si>
    <t>Iris sibirica 'Papillon'</t>
  </si>
  <si>
    <t>velikost</t>
  </si>
  <si>
    <t xml:space="preserve">Sadike </t>
  </si>
  <si>
    <t>1.3.3</t>
  </si>
  <si>
    <t>Sajenje trajnic in okrasnih trav  - velikost sadilne jame je 1.5x premer bale, dodajanje rodovitne zemlje, gnojenje, zalivanje</t>
  </si>
  <si>
    <t>1.3.2</t>
  </si>
  <si>
    <t>GRMOVNICE, TRAJNICE IN OKRASNE TRAVE</t>
  </si>
  <si>
    <t>1.3</t>
  </si>
  <si>
    <t>30-35</t>
  </si>
  <si>
    <t>Pinus pinia_5xv._višina 500-700</t>
  </si>
  <si>
    <t>1.2.3</t>
  </si>
  <si>
    <t>Sajenje drevja do obsega 35cm - velikost sadilne jame je 1.5x premer bale, dodajanje rodovitne zemlje, drenažna cev v obliki kroga 1xgnojenje, pritrditev na 3x oporni količek.</t>
  </si>
  <si>
    <t>1.2.2</t>
  </si>
  <si>
    <t>DREVJE</t>
  </si>
  <si>
    <t>1.2</t>
  </si>
  <si>
    <t xml:space="preserve">Nabava in  vgradnja rodovitne zemlje za trato, fino planiranje in priprava za setev trate oziroma polaganje travne ruše. </t>
  </si>
  <si>
    <t>1.1.4</t>
  </si>
  <si>
    <t xml:space="preserve">Nabava rodovitne zemlje - zemlja za dodajanje v sadilne jame dreves. </t>
  </si>
  <si>
    <t>1.1.2</t>
  </si>
  <si>
    <t xml:space="preserve">Nabava rodovitne zemlje - zemlja za dodajanje v sadilne jame, za mešanje in fino planiranje gred. </t>
  </si>
  <si>
    <t>1.1.1</t>
  </si>
  <si>
    <t>RODOVITNA ZEMLJA</t>
  </si>
  <si>
    <t>1.1</t>
  </si>
  <si>
    <t>VRTNARSKA DELA</t>
  </si>
  <si>
    <t>1.</t>
  </si>
  <si>
    <t>POPIS DEL IN MATERIALA ZA ELEKTRIČNE INŠTALACIJE IN ELEKTRIČNO OPREMO</t>
  </si>
  <si>
    <t>datum:</t>
  </si>
  <si>
    <t xml:space="preserve">investitor: </t>
  </si>
  <si>
    <t>Mestna občina Koper</t>
  </si>
  <si>
    <t>Verdijeva ulica 10, 6000 Koper</t>
  </si>
  <si>
    <t xml:space="preserve">objekt: </t>
  </si>
  <si>
    <t>UREDITEV PARKA OB SEMEDELSKI PROMENADI V KOPRU</t>
  </si>
  <si>
    <t>KOLESARSKA IN PEŠ POT ČEZ KANAL GRANDE</t>
  </si>
  <si>
    <t>0.</t>
  </si>
  <si>
    <t>ELEKTRIČNO NAPAJANJE</t>
  </si>
  <si>
    <t>RAZSVETLJAVA</t>
  </si>
  <si>
    <t>2.</t>
  </si>
  <si>
    <t>VIDEONADZOR</t>
  </si>
  <si>
    <t>enota</t>
  </si>
  <si>
    <t>količina</t>
  </si>
  <si>
    <t>cena/enoto</t>
  </si>
  <si>
    <t>cena/postavko</t>
  </si>
  <si>
    <t>NN inštalacijske zaščitne cevi, doze in kabelske police</t>
  </si>
  <si>
    <t xml:space="preserve"> - inštalacijska cev Stigmaflex EL-K DN63</t>
  </si>
  <si>
    <t>m</t>
  </si>
  <si>
    <t xml:space="preserve"> - inštalacijska cev Stigmaflex EL-K DN90</t>
  </si>
  <si>
    <t xml:space="preserve"> - inštalacijska cev Stigmaflex EL-K DN160</t>
  </si>
  <si>
    <t xml:space="preserve"> - inštalacijska cev Stigmaflex EL-TK DN40</t>
  </si>
  <si>
    <t>Dobava in montaža doze za montažo:</t>
  </si>
  <si>
    <t xml:space="preserve"> - doza, samogasna, različne velikosti, IP65</t>
  </si>
  <si>
    <t>kpl</t>
  </si>
  <si>
    <t>Izvedba tesnjenja (vodotesno) prehodov kablov in cevi iz el. jaška do končnih priključkov na opremi (most).</t>
  </si>
  <si>
    <t>NN inštalacijski kabli</t>
  </si>
  <si>
    <t>Dobava in polaganje napajalnih kablov NYY-J ustreznih prerezov, uvlečenih v inštalacijske cevi:</t>
  </si>
  <si>
    <t>SKUPAJ ELEKTRIČNO NAPAJANJE:</t>
  </si>
  <si>
    <t>Opomba: kabli so zajeti v poglavju Električno napajanje.</t>
  </si>
  <si>
    <r>
      <t xml:space="preserve">Svetilka vgrajena v vertikalo, LED, 4,5 W, min230 Lm, 3000 °K, optika 10°, 24V, ohišje aluminij,  IP65, IK08,  kabel 20 cm, barva qualicoat kot most,  100 x 50 x 50 mm, oznaka svetilke v projektu </t>
    </r>
    <r>
      <rPr>
        <b/>
        <sz val="10"/>
        <rFont val="Calibri"/>
        <family val="2"/>
        <charset val="238"/>
      </rPr>
      <t>S29</t>
    </r>
    <r>
      <rPr>
        <sz val="10"/>
        <rFont val="Calibri"/>
        <family val="2"/>
        <charset val="238"/>
      </rPr>
      <t>, v naslednji sestavi:</t>
    </r>
  </si>
  <si>
    <t xml:space="preserve"> - LED svetilka (kot npr. DELTA Power LED -narrow ali enakovredno)</t>
  </si>
  <si>
    <r>
      <t xml:space="preserve">Steber 5 m, 102 mm vijačno pritrjen, vrata s sponkami na 2 x varovalke na 1m višine, barvano dvoslojno qualicoat sistem, antracit - svetila montirana po projektu, oznaka svetilke v projektu </t>
    </r>
    <r>
      <rPr>
        <b/>
        <sz val="10"/>
        <rFont val="Calibri"/>
        <family val="2"/>
        <charset val="238"/>
      </rPr>
      <t>S33, S34, S35</t>
    </r>
    <r>
      <rPr>
        <sz val="10"/>
        <rFont val="Calibri"/>
        <family val="2"/>
        <charset val="238"/>
      </rPr>
      <t xml:space="preserve"> in</t>
    </r>
    <r>
      <rPr>
        <b/>
        <sz val="10"/>
        <rFont val="Calibri"/>
        <family val="2"/>
        <charset val="238"/>
      </rPr>
      <t xml:space="preserve"> S36</t>
    </r>
    <r>
      <rPr>
        <sz val="10"/>
        <rFont val="Calibri"/>
        <family val="2"/>
        <charset val="238"/>
      </rPr>
      <t>, s pripadajočo naslednjo opremo:</t>
    </r>
  </si>
  <si>
    <t xml:space="preserve"> - Sidro-base plate 230x230x200 mm</t>
  </si>
  <si>
    <t xml:space="preserve"> - Sponke z 2x varovalko </t>
  </si>
  <si>
    <t xml:space="preserve"> - Svetilka LED -pole 102mm-single, max 40 W., min 2830 Lm, 3.000 °K, optika CYCLE PATH, aluminj ohišje projektne oblike, kalkeno steklo, nataknjena na steber z originalno objemko, IP65, IK09, 588x 163 x70 mm, antracit-dvoslojno gelicoat sistem, zaščita 10kV. 230 V konektorski priiklop. Montaža na 4,3 m, (kot npr. Ares DOOKU 400 Pole LED ali enakovredno) </t>
  </si>
  <si>
    <t xml:space="preserve"> - zaščita do 10kV-surge protection</t>
  </si>
  <si>
    <t>SKUPAJ RAZSVETLJAVA:</t>
  </si>
  <si>
    <t>Dobava in montaža IP kamera , 2x L20-F1.8, dan in noč 6 megapikslov, nočni senzor, maksimalna velikost slike (na senzor slike): 6MP (ločlivost 3072 x 2048), montaža na drog razsvetljave (kot npr. MOBOTIX MX-D16Di-Sec-DNight-N20N20-FIX-6MP-F1.8 D16 Complete Cam 6MP ali enakovredno)</t>
  </si>
  <si>
    <t>Dobava in montaža Ohišje za kamero z adapterjem za montažo na drog, prašno barvani v barvi javne razsvetljave</t>
  </si>
  <si>
    <t>Dobava in montaža Zaščita za kamere (kot npr. Mobotix MX-Overvoltage-Protection-Box-LSA ali enakovredno)</t>
  </si>
  <si>
    <r>
      <t>Dobava in montaža Opozorilna tabla</t>
    </r>
    <r>
      <rPr>
        <sz val="10"/>
        <rFont val="Calibri"/>
        <family val="2"/>
        <charset val="238"/>
      </rPr>
      <t xml:space="preserve"> (vhodne točke na most)</t>
    </r>
  </si>
  <si>
    <t>Dobava in polaganje kablov:</t>
  </si>
  <si>
    <r>
      <t xml:space="preserve"> - mrežni s/ftp kabel kat.7 4x2xAWG23/1 800MHZ PE </t>
    </r>
    <r>
      <rPr>
        <sz val="10"/>
        <rFont val="Arial"/>
        <family val="2"/>
        <charset val="238"/>
      </rPr>
      <t>(količina)</t>
    </r>
  </si>
  <si>
    <t>Povezava predvidene kamere ob mostu do predvidene TK/VIDEO omare v strojnici parka.</t>
  </si>
  <si>
    <t>SKUPAJ VIDEONADZOR:</t>
  </si>
  <si>
    <t>SPLOŠNI OPIS:</t>
  </si>
  <si>
    <t>a)</t>
  </si>
  <si>
    <t>Projekt za izvedbo PZI se prilagodi na izbrano oziroma ponujeno opremo!</t>
  </si>
  <si>
    <t>b)</t>
  </si>
  <si>
    <t>Ves vgrajeni material mora po kvaliteti ustrezati veljavnim tehničnim predpisom in normam.</t>
  </si>
  <si>
    <t>c)</t>
  </si>
  <si>
    <t>Pred dobavo svetilk in njihovo montažo je potrebno vse tipe svetilk uskladiti z željami investitorja in arhitekta.</t>
  </si>
  <si>
    <t>č)</t>
  </si>
  <si>
    <t>Vsa vgrajena oprema in inštalacije na objektu je do prevzema s strani investitorja (pooblaščene osebe) v lasti izvajalca.</t>
  </si>
  <si>
    <t>d)</t>
  </si>
  <si>
    <t>Izvajalec je dolžan imeti znanja, ki so predpisano zahtevana v 77. členu ZGO-1 in tam opredeljena skozi obvezni delovodski in mojstrski izpit, iz česar izhaja, da je strokovno usposobljena oseba za posamezno vrsto inštalacije in pozna vse potrebne standardne detajle.</t>
  </si>
  <si>
    <t>e)</t>
  </si>
  <si>
    <t xml:space="preserve">Pred pričetkom del mora izvajalec del pripraviti in predati tehnične predloge ponujene elektro opreme v potrditev, ki zajemajo vse iz popisa zahtevane tehnične podatke, detajlne risbe montaže in dokazila s potrdili o ustreznosti. </t>
  </si>
  <si>
    <t>f)</t>
  </si>
  <si>
    <t xml:space="preserve">Pri tem morajo biti podani tehnični podatki in risbe povsem usklajeni z zahtevanim obsegom in se morajo povsem nanašati na natančno ponujeni tip in velikost ter ne samo na vrsto opreme (enostavne fotokopije iz generalnega kataloga proizvajalcev v namen potrjevanja opreme niso sprejemljive). </t>
  </si>
  <si>
    <t>g)</t>
  </si>
  <si>
    <t xml:space="preserve">Nobeno naročilo ponujene opreme ne more biti sprovedeno, dokler ni s strani investitorja pooblaščen(e)ih oseb(e) izvedena preverba ustreznosti in ta tudi pisno potrjena. </t>
  </si>
  <si>
    <t>h)</t>
  </si>
  <si>
    <t>Dobava in postavitev opreme in sistemov se izvede po priloženi dokumentaciji, načrtih in tekstualnem delu, ki se dopolnijo s podrobnejšimi risbami posameznih izbranih dobaviteljev opreme.</t>
  </si>
  <si>
    <t>i)</t>
  </si>
  <si>
    <t xml:space="preserve">lzvajalec mora predvidena dela izvesti v zahtevani kvaliteti in lahko vgrajuje samo materiale in opremo, ki ima ustrezne ateste in certifikate (potrdila o skladnosti) ter je potrjena tudi s strani predstavnika investitorja. </t>
  </si>
  <si>
    <t>j)</t>
  </si>
  <si>
    <t xml:space="preserve">Prav tako se mora izvajalec držati navodil proizvajalca opreme za postavitev te opreme in sicer tako, da se po izvedbi zagonov pridobi dogovorjena garancija. </t>
  </si>
  <si>
    <t>k)</t>
  </si>
  <si>
    <t>Vgrajena oprema in material mora biti do dobave neuporabljena, nova in opremljena z zahtevano dokazno dokumentacijo.</t>
  </si>
  <si>
    <t>l)</t>
  </si>
  <si>
    <t xml:space="preserve">Izvajalec je dolžan izvesti preizkusni pogon posameznih sistemov po opravljeni izvedbi in o tem pisno obvestiti investitorja, da je sistem pripravljen za preizkusni pogon. </t>
  </si>
  <si>
    <t>m)</t>
  </si>
  <si>
    <t xml:space="preserve">Preizkusni pogon se izvrši v sodelovanju s predstavniki tehničnih služb, poblaščenim serviserjem vgrajenih naprav, izvajalcem strojnih napeljav, CNS in investitorjem po načinu, ki ga določa izvajalska pogodba (standard) oziroma jo predstavi investitor. </t>
  </si>
  <si>
    <t>n)</t>
  </si>
  <si>
    <t xml:space="preserve">Podroben tehnični opis opreme in elementov z jasno navedenimi robnimi pogoji je podan v nadaljevanju. Negativna odstopanja od razpisanih tehničnih zmogljivosti, učinkovitosti in kakovosti elektro opreme, materiala in del niso sprejemljiva, saj se razpisane obravnavajo kot najmanjše zahtevane oziroma potrebne.  </t>
  </si>
  <si>
    <t>o)</t>
  </si>
  <si>
    <t>Vsi tipi izdelkov - trgovska imena in proizvajalci navedeni v popisu del in materiala so omenjeni izključno zaradi natančnega definiranja tehničnih karakteristik, standardov in predpisov, po katerih so izdelani, certifikatov ter atestov, ki jih imajo z namenom natančneje opredeliti tehnične zahteve in postopke izdelave za podobne izdelke, ki jih nudi izvajalec del. Možno je ponuditi kvalitetno enakovredne ali boljše izdelke različnih proizvajalcev od navedenih.</t>
  </si>
  <si>
    <t>p)</t>
  </si>
  <si>
    <t>Vsi jekleni elementi (četudi ni v načrtu ali popisu GOI del posebej označeno) morajo biti odporni na sol in primerno protikorozijsko zaščiteni (vroče cinkanje in barvanje v RAL po izboru odg. proj. arhitekture ali drugo zahtevano zaščito za jeklene konstrukcije) tako, da je zagotovljen garancijski rok in življenjska doba, ki jo zahteva investitor.</t>
  </si>
  <si>
    <t xml:space="preserve">CENA NA ENOTO POSAMEZNIH POSTAVK MORA VSEBOVATI: </t>
  </si>
  <si>
    <t>-</t>
  </si>
  <si>
    <t>vsa potrebna pripravljalna dela (priprava gradbišča)</t>
  </si>
  <si>
    <t>vse potrebne transporte, notranje in zunanje</t>
  </si>
  <si>
    <t>zavarovanje gradbišča</t>
  </si>
  <si>
    <t>vse potrebno delo z drobnim materialom</t>
  </si>
  <si>
    <t>vsa potrebna pomožna sredstva za vgrajevanje na objektu kot so lestve, odri in podobno</t>
  </si>
  <si>
    <t>usklajevanje z osnovnim načrtom in posvetovanje s projektantom, nadzornikom, investitorjem, naročnikom</t>
  </si>
  <si>
    <t>terminsko usklajevanje del z ostalimi izvajalci na objektu</t>
  </si>
  <si>
    <t>čiščenje prostorov po končanih delih in odvoz odpadnega meteriala na stalno mestno deponijo</t>
  </si>
  <si>
    <t>plačilo komunalnega prispevka za stalno mestno deponijo odpadnega materiala</t>
  </si>
  <si>
    <t xml:space="preserve">vsa potrebna higijensko tehnična preventivna zaščita delavcev na gradbišču </t>
  </si>
  <si>
    <t>izdelavo vseh potrebnih detajlov in dopolnih del, katera je potrebno izvesti za dokončanje posameznih del, tudi če potrebni detajli in niso podrobno navedeni in opisani v popisu del, in so ta dopolnila nujna za pravilno funkcioniranje posameznih sistemov in elementov objekta.</t>
  </si>
  <si>
    <t>vrtanje manjših odprtin (≤ ø100mm) ter manjša gradbena dela za el. inst. in el. naprave</t>
  </si>
  <si>
    <t>meritve, preizkusi in spuščanje v pogon posameznih el. sistemov na objektu</t>
  </si>
  <si>
    <t>skladiščenje materiala na gradbišču</t>
  </si>
  <si>
    <t>preizkus varnostne razsvetljave s strani pooblaščenega izvajalca</t>
  </si>
  <si>
    <t>preizkušanje kvalitete za vse materiale, ki se vgrajujejo in dokazovanje kvalitete z atesti</t>
  </si>
  <si>
    <t>ves potrebni glavni, pomožni, pritrdilni, tesnilni in vezni material</t>
  </si>
  <si>
    <t>popravilo eventuelno povzročene škode ostalim izvajalcem na gradbišču</t>
  </si>
  <si>
    <t>vse potrebne zaščitne premaze</t>
  </si>
  <si>
    <t>popravilo nekvalitetno izvedenih del oziroma zamenjava elementov</t>
  </si>
  <si>
    <t>izdelava delavniških risb za proizvodnjo s potrebnimi detajli</t>
  </si>
  <si>
    <t xml:space="preserve">izdelava in izrez odprtin za vgradnjo inštalacijskih in drugih elementov </t>
  </si>
  <si>
    <t xml:space="preserve">priprava podatkov (označene spremembe v enem izvodu PZI) za izdelavo PID dokumentacije </t>
  </si>
  <si>
    <t>izdelava navodil za obratovanje in vzdrževanje</t>
  </si>
  <si>
    <t>šolanje investitorjevega kadra (vzdrževalci objekta)</t>
  </si>
  <si>
    <t xml:space="preserve">SKUPAJ </t>
  </si>
  <si>
    <t xml:space="preserve">   od  DN   50 ÷  DN  150</t>
  </si>
  <si>
    <t>Razvoz in raznos fazonov, armatur, spojk in cevi od deponije do jarka.</t>
  </si>
  <si>
    <t xml:space="preserve"> - teže do 100 kg/kos</t>
  </si>
  <si>
    <t xml:space="preserve"> - teže od 100 kg do 300 kg/kos</t>
  </si>
  <si>
    <t>DN  150 mm</t>
  </si>
  <si>
    <t>Rezanje Duktil cevi z brušenjem koncev.</t>
  </si>
  <si>
    <t xml:space="preserve">NL cev tip K9 s standardnim spojem po ISO 2531 oziroma DIN 28610 T1 (nodularna litina) na zunanji strani zaščitena z 400g/m2 Zn + Al (85% Zn +15% Al) in z modrim epoksijem, skupaj z gumijastim tesnilnim materialom ter dodatkom 2% dolžina cevi l=6m/kom. </t>
  </si>
  <si>
    <t>NL DN 150 mm</t>
  </si>
  <si>
    <t>E kos DN 150 mm</t>
  </si>
  <si>
    <t>E kos DN 100 mm</t>
  </si>
  <si>
    <t>T kos DN 150/150 (z vrtljivo prirobnico)</t>
  </si>
  <si>
    <t>FFR DN 150/100 mm</t>
  </si>
  <si>
    <t>Zakoličenje osi priključnega cevovoda z odmero mesta priključitve na javni vodovod, ter vris v kataster in izdelava geodetskega posnetka.</t>
  </si>
  <si>
    <t>Postavitev gradbenih profilov na os trase priključnega cevovoda, ter določitev nivoja za merjenje globine izkopa in polaganje cevi.</t>
  </si>
  <si>
    <t>Strojni in delno ročni izkop jarka za priključni cevovod globine 0 do 2m, širine dna 0,6 m, v terenu III-IV kategorije, z odlaganjem materiala 1,0 m od roba izkopa – naklon brežine jarka do 70°.</t>
  </si>
  <si>
    <t xml:space="preserve">Ročno planiranje dna jarka s točnostjo ± 3 cm po projektiranem padcu. </t>
  </si>
  <si>
    <t>Dobava 2x sejanega peska in temeljne plasti peščene posteljice debeline cca 10 cm s planiranjem in utrjevanjem do 95% zbitosti po standardnem Proktorjevem postopku. Posteljica mora biti enakomerno utrjena po celi dolžini.</t>
  </si>
  <si>
    <t>Zasipavanje jarka z izkopanim materialom s komprimiranjem v slojih po 20 cm; iz izkopnega materiala se odstrani vse skale večje od f 15 cm. Utrjenost mora doseči 95% trdnosti po standardnem Proktorjevem postopku.</t>
  </si>
  <si>
    <t>Odvoz odpadnega materiala  na deponijo do 5 km skupaj z nakladanjem na vozilo</t>
  </si>
  <si>
    <t>SKUPAJ (I. - IV.)</t>
  </si>
  <si>
    <t>Polaganje travne ruše -  rahljanje tal, frezanje globine 10-15cm, dodajanje univerzalnega gnojila 40g/m2 do 20%, fino planiranje +/- 3cm, polaganje travne ruše, valjanje in zalivanje. Trata za intenzivno uporabo.</t>
  </si>
  <si>
    <t xml:space="preserve">Črpanje vode za predvideni rok izvedbe temeljenja. </t>
  </si>
  <si>
    <t>POPIS DEL 
Kolesarska in peš pot čez kanal Grande v Kopru</t>
  </si>
  <si>
    <t>Dobava 2x sejanega peska in izdelava nasipa nad in okoli položene cevi v debelini cca 15 cm nad temenom cevi. Na peščeno posteljico se izvede 3 - 5 cm debel nasip, v katerega se izdela ležišče za priključno cev po projektirani niveleti. Obsip se izvaja v slojih debeline največ po 20 cm istočasno na obeh straneh cevi. Cev se pri obsipavanju ne sme premakniti iz ležišča. Obsip in nasip se utrjujeta do 95% zbitosti po standardnem Proktorjevem postopku. Obsipni material je nov peščen material.</t>
  </si>
  <si>
    <t>Skladno z geološkim poročilom št. 0167-MK/2017, 27.4.2017, ki ga je izdelalo podjetje GeoTrias d.o.o. Iz Ljubljane, se izvedejo 4 poizkusne vrtine, s skaterimi se določi globina temeljenja na pilotih, z izdelavo poročila za dimenzioniranje temeljev. Predvideva se vgraditev pilotov dolžine 35m, premera 40cm.</t>
  </si>
  <si>
    <t>Dobava in vgrajevanje nasutja iz kamnitega drobljenca ( zrna nasutnega materiala ne smejo presegati 100 mm ). Nasutje v debelini 0-150 cm, uvaljanje v plasteh po 30 cm do EVD = 60 Mpa. Nasutje za intervencijsko pot.</t>
  </si>
  <si>
    <t>Dobava in vgrajevanje nasutja iz kamnitega drobljenca ( zrna nasutnega materiala ne smejo presegati 100 mm ). Nasutje v debelini 60 cm, uvaljanje v plasteh po 30 cm do EVD = 60 Mpa. Pod temelji mosta.</t>
  </si>
  <si>
    <t>15.</t>
  </si>
  <si>
    <t>ur</t>
  </si>
  <si>
    <t>Dobava in vgrajevanje betona C 35/45, XS3, XF3 v temeljne grede in nastavke.</t>
  </si>
  <si>
    <t>Dobava, polaganje in vezanje  rebraste armature S 500. Srednje komplicirana armatura. Ocena.</t>
  </si>
  <si>
    <t>a) temelji mosta</t>
  </si>
  <si>
    <t>a) plošča pod mostom - skalomet</t>
  </si>
  <si>
    <t>a) betonske cevi fi 100 cm ( prometni znaki ).</t>
  </si>
  <si>
    <t>b) betonska cev fi 120 cm ( kandelabri ).</t>
  </si>
  <si>
    <t>Izdelava armiranobetonskih jaškov ( elektro ), kompletno z izkopom, betonom C 25/30, armaturo, opažem, zasipom z utrjevanjem in ltž vodotesnim pokrovom. Izdelava po projektu elektroinstalacij. Pokrovi velikosti 60 x 60 cm.</t>
  </si>
  <si>
    <t>Dobava in vgrajevanje betona C 25/30, v talno ploščo pod mostom ( skalomet ) debeline 25 cm.</t>
  </si>
  <si>
    <t>Izdelava betonskega temelja stojal za kolesa tlorisne velikosti 730 x 60 cm, globine 30 cm, kompletno z izkopom, zasipom, betonom, armaturo in opažem.</t>
  </si>
  <si>
    <t>Dobava in vgradnja armiranobetosnkih tipskih pilotov, predvideva se vgraditev zabitih ab pilotov dolžine 35m, premera 40cm, vključno z odbijanjem glav, klesanjem do primerne višine, odvozom ruševin na deponijo, ter krivljenje armaturnih palic za povezavo s temeljno ploščo.</t>
  </si>
  <si>
    <t>Dobava in vgrajevanje betonskih robnikov preseka 10/25 cm,  kompletno z betonskim temeljem in stičenjem s fino cementno malto.</t>
  </si>
  <si>
    <t>Dobava in tlakovanje brežine pod mostom  z naravnim lomljenim kamnom debeline cca 10 cm, skale lepljene na betonsko ploščo in fugirane. Obdelava skal enaka kot na obstoječem skalometu  v kanalu graude.</t>
  </si>
  <si>
    <t>Izdelava, dobava in polaganje  betonskih prefabrikatov, iz temno  pigmentiranega betona, protizdrsna površina, fugiranje stikov z vodotesno maso. Tlakovci šestterokotne oblike 60,60 x 60,60 cm ( TIP ), vel. 47,60 x 47,60 cm ( TIP 2 ), vel. 34,60 x 34,60 cm ( TIP 3 ). Debelina tlakovcev 10 cm. Tlakovci se polagajo v sloj peska, frakcije 0-4 mm,  debeline 3 cm. Polaganje po načrtu "TLAKOVANJE". Enaki prefabrikati kot uporabljeni v parku ob Semedelski promenadi.</t>
  </si>
  <si>
    <t>Izdelava, prevoz in montaža kovinske konstrukcije mostu izdelano iz jekla kvalitete S 355 J2, kompletno z vsem  pritrdilnim, sidrnim materialom,  antikorozijsko zaščito in finalnim opleskom po  izboru projektanta.  Razred zaščite C5M. V enotni ceni upoštevati izdelavo delavniških načrtov, ki jih potrdi odgovorni projektant arhitekture in statik.</t>
  </si>
  <si>
    <t>Pregled kovinske konstrukcije izdelanega mostu s strani pooblaščene organizacije ( npr. IMK ) in izdelava poročila.</t>
  </si>
  <si>
    <t>Izdelava, dobava in montaža inoks L profila 30 x 12 cm, d=10mm, sidran v AB podlago mostu, kot zaključek tlaka. Profil dolžine 530 cm.</t>
  </si>
  <si>
    <t>Talna označba - zarisovanje črt na asfaltu z nedrsečo barvo. Črte širine 10 cm, razmak med črtami 1 m, dolžina črte 1 m.</t>
  </si>
  <si>
    <t>Izdelava, dobava in montaža stojal za kolesa ARC. City Design ( kot št. 250084 ). Oznaka sheme Stojala za kolesa ( St. 1.1 ).</t>
  </si>
  <si>
    <t>Talna označba - zarisovanje črt na lesenem tlaku mosta, razmak med črtami 1 m.</t>
  </si>
  <si>
    <t>Nabava, dobava in vgradnja inox kotnika (jeklo 316L) dim. 100/200/3 mm, vključno s podložnim betonom C 12/15 deb. 10 cm. Rf kotnik izdelan iz horizontalne pločevine širine 100 in debeline 3 mm ter vertikalne pločevine višine 200 mm in debeline 3 mm, pločevini ojačeni s privarjenimi ploščatimi doiagonalnimi pločevinami v enakomernem rastru. Kotnik prašno barvan, temna in groba strukturna barva po izboru projektanta.</t>
  </si>
  <si>
    <t>rodovitna zemlja</t>
  </si>
  <si>
    <t>drevje</t>
  </si>
  <si>
    <t>grmovnice, trajnice in okrasne trave</t>
  </si>
  <si>
    <t>trata</t>
  </si>
  <si>
    <t xml:space="preserve">zastirka </t>
  </si>
  <si>
    <t>namakalni sistem</t>
  </si>
  <si>
    <t>skupaj</t>
  </si>
  <si>
    <t>opomba: Pred izvedbo mora izvajalec pripraviti delavniške načrte za namakalni sistem in jih dati v potrditev projektantu in investitorju.</t>
  </si>
  <si>
    <t>opomba: Tlak v vodovodnem sistemu je cca. 5 barov</t>
  </si>
  <si>
    <t xml:space="preserve">Dobava in montaža namakalega sistema za trato. Namakalni sistem npr. Rainbird za namakanje trate v skupni izmeri 3126 m2. Komplet razvod namakalnega sistema od predvidenih priključkov z vodovodno instalacijo. Namakalni sistem z dvižnimi razpršilci za zalivanje trate velikih dimenzij. komplet z vsemi razvodi, razpršilci, ventili in avtomatiko. Za ponudbo glej zasaditveni načrt in načrt nivelacije terena v arhitekturnem delu.  </t>
  </si>
  <si>
    <t xml:space="preserve">Dobava in montaža namakalega sistema za grede. Namakalni sistem npr. Rainbird za namakanje grmovnic in trajnic sajenih v gredah v skupni izmeri 862 m2. Komplet razvod namakalnega sistema od predvidenih priključkov z vodovodno instalacijo. Namakalni sistem s perforirano cevjo za namakanje gred v več vejah (skupaj 3 različnih gred) . Namakalni sistem komplet z vsemi razvodi, cevmi za kapljično namakanje, ventili in avtomatiko. Za ponudbo glej zasaditveni načrtin načrt nivelacije terena v arhitekturnem delu.  </t>
  </si>
  <si>
    <t>junij 2018</t>
  </si>
  <si>
    <t>Dobava in montaža inštalacijske zaščitne cevi za montažo v zemljo:</t>
  </si>
  <si>
    <t xml:space="preserve"> - inštalacijska cev Stigmaflex EL-K DN40</t>
  </si>
  <si>
    <r>
      <t xml:space="preserve">Dobava in montaža prostostoječe INOX omare </t>
    </r>
    <r>
      <rPr>
        <b/>
        <sz val="10"/>
        <rFont val="Calibri"/>
        <family val="2"/>
        <charset val="238"/>
      </rPr>
      <t>RO4</t>
    </r>
    <r>
      <rPr>
        <sz val="10"/>
        <rFont val="Calibri"/>
        <family val="2"/>
        <charset val="238"/>
      </rPr>
      <t>, velikost (VxŠxG) 600x400x210mm (kot npr. tip  Schrack WSR6040210 ali enakovredno), IP66, z montažnim materialom, kompletno z ožičenjem in z vgrajeno naslednjo električno opremo:</t>
    </r>
  </si>
  <si>
    <t xml:space="preserve"> - 1 kos: Glavno vgradno stikalo SV 340 3p 40A; Proizvajalec ETI ali enakovredno</t>
  </si>
  <si>
    <t xml:space="preserve"> - 3 kos odvodnik prenapetosti, razred 2/(type 2), 275V, AC, 12,5 kA, (tip: Dehn DG S CI 275 (Part No. 952 079))</t>
  </si>
  <si>
    <t xml:space="preserve"> - 7 kos RCBO zaščitno stikalo na diferenčni tok z nadtokovno zaščito (kot npr. KZS-2M AC B10/0.03; Proizvajalec ETI ali enakovredno)</t>
  </si>
  <si>
    <t>Izdelava in montaža betonskega temelja za omarico iz predhodne podstaveke, dimenzije (VxŠxG) 500x600x210 mm, komplet z izkopom.</t>
  </si>
  <si>
    <t>Izvedba kabelske kanalizacije od EJ-3 do EJ-4, za polaganje inštalacijskih cevi 2xDN90, komplet z izkopom za kabelsko kanalizacijo, polaganjem označitvenega traku, niveliranje dna jarka, izdelava posteljice z dobavo in nasutjem 2x sejanega peska ter zasutjem z drobnim izkopanim materialom do vrha in sicer v slojih z utrjevanjem. Najmanjša razdalja od vrha zgornje cevi do višine terena zemljišča mora znašati min 0,8 m za povozne površine.</t>
  </si>
  <si>
    <t>Izvedba kabelske kanalizacije od EJ-4 do črpališča, za polaganje inštalacijskih cevi 2xDN160, komplet z izkopom za kabelsko kanalizacijo, polaganjem označitvenega traku, niveliranje dna jarka, izdelava posteljice z dobavo in nasutjem 2x sejanega peska ter zasutjem z drobnim izkopanim materialom do vrha in sicer v slojih z utrjevanjem. Najmanjša razdalja od vrha zgornje cevi do višine terena zemljišča mora znašati min 0,8 m za povozne površine.</t>
  </si>
  <si>
    <t>Izvedba kabelske kanalizacije od EJ-4 do jaška v parku, za polaganje inštalacijskih cevi 2xDN90 + 1xDN40, komplet z izkopom za kabelsko kanalizacijo, polaganjem označitvenega traku, niveliranje dna jarka, izdelava posteljice z dobavo in nasutjem 2x sejanega peska ter zasutjem z drobnim izkopanim materialom do vrha in sicer v slojih z utrjevanjem. Najmanjša razdalja od vrha zgornje cevi do višine terena zemljišča mora znašati min 0,6 m za nepovozne površine.</t>
  </si>
  <si>
    <t>Izvedba kabelske kanalizacije od EJ-4 do kandelabra S36, za polaganje inštalacijskih cevi 1xDN63, komplet z izkopom za kabelsko kanalizacijo, polaganjem označitvenega traku, niveliranje dna jarka, izdelava posteljice z dobavo in nasutjem 2x sejanega peska ter zasutjem z drobnim izkopanim materialom do vrha in sicer v slojih z utrjevanjem. Najmanjša razdalja od vrha zgornje cevi do višine terena zemljišča mora znašati min 0,5 m za nepovozne površine.</t>
  </si>
  <si>
    <t>Izvedba kabelske kanalizacije od RO4 do mostu, za polaganje inštalacijskih cevi 6xDN40, komplet z izkopom za kabelsko kanalizacijo, polaganjem označitvenega traku, niveliranje dna jarka, izdelava posteljice z dobavo in nasutjem 2x sejanega peska ter zasutjem z drobnim izkopanim materialom do vrha in sicer v slojih z utrjevanjem. Najmanjša razdalja od vrha zgornje cevi do višine terena zemljišča mora znašati min 0,6 m za nepovozne površine.</t>
  </si>
  <si>
    <t>Izvedba kabelske kanalizacije od EJ-4 do kandelabrov S35, S34, S33, za polaganje inštalacijskih cevi 1xDN63 in 1xDN40 (do S35), komplet z izkopom za kabelsko kanalizacijo, polaganjem označitvenega traku, niveliranje dna jarka, izdelava posteljice z dobavo in nasutjem 2x sejanega peska ter zasutjem z drobnim izkopanim materialom do vrha in sicer v slojih z utrjevanjem. Najmanjša razdalja od vrha zgornje cevi do višine terena zemljišča mora znašati min 0,8 m za povozne površine.</t>
  </si>
  <si>
    <r>
      <t xml:space="preserve"> - NYY-J 5x6 mm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(napajalni kabel za razsvetljavo)</t>
    </r>
  </si>
  <si>
    <r>
      <t xml:space="preserve"> - H07RN-F 3x2,5 mm</t>
    </r>
    <r>
      <rPr>
        <vertAlign val="superscript"/>
        <sz val="10"/>
        <rFont val="Calibri"/>
        <family val="2"/>
        <charset val="238"/>
      </rPr>
      <t xml:space="preserve">2 </t>
    </r>
    <r>
      <rPr>
        <sz val="10"/>
        <rFont val="Calibri"/>
        <family val="2"/>
        <charset val="238"/>
      </rPr>
      <t>(razsvetljava)</t>
    </r>
  </si>
  <si>
    <r>
      <t xml:space="preserve"> - H07RN-F 3x1,5 mm</t>
    </r>
    <r>
      <rPr>
        <vertAlign val="superscript"/>
        <sz val="10"/>
        <rFont val="Calibri"/>
        <family val="2"/>
        <charset val="238"/>
      </rPr>
      <t xml:space="preserve">2 </t>
    </r>
    <r>
      <rPr>
        <sz val="10"/>
        <rFont val="Calibri"/>
        <family val="2"/>
        <charset val="238"/>
      </rPr>
      <t>(razsvetljava - kandelabri)</t>
    </r>
  </si>
  <si>
    <t>Dobava in montaža kabelskih spojk za kabel preseka 5x6 mm2, izvedba priključka v jašku EJ-3.</t>
  </si>
  <si>
    <t>Ozemljitve</t>
  </si>
  <si>
    <t>Dobava in montaža opreme za ozemljilo mosta in kandelabrov, komplet z izvedbo:</t>
  </si>
  <si>
    <t xml:space="preserve"> - ozemljilo Rf 30x3,5 mm v zemlji (za most)</t>
  </si>
  <si>
    <t xml:space="preserve"> - ozemljilo FeZn 25x4 mm v zemlji (za kandelabre)</t>
  </si>
  <si>
    <t xml:space="preserve"> - križni spoji za ploščati vodnik Rf 30x3,5 mm/Rf 30x3,5 mm</t>
  </si>
  <si>
    <t xml:space="preserve"> - križni spoji za ploščati vodnik FeZn 25x4 mm/FeZn 25x4 mm</t>
  </si>
  <si>
    <t xml:space="preserve"> - ustrezne spojke za povezavo ploščatega vodnika (ozemljilo) z mostom</t>
  </si>
  <si>
    <t xml:space="preserve"> - ustrezne spojke za povezavo ploščatega vodnika (ozemljilo) s kandelabrom</t>
  </si>
  <si>
    <r>
      <t xml:space="preserve">Nadgradna svetilka v stebričke mosta-osvetlitev tal, Transparent Diffuser-1029500- 3000K, LOW-POWER LEDs , power 1,9W lm , 61 Lm , 24V, IP65, barva glede na barvo mostu, oznaka svetilke v projektu </t>
    </r>
    <r>
      <rPr>
        <b/>
        <sz val="10"/>
        <rFont val="Calibri"/>
        <family val="2"/>
        <charset val="238"/>
      </rPr>
      <t>S28</t>
    </r>
    <r>
      <rPr>
        <sz val="10"/>
        <rFont val="Calibri"/>
        <family val="2"/>
        <charset val="238"/>
      </rPr>
      <t>, v naslednji sestavi:</t>
    </r>
  </si>
  <si>
    <t xml:space="preserve"> - LED svetilka (kot npr. TRIXIE LED ali enakovredno)</t>
  </si>
  <si>
    <t xml:space="preserve"> - spojke s termo bužirko oz. spojko IP65</t>
  </si>
  <si>
    <t xml:space="preserve"> - napajalniki zajeti pri naslednji postavki</t>
  </si>
  <si>
    <t xml:space="preserve"> - Napajalnik 20W 24V IP67</t>
  </si>
  <si>
    <r>
      <t xml:space="preserve">Svetilka LED -COB tehnologija, poglobljena optika, max 30 W., min 2300 Lm, 3.000 °K, optika 20° , aluminj ohišje projektne oblike, pritrjena na  steber, inox nosilec, IP66, IK07, 160x184 mm, optika 95 mm, barva antracit-dvoslojno gelicoat sistem, opremljena s kablom 10 m, montaža pod most, oznaka svetilke v projektu </t>
    </r>
    <r>
      <rPr>
        <b/>
        <sz val="10"/>
        <rFont val="Calibri"/>
        <family val="2"/>
        <charset val="238"/>
      </rPr>
      <t xml:space="preserve">S30, </t>
    </r>
    <r>
      <rPr>
        <sz val="10"/>
        <rFont val="Calibri"/>
        <family val="2"/>
        <charset val="238"/>
      </rPr>
      <t>(kot npr. Ares SPOCK LED ali enakovredno), komplet s priklopom in ustrezno spojko</t>
    </r>
  </si>
  <si>
    <r>
      <t xml:space="preserve">Svetilka LED , 24 W., min 1900 Lm, 3.000 °K, optika 10° , aluminj ohišje pregibno, inox nosilec, IP65, IK07, 940 x 116 x 85 mm, 240V, barva antracit-dvoslojno gelicoat sistem, opremljena s kablom 0,5 m, montaža pod most, oznaka svetilke v projektu </t>
    </r>
    <r>
      <rPr>
        <b/>
        <sz val="10"/>
        <rFont val="Calibri"/>
        <family val="2"/>
        <charset val="238"/>
      </rPr>
      <t xml:space="preserve">S31, </t>
    </r>
    <r>
      <rPr>
        <sz val="10"/>
        <rFont val="Calibri"/>
        <family val="2"/>
        <charset val="238"/>
      </rPr>
      <t>(kot npr. Ares ARCADIA940 Power LED ali enakovredno), komplet s priklopom in ustrezno spojko</t>
    </r>
  </si>
  <si>
    <t>Montaža svetilk na konstrukcijo mosta, skupaj z dobavo montažnega materiala:</t>
  </si>
  <si>
    <t xml:space="preserve"> - kabelska polica PK100, širine 100 mm</t>
  </si>
  <si>
    <t xml:space="preserve"> - ustrezna zaščitna kabelska inox cev za kabel tip H07RN-F</t>
  </si>
  <si>
    <t>Dobava in montaža potrošni material (vezice, označevalniki, nalepke, potni stroški dela na lokaciji naročnika, najem dvigala)</t>
  </si>
  <si>
    <t>Dobava in montaža PoE mrežnega stikala, s 2-Port Gigabit PoE (kot npr. LevelOne IGP-0401), komplet z montažnim materialom.</t>
  </si>
  <si>
    <t>Dobava in montaža nadometne omarice z DIN letvijo za montažo na steber za potrebe vgradnje mrežnega stikala, komplet z vodotesnimi uvodnicami in montažnim priborom.</t>
  </si>
  <si>
    <t>Dobava in polaganje optičnega kabla, dve vlakni, MM 62.5/125 skupaj s polaganjem</t>
  </si>
  <si>
    <t xml:space="preserve"> - NYY-J 3x1,5 mm2 (napajanje mrežnih stikal)</t>
  </si>
  <si>
    <t>Funkcionalna vzpostavitev sistema.</t>
  </si>
  <si>
    <t>PARK KOPER</t>
  </si>
  <si>
    <t xml:space="preserve">REKAPITULACIJA  </t>
  </si>
  <si>
    <t>A. MONTAŽNA DELA POGLOBITVE JAVNEGA VODOVODA</t>
  </si>
  <si>
    <t>B. VODOVODNI MATERIAL ZA POGLOBITEV JAVNEGA VODOVODA</t>
  </si>
  <si>
    <t>C. VODOVODNI MATERIAL ZA POTREBE ZALIVALNEGA SISTEMA ZNOTRAJ PARKA</t>
  </si>
  <si>
    <t>D. GRADBENA DELA</t>
  </si>
  <si>
    <t>Koper, 11.6.2018</t>
  </si>
  <si>
    <t>A.</t>
  </si>
  <si>
    <t>MONTAŽNA DELA ZAMENJAVE JAVNEGA VODOVODA</t>
  </si>
  <si>
    <t>Demontaža obstoječih fazonov, spojk in armatur v jarku, v prisiljenem položaju z odstranjevanjem izolacije, rezanje vijakov ali matic ter priprava naležnih spojev za ponovno montažo ter iznosom  do deponije v okviru gradbišča.</t>
  </si>
  <si>
    <t>Polaganje, poravnavanje in montaža cevi iz duktilne litine  v jarku.</t>
  </si>
  <si>
    <t>Montaža LŽ fazonov s spoji na prirobnico v jarku.</t>
  </si>
  <si>
    <t>Montaža LŽ fazonskih kosov na kozarec   v jarku.</t>
  </si>
  <si>
    <t>Demontaža obstoječih NL DN 100 cevi v jarku  z rezanjem obstoječe cevi v prisiljenem položaju. Komplet z odvozom na deponijo in pridobitvijo kontrolnih listov.</t>
  </si>
  <si>
    <t>B.</t>
  </si>
  <si>
    <t>VODOVODNI MATERIAL ZA ZAMENJAVO JAVNEGA VODOVODA</t>
  </si>
  <si>
    <t>DUCTIL fazonski kosi za tlačno stopnjo PN 10 komplet s standardnimi tesnili (armatura po DIN 28610 T1, K9) za vsako prirobnico DN80 se naroči 8 vijakov M16; UX 85/57 za vsako prirobnico DN 100 se naroči 8 vijakov M16; UX 90/62 ves tesnilni ter pritrdilni material se dobavlja v kompletu s fazonskimi kosi. Ekspres spoj!</t>
  </si>
  <si>
    <r>
      <t>MMK  DN 100/45</t>
    </r>
    <r>
      <rPr>
        <sz val="10"/>
        <rFont val="Symbol"/>
        <family val="1"/>
        <charset val="2"/>
      </rPr>
      <t>°</t>
    </r>
  </si>
  <si>
    <t>C.</t>
  </si>
  <si>
    <t>VODOVODNI MATERIAL ZA POTREBE ZALIVALNEGA SISTEMA ZNOTRAJ PARKA</t>
  </si>
  <si>
    <t>Polietilenska (alkaten) vodovodna cev vključno s fitingi, spojnimi kosi, tesnilnim in pritrdilnim materialom.</t>
  </si>
  <si>
    <t>PEHD d25/10 (DN 20)</t>
  </si>
  <si>
    <t>PEHD d40/10 (DN 32)</t>
  </si>
  <si>
    <t>PEHD d63/10 (DN 50)</t>
  </si>
  <si>
    <r>
      <rPr>
        <b/>
        <sz val="10"/>
        <rFont val="Calibri"/>
        <family val="2"/>
        <charset val="238"/>
      </rPr>
      <t xml:space="preserve">Zaščitna PE ali PVC cev </t>
    </r>
    <r>
      <rPr>
        <sz val="10"/>
        <rFont val="Calibri"/>
        <family val="2"/>
        <charset val="238"/>
      </rPr>
      <t>za cevi iz zgornje postavke, katere se vodijo v terenu komplet z vsem spojnim in tesnilnim materialom.</t>
    </r>
  </si>
  <si>
    <t>PE ali PVC d75 (zaščitna cev za cevi od d25 do d40)</t>
  </si>
  <si>
    <t>PE ali PVC d110 (zaščitna cev za cevi d63)</t>
  </si>
  <si>
    <t>D.</t>
  </si>
  <si>
    <t>ZEMELJSKA IN GRADBENA DELA (zamenjava javnega vodovoda+zalivalni sistem)</t>
  </si>
  <si>
    <t>IV. STROJNE INSTALACIJE</t>
  </si>
  <si>
    <t>V. NEPREDVIDENA DELA 5%  (od I do III)</t>
  </si>
  <si>
    <t>Dobava in montaža podnic na mostu izdelanih iz lepljenega kvalitetnega lesa (odporen na agresivno obmorsko klimo, npr. ustrezno obdelan sibirski macesen), debeline 8 cm,  na pero in utor, dolžine 260 cm upasan v konstrukcijo mosta (2 x C profil). Podna površina protidrsno obdelana, les impregniran za zunanji tlak, brez posebne zaščite. Pritrdila iz nerjavečega materiala.</t>
  </si>
  <si>
    <t>- AC 22 base B 50/70A4 v debelini 5 cm</t>
  </si>
  <si>
    <t>- AC 8 surf B 50/70 A4 v debelini 3 cm.</t>
  </si>
  <si>
    <t>Izdelava ležišč za mostove; 500KN, izvedba jeklo na jeklo, ustrezen vmesni sloj, npr. teflonska plast.</t>
  </si>
  <si>
    <t>Izdelava, dobava in vgrajevanje dilatacijskih profilov na stiku mostu s terenom. Profili minimalne širine, dolžine 530 cm. Izdelava po detajlu projektanta, 2x L kotnik 50/50/4, INOX 316 ali ustrezno enakovredno.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</si>
</sst>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€&quot;_-;\-* #,##0.00\ &quot;€&quot;_-;_-* &quot;-&quot;??\ &quot;€&quot;_-;_-@_-"/>
    <numFmt numFmtId="164" formatCode="0&quot;. &quot;"/>
    <numFmt numFmtId="165" formatCode="#,##0.00\ [$€-1]"/>
    <numFmt numFmtId="166" formatCode="#,##0.00\ &quot;€&quot;"/>
    <numFmt numFmtId="167" formatCode="_-* #,##0.00\ _S_I_T_-;\-* #,##0.00\ _S_I_T_-;_-* &quot;-&quot;??\ _S_I_T_-;_-@_-"/>
    <numFmt numFmtId="168" formatCode="#&quot;.&quot;"/>
    <numFmt numFmtId="169" formatCode="\$#,##0_);&quot;($&quot;#,##0\)"/>
    <numFmt numFmtId="170" formatCode="_-* #,##0.00_-;\-* #,##0.00_-;_-* \-??_-;_-@_-"/>
    <numFmt numFmtId="171" formatCode="_-* #,##0.00\ _k_n_-;\-* #,##0.00\ _k_n_-;_-* &quot;-&quot;??\ _k_n_-;_-@_-"/>
    <numFmt numFmtId="172" formatCode="_-* #,##0.00\ _€_-;\-* #,##0.00\ _€_-;_-* \-??\ _€_-;_-@_-"/>
    <numFmt numFmtId="173" formatCode="_(* #,##0.00_);_(* \(#,##0.00\);_(* \-??_);_(@_)"/>
    <numFmt numFmtId="174" formatCode="_-* #,##0.00\ _k_n_-;\-* #,##0.00\ _k_n_-;_-* \-??\ _k_n_-;_-@_-"/>
    <numFmt numFmtId="175" formatCode="_-* #,##0.00&quot; kn&quot;_-;\-* #,##0.00&quot; kn&quot;_-;_-* \-??&quot; kn&quot;_-;_-@_-"/>
    <numFmt numFmtId="176" formatCode="_-* #,##0.00\ &quot;kn&quot;_-;\-* #,##0.00\ &quot;kn&quot;_-;_-* &quot;-&quot;??\ &quot;kn&quot;_-;_-@_-"/>
    <numFmt numFmtId="177" formatCode="0.00_)"/>
    <numFmt numFmtId="178" formatCode="_-* #,##0.00\ &quot;SIT&quot;_-;\-* #,##0.00\ &quot;SIT&quot;_-;_-* &quot;-&quot;??\ &quot;SIT&quot;_-;_-@_-"/>
    <numFmt numFmtId="179" formatCode="_(* #,##0.00_);_(* \(#,##0.00\);_(* &quot;-&quot;??_);_(@_)"/>
    <numFmt numFmtId="180" formatCode="#,##0.00\ _€"/>
  </numFmts>
  <fonts count="8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1"/>
      <color rgb="FFFF0000"/>
      <name val="Arial CE"/>
      <family val="2"/>
      <charset val="238"/>
    </font>
    <font>
      <sz val="11"/>
      <name val="Arial CE"/>
      <charset val="238"/>
    </font>
    <font>
      <b/>
      <sz val="11"/>
      <color theme="0"/>
      <name val="Arial CE"/>
      <charset val="238"/>
    </font>
    <font>
      <sz val="11"/>
      <color theme="0"/>
      <name val="Arial CE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FuturaTCE"/>
    </font>
    <font>
      <sz val="9"/>
      <name val="FuturaTCE"/>
      <charset val="238"/>
    </font>
    <font>
      <sz val="10"/>
      <name val="Arial"/>
      <family val="2"/>
    </font>
    <font>
      <b/>
      <sz val="9"/>
      <name val="FuturaT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MS Sans Serif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name val="Times New Roman"/>
      <family val="1"/>
      <charset val="238"/>
    </font>
    <font>
      <sz val="11"/>
      <color indexed="17"/>
      <name val="Calibri"/>
      <family val="2"/>
      <charset val="238"/>
    </font>
    <font>
      <sz val="9"/>
      <name val="Courier New CE"/>
      <family val="3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color indexed="8"/>
      <name val="Century Gothic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Arial"/>
      <family val="2"/>
    </font>
    <font>
      <b/>
      <i/>
      <sz val="16"/>
      <name val="Arial"/>
      <family val="2"/>
      <charset val="238"/>
    </font>
    <font>
      <sz val="11"/>
      <color indexed="8"/>
      <name val="Calibri"/>
      <family val="2"/>
    </font>
    <font>
      <sz val="11"/>
      <name val="Arial"/>
      <family val="2"/>
      <charset val="238"/>
    </font>
    <font>
      <sz val="10"/>
      <name val="Verdana"/>
      <family val="2"/>
      <charset val="238"/>
    </font>
    <font>
      <sz val="11"/>
      <name val="Arial"/>
      <family val="2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Arial"/>
      <family val="2"/>
    </font>
    <font>
      <b/>
      <sz val="14"/>
      <name val="Arial CE"/>
      <charset val="238"/>
    </font>
    <font>
      <b/>
      <sz val="3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0"/>
      <name val="Symbol"/>
      <family val="1"/>
      <charset val="2"/>
    </font>
    <font>
      <sz val="10"/>
      <color indexed="8"/>
      <name val="Calibri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94">
    <xf numFmtId="0" fontId="0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35" fillId="0" borderId="0"/>
    <xf numFmtId="0" fontId="36" fillId="0" borderId="0"/>
    <xf numFmtId="0" fontId="35" fillId="0" borderId="0"/>
    <xf numFmtId="0" fontId="37" fillId="0" borderId="0"/>
    <xf numFmtId="0" fontId="14" fillId="0" borderId="0"/>
    <xf numFmtId="0" fontId="14" fillId="0" borderId="0"/>
    <xf numFmtId="0" fontId="37" fillId="0" borderId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4" fillId="45" borderId="9" applyNumberFormat="0" applyAlignment="0" applyProtection="0"/>
    <xf numFmtId="0" fontId="14" fillId="45" borderId="9" applyNumberFormat="0" applyAlignment="0" applyProtection="0"/>
    <xf numFmtId="0" fontId="14" fillId="45" borderId="9" applyNumberForma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8" fillId="44" borderId="9" applyNumberFormat="0" applyFont="0" applyAlignment="0" applyProtection="0"/>
    <xf numFmtId="0" fontId="14" fillId="45" borderId="9" applyNumberFormat="0" applyAlignment="0" applyProtection="0"/>
    <xf numFmtId="169" fontId="41" fillId="0" borderId="10" applyAlignment="0" applyProtection="0"/>
    <xf numFmtId="0" fontId="42" fillId="46" borderId="11" applyNumberFormat="0" applyAlignment="0" applyProtection="0"/>
    <xf numFmtId="0" fontId="42" fillId="46" borderId="11" applyNumberFormat="0" applyAlignment="0" applyProtection="0"/>
    <xf numFmtId="0" fontId="42" fillId="47" borderId="11" applyNumberFormat="0" applyAlignment="0" applyProtection="0"/>
    <xf numFmtId="0" fontId="42" fillId="46" borderId="11" applyNumberFormat="0" applyAlignment="0" applyProtection="0"/>
    <xf numFmtId="0" fontId="42" fillId="46" borderId="11" applyNumberFormat="0" applyAlignment="0" applyProtection="0"/>
    <xf numFmtId="0" fontId="42" fillId="46" borderId="11" applyNumberFormat="0" applyAlignment="0" applyProtection="0"/>
    <xf numFmtId="0" fontId="42" fillId="46" borderId="11" applyNumberFormat="0" applyAlignment="0" applyProtection="0"/>
    <xf numFmtId="0" fontId="42" fillId="46" borderId="11" applyNumberFormat="0" applyAlignment="0" applyProtection="0"/>
    <xf numFmtId="0" fontId="42" fillId="46" borderId="11" applyNumberFormat="0" applyAlignment="0" applyProtection="0"/>
    <xf numFmtId="0" fontId="42" fillId="46" borderId="11" applyNumberFormat="0" applyAlignment="0" applyProtection="0"/>
    <xf numFmtId="0" fontId="42" fillId="46" borderId="11" applyNumberFormat="0" applyAlignment="0" applyProtection="0"/>
    <xf numFmtId="0" fontId="43" fillId="48" borderId="12" applyNumberFormat="0" applyAlignment="0" applyProtection="0"/>
    <xf numFmtId="0" fontId="43" fillId="48" borderId="12" applyNumberFormat="0" applyAlignment="0" applyProtection="0"/>
    <xf numFmtId="0" fontId="43" fillId="49" borderId="12" applyNumberFormat="0" applyAlignment="0" applyProtection="0"/>
    <xf numFmtId="0" fontId="43" fillId="48" borderId="12" applyNumberFormat="0" applyAlignment="0" applyProtection="0"/>
    <xf numFmtId="0" fontId="43" fillId="48" borderId="12" applyNumberFormat="0" applyAlignment="0" applyProtection="0"/>
    <xf numFmtId="0" fontId="43" fillId="48" borderId="12" applyNumberFormat="0" applyAlignment="0" applyProtection="0"/>
    <xf numFmtId="0" fontId="43" fillId="48" borderId="12" applyNumberFormat="0" applyAlignment="0" applyProtection="0"/>
    <xf numFmtId="0" fontId="43" fillId="48" borderId="12" applyNumberFormat="0" applyAlignment="0" applyProtection="0"/>
    <xf numFmtId="0" fontId="43" fillId="48" borderId="12" applyNumberFormat="0" applyAlignment="0" applyProtection="0"/>
    <xf numFmtId="0" fontId="43" fillId="48" borderId="12" applyNumberFormat="0" applyAlignment="0" applyProtection="0"/>
    <xf numFmtId="0" fontId="43" fillId="48" borderId="12" applyNumberFormat="0" applyAlignment="0" applyProtection="0"/>
    <xf numFmtId="4" fontId="44" fillId="0" borderId="0">
      <alignment horizontal="right"/>
      <protection locked="0"/>
    </xf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4" fontId="18" fillId="0" borderId="0" applyFill="0" applyBorder="0" applyAlignment="0" applyProtection="0"/>
    <xf numFmtId="171" fontId="1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45" fillId="13" borderId="0" applyNumberFormat="0" applyBorder="0" applyAlignment="0" applyProtection="0"/>
    <xf numFmtId="0" fontId="46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8" fillId="46" borderId="0" applyNumberFormat="0" applyBorder="0" applyAlignment="0" applyProtection="0"/>
    <xf numFmtId="0" fontId="49" fillId="46" borderId="0" applyNumberFormat="0" applyBorder="0" applyAlignment="0" applyProtection="0"/>
    <xf numFmtId="0" fontId="9" fillId="0" borderId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9" fillId="50" borderId="0" applyNumberFormat="0" applyBorder="0" applyAlignment="0" applyProtection="0"/>
    <xf numFmtId="0" fontId="48" fillId="50" borderId="0" applyNumberFormat="0" applyBorder="0" applyAlignment="0" applyProtection="0"/>
    <xf numFmtId="0" fontId="55" fillId="19" borderId="11" applyNumberFormat="0" applyAlignment="0" applyProtection="0"/>
    <xf numFmtId="0" fontId="55" fillId="19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9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9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9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9" borderId="11" applyNumberFormat="0" applyAlignment="0" applyProtection="0"/>
    <xf numFmtId="0" fontId="55" fillId="18" borderId="11" applyNumberFormat="0" applyAlignment="0" applyProtection="0"/>
    <xf numFmtId="0" fontId="55" fillId="18" borderId="11" applyNumberFormat="0" applyAlignment="0" applyProtection="0"/>
    <xf numFmtId="0" fontId="55" fillId="19" borderId="11" applyNumberFormat="0" applyAlignment="0" applyProtection="0"/>
    <xf numFmtId="0" fontId="55" fillId="19" borderId="11" applyNumberFormat="0" applyAlignment="0" applyProtection="0"/>
    <xf numFmtId="0" fontId="55" fillId="19" borderId="11" applyNumberFormat="0" applyAlignment="0" applyProtection="0"/>
    <xf numFmtId="0" fontId="55" fillId="19" borderId="11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56" fillId="47" borderId="16" applyNumberFormat="0" applyAlignment="0" applyProtection="0"/>
    <xf numFmtId="0" fontId="56" fillId="47" borderId="16" applyNumberFormat="0" applyAlignment="0" applyProtection="0"/>
    <xf numFmtId="0" fontId="42" fillId="47" borderId="11" applyNumberFormat="0" applyAlignment="0" applyProtection="0"/>
    <xf numFmtId="0" fontId="42" fillId="47" borderId="11" applyNumberFormat="0" applyAlignment="0" applyProtection="0"/>
    <xf numFmtId="0" fontId="57" fillId="0" borderId="0">
      <alignment horizontal="right" vertical="top"/>
    </xf>
    <xf numFmtId="0" fontId="58" fillId="0" borderId="0">
      <alignment horizontal="justify" vertical="top" wrapText="1"/>
    </xf>
    <xf numFmtId="0" fontId="57" fillId="0" borderId="0">
      <alignment horizontal="left"/>
    </xf>
    <xf numFmtId="4" fontId="58" fillId="0" borderId="0">
      <alignment horizontal="right"/>
    </xf>
    <xf numFmtId="0" fontId="58" fillId="0" borderId="0">
      <alignment horizontal="right"/>
    </xf>
    <xf numFmtId="4" fontId="58" fillId="0" borderId="0">
      <alignment horizontal="right" wrapText="1"/>
    </xf>
    <xf numFmtId="0" fontId="58" fillId="0" borderId="0">
      <alignment horizontal="right"/>
    </xf>
    <xf numFmtId="4" fontId="58" fillId="0" borderId="0">
      <alignment horizontal="right"/>
    </xf>
    <xf numFmtId="1" fontId="44" fillId="0" borderId="0">
      <alignment horizontal="center" vertical="top"/>
      <protection locked="0"/>
    </xf>
    <xf numFmtId="49" fontId="44" fillId="0" borderId="0">
      <alignment horizontal="left" vertical="top" wrapText="1"/>
      <protection locked="0"/>
    </xf>
    <xf numFmtId="49" fontId="44" fillId="0" borderId="0">
      <alignment horizontal="center"/>
      <protection locked="0"/>
    </xf>
    <xf numFmtId="0" fontId="59" fillId="0" borderId="0" applyBorder="0" applyProtection="0">
      <alignment horizontal="right" vertical="top" wrapText="1"/>
    </xf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8" fillId="0" borderId="0">
      <alignment horizontal="justify" vertical="top" wrapText="1"/>
    </xf>
    <xf numFmtId="0" fontId="59" fillId="0" borderId="0" applyBorder="0">
      <alignment horizontal="justify" vertical="top" wrapText="1"/>
      <protection locked="0"/>
    </xf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165" fontId="18" fillId="0" borderId="0"/>
    <xf numFmtId="165" fontId="18" fillId="0" borderId="0"/>
    <xf numFmtId="0" fontId="18" fillId="0" borderId="0"/>
    <xf numFmtId="165" fontId="18" fillId="0" borderId="0"/>
    <xf numFmtId="0" fontId="18" fillId="0" borderId="0"/>
    <xf numFmtId="0" fontId="18" fillId="0" borderId="0">
      <alignment horizontal="left" vertical="justify"/>
    </xf>
    <xf numFmtId="0" fontId="1" fillId="0" borderId="0"/>
    <xf numFmtId="0" fontId="18" fillId="0" borderId="0">
      <alignment horizontal="left" vertical="justify"/>
    </xf>
    <xf numFmtId="0" fontId="18" fillId="0" borderId="0">
      <alignment horizontal="left" vertical="justify"/>
    </xf>
    <xf numFmtId="0" fontId="1" fillId="0" borderId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177" fontId="63" fillId="0" borderId="0"/>
    <xf numFmtId="177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>
      <alignment horizontal="left" vertical="justify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4" fillId="0" borderId="0"/>
    <xf numFmtId="0" fontId="66" fillId="0" borderId="0"/>
    <xf numFmtId="0" fontId="66" fillId="0" borderId="0"/>
    <xf numFmtId="0" fontId="66" fillId="0" borderId="0"/>
    <xf numFmtId="0" fontId="14" fillId="0" borderId="0"/>
    <xf numFmtId="0" fontId="66" fillId="0" borderId="0"/>
    <xf numFmtId="0" fontId="14" fillId="0" borderId="0"/>
    <xf numFmtId="0" fontId="66" fillId="0" borderId="0"/>
    <xf numFmtId="0" fontId="18" fillId="0" borderId="0">
      <alignment horizontal="left" vertical="justify"/>
    </xf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4" fontId="66" fillId="0" borderId="0">
      <alignment horizontal="justify" vertical="top" wrapText="1"/>
    </xf>
    <xf numFmtId="4" fontId="66" fillId="0" borderId="0">
      <alignment horizontal="justify" vertical="top" wrapText="1"/>
    </xf>
    <xf numFmtId="4" fontId="66" fillId="0" borderId="0">
      <alignment horizontal="justify" vertical="justify"/>
    </xf>
    <xf numFmtId="4" fontId="68" fillId="0" borderId="0">
      <alignment horizontal="justify"/>
    </xf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18" fillId="45" borderId="9" applyNumberFormat="0" applyFont="0" applyAlignment="0" applyProtection="0"/>
    <xf numFmtId="0" fontId="38" fillId="4" borderId="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6" fillId="46" borderId="16" applyNumberFormat="0" applyAlignment="0" applyProtection="0"/>
    <xf numFmtId="0" fontId="56" fillId="46" borderId="16" applyNumberFormat="0" applyAlignment="0" applyProtection="0"/>
    <xf numFmtId="0" fontId="56" fillId="46" borderId="16" applyNumberFormat="0" applyAlignment="0" applyProtection="0"/>
    <xf numFmtId="0" fontId="56" fillId="46" borderId="16" applyNumberFormat="0" applyAlignment="0" applyProtection="0"/>
    <xf numFmtId="0" fontId="56" fillId="46" borderId="16" applyNumberFormat="0" applyAlignment="0" applyProtection="0"/>
    <xf numFmtId="0" fontId="56" fillId="46" borderId="16" applyNumberFormat="0" applyAlignment="0" applyProtection="0"/>
    <xf numFmtId="0" fontId="56" fillId="46" borderId="16" applyNumberFormat="0" applyAlignment="0" applyProtection="0"/>
    <xf numFmtId="0" fontId="56" fillId="46" borderId="16" applyNumberFormat="0" applyAlignment="0" applyProtection="0"/>
    <xf numFmtId="0" fontId="56" fillId="46" borderId="16" applyNumberFormat="0" applyAlignment="0" applyProtection="0"/>
    <xf numFmtId="0" fontId="56" fillId="46" borderId="16" applyNumberFormat="0" applyAlignment="0" applyProtection="0"/>
    <xf numFmtId="10" fontId="14" fillId="0" borderId="0" applyFill="0" applyBorder="0" applyAlignment="0" applyProtection="0"/>
    <xf numFmtId="10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43" fillId="49" borderId="12" applyNumberFormat="0" applyAlignment="0" applyProtection="0"/>
    <xf numFmtId="0" fontId="43" fillId="49" borderId="12" applyNumberFormat="0" applyAlignment="0" applyProtection="0"/>
    <xf numFmtId="1" fontId="59" fillId="0" borderId="0" applyFill="0" applyBorder="0" applyProtection="0">
      <alignment horizontal="center" vertical="top" wrapText="1"/>
    </xf>
    <xf numFmtId="0" fontId="18" fillId="0" borderId="0"/>
    <xf numFmtId="0" fontId="18" fillId="0" borderId="0"/>
    <xf numFmtId="0" fontId="37" fillId="0" borderId="0"/>
    <xf numFmtId="0" fontId="37" fillId="0" borderId="0"/>
    <xf numFmtId="0" fontId="14" fillId="0" borderId="0"/>
    <xf numFmtId="0" fontId="18" fillId="0" borderId="0"/>
    <xf numFmtId="0" fontId="3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55" fillId="19" borderId="11" applyNumberFormat="0" applyAlignment="0" applyProtection="0"/>
    <xf numFmtId="0" fontId="55" fillId="19" borderId="11" applyNumberFormat="0" applyAlignment="0" applyProtection="0"/>
    <xf numFmtId="17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" fontId="71" fillId="0" borderId="0" applyBorder="0">
      <alignment horizontal="right" wrapText="1"/>
    </xf>
    <xf numFmtId="0" fontId="18" fillId="0" borderId="0"/>
    <xf numFmtId="179" fontId="1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8" fillId="0" borderId="0"/>
  </cellStyleXfs>
  <cellXfs count="3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2" fillId="0" borderId="0" xfId="0" applyFont="1" applyFill="1" applyAlignment="1">
      <alignment horizontal="justify" wrapText="1"/>
    </xf>
    <xf numFmtId="0" fontId="4" fillId="0" borderId="0" xfId="0" applyFont="1" applyFill="1"/>
    <xf numFmtId="4" fontId="4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4" fontId="2" fillId="0" borderId="0" xfId="0" applyNumberFormat="1" applyFont="1" applyFill="1"/>
    <xf numFmtId="165" fontId="2" fillId="0" borderId="0" xfId="0" applyNumberFormat="1" applyFont="1" applyFill="1"/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5" fontId="4" fillId="0" borderId="0" xfId="0" applyNumberFormat="1" applyFont="1" applyFill="1"/>
    <xf numFmtId="0" fontId="2" fillId="0" borderId="0" xfId="0" quotePrefix="1" applyFont="1" applyFill="1" applyAlignment="1">
      <alignment horizontal="justify" wrapText="1"/>
    </xf>
    <xf numFmtId="0" fontId="5" fillId="0" borderId="0" xfId="0" applyFont="1" applyFill="1"/>
    <xf numFmtId="0" fontId="6" fillId="0" borderId="0" xfId="0" applyFont="1" applyFill="1"/>
    <xf numFmtId="4" fontId="6" fillId="0" borderId="0" xfId="0" applyNumberFormat="1" applyFont="1" applyFill="1"/>
    <xf numFmtId="165" fontId="6" fillId="0" borderId="0" xfId="0" applyNumberFormat="1" applyFont="1" applyFill="1"/>
    <xf numFmtId="16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4" fontId="8" fillId="2" borderId="0" xfId="0" applyNumberFormat="1" applyFont="1" applyFill="1"/>
    <xf numFmtId="166" fontId="3" fillId="0" borderId="0" xfId="0" applyNumberFormat="1" applyFont="1" applyAlignment="1">
      <alignment horizontal="center"/>
    </xf>
    <xf numFmtId="4" fontId="12" fillId="0" borderId="0" xfId="1" applyNumberFormat="1" applyFont="1"/>
    <xf numFmtId="166" fontId="12" fillId="0" borderId="0" xfId="1" applyNumberFormat="1" applyFont="1" applyAlignment="1">
      <alignment horizontal="right" vertical="top"/>
    </xf>
    <xf numFmtId="4" fontId="12" fillId="0" borderId="0" xfId="1" applyNumberFormat="1" applyFont="1" applyAlignment="1">
      <alignment horizontal="right" vertical="top"/>
    </xf>
    <xf numFmtId="4" fontId="12" fillId="0" borderId="0" xfId="1" applyNumberFormat="1" applyFont="1" applyAlignment="1">
      <alignment horizontal="justify" vertical="top"/>
    </xf>
    <xf numFmtId="49" fontId="12" fillId="0" borderId="0" xfId="1" applyNumberFormat="1" applyFont="1" applyAlignment="1">
      <alignment vertical="top"/>
    </xf>
    <xf numFmtId="4" fontId="12" fillId="0" borderId="0" xfId="1" applyNumberFormat="1" applyFont="1" applyAlignment="1">
      <alignment horizontal="justify"/>
    </xf>
    <xf numFmtId="4" fontId="12" fillId="0" borderId="0" xfId="1" applyNumberFormat="1" applyFont="1" applyAlignment="1">
      <alignment vertical="center"/>
    </xf>
    <xf numFmtId="166" fontId="13" fillId="0" borderId="0" xfId="1" applyNumberFormat="1" applyFont="1" applyAlignment="1">
      <alignment horizontal="right" vertical="center"/>
    </xf>
    <xf numFmtId="4" fontId="13" fillId="0" borderId="0" xfId="1" applyNumberFormat="1" applyFont="1" applyAlignment="1">
      <alignment horizontal="right" vertical="center"/>
    </xf>
    <xf numFmtId="4" fontId="13" fillId="0" borderId="0" xfId="1" applyNumberFormat="1" applyFont="1" applyAlignment="1">
      <alignment horizontal="justify" vertical="center"/>
    </xf>
    <xf numFmtId="49" fontId="13" fillId="0" borderId="0" xfId="1" applyNumberFormat="1" applyFont="1" applyAlignment="1">
      <alignment vertical="center"/>
    </xf>
    <xf numFmtId="166" fontId="13" fillId="0" borderId="1" xfId="1" applyNumberFormat="1" applyFont="1" applyBorder="1" applyAlignment="1">
      <alignment horizontal="right" vertical="top"/>
    </xf>
    <xf numFmtId="4" fontId="13" fillId="0" borderId="1" xfId="1" applyNumberFormat="1" applyFont="1" applyBorder="1" applyAlignment="1">
      <alignment horizontal="right" vertical="top"/>
    </xf>
    <xf numFmtId="4" fontId="13" fillId="0" borderId="1" xfId="1" applyNumberFormat="1" applyFont="1" applyBorder="1" applyAlignment="1">
      <alignment horizontal="justify" vertical="top"/>
    </xf>
    <xf numFmtId="49" fontId="13" fillId="0" borderId="1" xfId="1" applyNumberFormat="1" applyFont="1" applyBorder="1" applyAlignment="1">
      <alignment vertical="top"/>
    </xf>
    <xf numFmtId="166" fontId="13" fillId="0" borderId="0" xfId="1" applyNumberFormat="1" applyFont="1" applyAlignment="1">
      <alignment horizontal="right" vertical="top"/>
    </xf>
    <xf numFmtId="4" fontId="13" fillId="0" borderId="0" xfId="1" applyNumberFormat="1" applyFont="1" applyAlignment="1">
      <alignment horizontal="right" vertical="top"/>
    </xf>
    <xf numFmtId="4" fontId="13" fillId="0" borderId="0" xfId="1" applyNumberFormat="1" applyFont="1" applyAlignment="1">
      <alignment horizontal="justify" vertical="top"/>
    </xf>
    <xf numFmtId="49" fontId="13" fillId="0" borderId="0" xfId="1" applyNumberFormat="1" applyFont="1" applyAlignment="1">
      <alignment vertical="top"/>
    </xf>
    <xf numFmtId="166" fontId="13" fillId="5" borderId="0" xfId="1" applyNumberFormat="1" applyFont="1" applyFill="1" applyAlignment="1">
      <alignment horizontal="right" vertical="center"/>
    </xf>
    <xf numFmtId="4" fontId="13" fillId="5" borderId="0" xfId="1" applyNumberFormat="1" applyFont="1" applyFill="1" applyAlignment="1">
      <alignment horizontal="right" vertical="center"/>
    </xf>
    <xf numFmtId="4" fontId="13" fillId="5" borderId="0" xfId="1" applyNumberFormat="1" applyFont="1" applyFill="1" applyAlignment="1">
      <alignment horizontal="justify" vertical="center"/>
    </xf>
    <xf numFmtId="49" fontId="13" fillId="5" borderId="0" xfId="1" applyNumberFormat="1" applyFont="1" applyFill="1" applyAlignment="1">
      <alignment vertical="center"/>
    </xf>
    <xf numFmtId="4" fontId="12" fillId="0" borderId="0" xfId="1" applyNumberFormat="1" applyFont="1" applyBorder="1"/>
    <xf numFmtId="166" fontId="12" fillId="0" borderId="0" xfId="1" applyNumberFormat="1" applyFont="1" applyBorder="1" applyAlignment="1">
      <alignment horizontal="right" vertical="top"/>
    </xf>
    <xf numFmtId="4" fontId="12" fillId="0" borderId="0" xfId="1" applyNumberFormat="1" applyFont="1" applyBorder="1" applyAlignment="1">
      <alignment horizontal="right" vertical="top"/>
    </xf>
    <xf numFmtId="4" fontId="12" fillId="0" borderId="0" xfId="1" applyNumberFormat="1" applyFont="1" applyBorder="1" applyAlignment="1">
      <alignment horizontal="justify" vertical="top"/>
    </xf>
    <xf numFmtId="49" fontId="12" fillId="0" borderId="0" xfId="1" applyNumberFormat="1" applyFont="1" applyBorder="1" applyAlignment="1">
      <alignment vertical="top"/>
    </xf>
    <xf numFmtId="4" fontId="12" fillId="0" borderId="0" xfId="1" applyNumberFormat="1" applyFont="1" applyAlignment="1">
      <alignment vertical="top"/>
    </xf>
    <xf numFmtId="4" fontId="13" fillId="0" borderId="0" xfId="1" applyNumberFormat="1" applyFont="1" applyFill="1" applyAlignment="1">
      <alignment horizontal="justify" vertical="top"/>
    </xf>
    <xf numFmtId="166" fontId="13" fillId="0" borderId="0" xfId="1" applyNumberFormat="1" applyFont="1" applyBorder="1" applyAlignment="1">
      <alignment horizontal="right" vertical="center"/>
    </xf>
    <xf numFmtId="4" fontId="13" fillId="0" borderId="0" xfId="1" applyNumberFormat="1" applyFont="1" applyBorder="1" applyAlignment="1">
      <alignment horizontal="right" vertical="center"/>
    </xf>
    <xf numFmtId="4" fontId="13" fillId="0" borderId="0" xfId="1" applyNumberFormat="1" applyFont="1" applyBorder="1" applyAlignment="1">
      <alignment horizontal="justify" vertical="center"/>
    </xf>
    <xf numFmtId="49" fontId="13" fillId="0" borderId="0" xfId="1" applyNumberFormat="1" applyFont="1" applyBorder="1" applyAlignment="1">
      <alignment vertical="center"/>
    </xf>
    <xf numFmtId="4" fontId="13" fillId="0" borderId="3" xfId="1" applyNumberFormat="1" applyFont="1" applyBorder="1" applyAlignment="1">
      <alignment horizontal="right" vertical="center"/>
    </xf>
    <xf numFmtId="49" fontId="13" fillId="0" borderId="3" xfId="1" applyNumberFormat="1" applyFont="1" applyBorder="1" applyAlignment="1">
      <alignment vertical="center"/>
    </xf>
    <xf numFmtId="4" fontId="13" fillId="0" borderId="0" xfId="1" applyNumberFormat="1" applyFont="1" applyFill="1" applyAlignment="1">
      <alignment horizontal="right" vertical="center"/>
    </xf>
    <xf numFmtId="0" fontId="11" fillId="0" borderId="0" xfId="1"/>
    <xf numFmtId="0" fontId="14" fillId="0" borderId="0" xfId="1" applyFont="1"/>
    <xf numFmtId="4" fontId="13" fillId="0" borderId="0" xfId="1" applyNumberFormat="1" applyFont="1" applyFill="1" applyAlignment="1">
      <alignment horizontal="right" vertical="top"/>
    </xf>
    <xf numFmtId="166" fontId="13" fillId="0" borderId="3" xfId="1" applyNumberFormat="1" applyFont="1" applyBorder="1" applyAlignment="1">
      <alignment horizontal="right" vertical="center"/>
    </xf>
    <xf numFmtId="166" fontId="13" fillId="0" borderId="0" xfId="1" applyNumberFormat="1" applyFont="1" applyFill="1" applyAlignment="1">
      <alignment horizontal="right" vertical="top"/>
    </xf>
    <xf numFmtId="49" fontId="13" fillId="0" borderId="0" xfId="1" applyNumberFormat="1" applyFont="1" applyFill="1" applyAlignment="1">
      <alignment vertical="top"/>
    </xf>
    <xf numFmtId="166" fontId="13" fillId="0" borderId="0" xfId="1" applyNumberFormat="1" applyFont="1" applyFill="1" applyAlignment="1">
      <alignment horizontal="right" vertical="top" wrapText="1"/>
    </xf>
    <xf numFmtId="166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justify" vertical="center"/>
    </xf>
    <xf numFmtId="49" fontId="13" fillId="0" borderId="1" xfId="1" applyNumberFormat="1" applyFont="1" applyBorder="1" applyAlignment="1">
      <alignment vertical="center"/>
    </xf>
    <xf numFmtId="166" fontId="15" fillId="6" borderId="0" xfId="1" applyNumberFormat="1" applyFont="1" applyFill="1" applyAlignment="1">
      <alignment horizontal="right" vertical="center"/>
    </xf>
    <xf numFmtId="4" fontId="15" fillId="6" borderId="0" xfId="1" applyNumberFormat="1" applyFont="1" applyFill="1" applyAlignment="1">
      <alignment horizontal="right" vertical="center"/>
    </xf>
    <xf numFmtId="4" fontId="15" fillId="6" borderId="0" xfId="1" applyNumberFormat="1" applyFont="1" applyFill="1" applyAlignment="1">
      <alignment horizontal="justify" vertical="center"/>
    </xf>
    <xf numFmtId="49" fontId="15" fillId="6" borderId="0" xfId="1" applyNumberFormat="1" applyFont="1" applyFill="1" applyAlignment="1">
      <alignment vertical="center"/>
    </xf>
    <xf numFmtId="49" fontId="16" fillId="0" borderId="0" xfId="1" applyNumberFormat="1" applyFont="1" applyFill="1" applyAlignment="1">
      <alignment horizontal="right" vertical="top" wrapText="1"/>
    </xf>
    <xf numFmtId="165" fontId="17" fillId="0" borderId="0" xfId="1" applyNumberFormat="1" applyFont="1" applyAlignment="1">
      <alignment vertical="top" wrapText="1"/>
    </xf>
    <xf numFmtId="165" fontId="17" fillId="0" borderId="0" xfId="1" applyNumberFormat="1" applyFont="1" applyAlignment="1">
      <alignment wrapText="1"/>
    </xf>
    <xf numFmtId="0" fontId="17" fillId="0" borderId="0" xfId="2" applyFont="1" applyAlignment="1">
      <alignment wrapText="1"/>
    </xf>
    <xf numFmtId="49" fontId="19" fillId="0" borderId="0" xfId="1" applyNumberFormat="1" applyFont="1" applyFill="1" applyAlignment="1">
      <alignment horizontal="right" vertical="top" wrapText="1"/>
    </xf>
    <xf numFmtId="165" fontId="20" fillId="0" borderId="0" xfId="1" applyNumberFormat="1" applyFont="1" applyAlignment="1">
      <alignment vertical="top" wrapText="1"/>
    </xf>
    <xf numFmtId="165" fontId="20" fillId="0" borderId="0" xfId="1" applyNumberFormat="1" applyFont="1" applyAlignment="1">
      <alignment wrapText="1"/>
    </xf>
    <xf numFmtId="165" fontId="21" fillId="0" borderId="0" xfId="1" applyNumberFormat="1" applyFont="1" applyAlignment="1">
      <alignment vertical="top" wrapText="1"/>
    </xf>
    <xf numFmtId="165" fontId="16" fillId="0" borderId="0" xfId="1" applyNumberFormat="1" applyFont="1" applyAlignment="1">
      <alignment vertical="top" wrapText="1"/>
    </xf>
    <xf numFmtId="49" fontId="22" fillId="0" borderId="0" xfId="1" applyNumberFormat="1" applyFont="1" applyFill="1" applyAlignment="1">
      <alignment horizontal="right" vertical="top" wrapText="1"/>
    </xf>
    <xf numFmtId="49" fontId="17" fillId="0" borderId="0" xfId="1" applyNumberFormat="1" applyFont="1" applyAlignment="1">
      <alignment horizontal="left" vertical="top" wrapText="1"/>
    </xf>
    <xf numFmtId="165" fontId="17" fillId="0" borderId="0" xfId="1" applyNumberFormat="1" applyFont="1" applyBorder="1" applyAlignment="1">
      <alignment vertical="top" wrapText="1"/>
    </xf>
    <xf numFmtId="49" fontId="17" fillId="0" borderId="4" xfId="1" applyNumberFormat="1" applyFont="1" applyFill="1" applyBorder="1" applyAlignment="1">
      <alignment horizontal="right" vertical="top" wrapText="1"/>
    </xf>
    <xf numFmtId="165" fontId="17" fillId="0" borderId="5" xfId="1" applyNumberFormat="1" applyFont="1" applyBorder="1" applyAlignment="1">
      <alignment vertical="top" wrapText="1"/>
    </xf>
    <xf numFmtId="165" fontId="17" fillId="0" borderId="5" xfId="1" applyNumberFormat="1" applyFont="1" applyBorder="1" applyAlignment="1">
      <alignment wrapText="1"/>
    </xf>
    <xf numFmtId="49" fontId="16" fillId="7" borderId="6" xfId="1" applyNumberFormat="1" applyFont="1" applyFill="1" applyBorder="1" applyAlignment="1">
      <alignment horizontal="right" vertical="top" wrapText="1"/>
    </xf>
    <xf numFmtId="165" fontId="16" fillId="7" borderId="7" xfId="1" applyNumberFormat="1" applyFont="1" applyFill="1" applyBorder="1" applyAlignment="1">
      <alignment vertical="top" wrapText="1"/>
    </xf>
    <xf numFmtId="165" fontId="16" fillId="7" borderId="7" xfId="1" applyNumberFormat="1" applyFont="1" applyFill="1" applyBorder="1" applyAlignment="1">
      <alignment wrapText="1"/>
    </xf>
    <xf numFmtId="49" fontId="16" fillId="0" borderId="0" xfId="2" applyNumberFormat="1" applyFont="1" applyFill="1" applyAlignment="1">
      <alignment horizontal="right" vertical="top" wrapText="1"/>
    </xf>
    <xf numFmtId="49" fontId="19" fillId="0" borderId="0" xfId="3" applyNumberFormat="1" applyFont="1" applyFill="1" applyAlignment="1">
      <alignment horizontal="right" vertical="top" wrapText="1"/>
    </xf>
    <xf numFmtId="0" fontId="20" fillId="0" borderId="0" xfId="3" applyFont="1" applyFill="1" applyAlignment="1">
      <alignment vertical="top" wrapText="1"/>
    </xf>
    <xf numFmtId="0" fontId="20" fillId="0" borderId="0" xfId="3" applyFont="1" applyFill="1" applyAlignment="1">
      <alignment horizontal="center" vertical="center" wrapText="1"/>
    </xf>
    <xf numFmtId="0" fontId="20" fillId="0" borderId="0" xfId="3" applyNumberFormat="1" applyFont="1" applyFill="1" applyAlignment="1">
      <alignment horizontal="center" vertical="center" wrapText="1"/>
    </xf>
    <xf numFmtId="0" fontId="18" fillId="0" borderId="0" xfId="1" applyFont="1" applyFill="1"/>
    <xf numFmtId="49" fontId="21" fillId="0" borderId="0" xfId="4" applyNumberFormat="1" applyFont="1" applyFill="1" applyAlignment="1" applyProtection="1">
      <alignment horizontal="right" vertical="top" wrapText="1"/>
    </xf>
    <xf numFmtId="0" fontId="21" fillId="0" borderId="0" xfId="4" applyFont="1" applyFill="1" applyAlignment="1" applyProtection="1">
      <alignment vertical="top" wrapText="1"/>
    </xf>
    <xf numFmtId="0" fontId="23" fillId="0" borderId="0" xfId="4" applyFont="1" applyFill="1" applyAlignment="1" applyProtection="1">
      <alignment horizontal="right" wrapText="1"/>
    </xf>
    <xf numFmtId="0" fontId="23" fillId="0" borderId="0" xfId="4" applyNumberFormat="1" applyFont="1" applyFill="1" applyAlignment="1" applyProtection="1">
      <alignment horizontal="right" wrapText="1"/>
    </xf>
    <xf numFmtId="0" fontId="23" fillId="0" borderId="0" xfId="4" applyFont="1" applyFill="1" applyAlignment="1">
      <alignment vertical="top" wrapText="1"/>
    </xf>
    <xf numFmtId="167" fontId="23" fillId="0" borderId="0" xfId="4" applyNumberFormat="1" applyFont="1" applyFill="1" applyAlignment="1">
      <alignment horizontal="right" vertical="top" wrapText="1"/>
    </xf>
    <xf numFmtId="49" fontId="16" fillId="0" borderId="0" xfId="3" applyNumberFormat="1" applyFont="1" applyFill="1" applyAlignment="1">
      <alignment horizontal="right" wrapText="1"/>
    </xf>
    <xf numFmtId="0" fontId="16" fillId="0" borderId="0" xfId="3" applyFont="1" applyFill="1" applyAlignment="1">
      <alignment wrapText="1"/>
    </xf>
    <xf numFmtId="0" fontId="17" fillId="0" borderId="0" xfId="3" applyFont="1" applyFill="1" applyAlignment="1">
      <alignment horizontal="right" wrapText="1"/>
    </xf>
    <xf numFmtId="0" fontId="17" fillId="0" borderId="0" xfId="3" applyNumberFormat="1" applyFont="1" applyFill="1" applyAlignment="1">
      <alignment horizontal="right" wrapText="1"/>
    </xf>
    <xf numFmtId="0" fontId="17" fillId="0" borderId="0" xfId="3" applyFont="1" applyFill="1" applyAlignment="1">
      <alignment vertical="top" wrapText="1"/>
    </xf>
    <xf numFmtId="167" fontId="17" fillId="0" borderId="0" xfId="4" applyNumberFormat="1" applyFont="1" applyFill="1" applyAlignment="1">
      <alignment horizontal="right" vertical="top" wrapText="1"/>
    </xf>
    <xf numFmtId="49" fontId="16" fillId="0" borderId="0" xfId="3" applyNumberFormat="1" applyFont="1" applyFill="1" applyAlignment="1">
      <alignment horizontal="right" vertical="top" wrapText="1"/>
    </xf>
    <xf numFmtId="0" fontId="24" fillId="0" borderId="0" xfId="3" applyFont="1" applyFill="1" applyAlignment="1">
      <alignment vertical="top" wrapText="1"/>
    </xf>
    <xf numFmtId="0" fontId="17" fillId="0" borderId="0" xfId="3" applyFont="1" applyFill="1" applyAlignment="1">
      <alignment horizontal="right" vertical="top" wrapText="1"/>
    </xf>
    <xf numFmtId="1" fontId="17" fillId="0" borderId="0" xfId="3" applyNumberFormat="1" applyFont="1" applyFill="1" applyAlignment="1">
      <alignment horizontal="right" vertical="top" wrapText="1"/>
    </xf>
    <xf numFmtId="167" fontId="17" fillId="0" borderId="0" xfId="5" applyFont="1" applyFill="1" applyAlignment="1" applyProtection="1">
      <alignment horizontal="right" vertical="top" wrapText="1"/>
      <protection locked="0"/>
    </xf>
    <xf numFmtId="168" fontId="16" fillId="0" borderId="0" xfId="3" applyNumberFormat="1" applyFont="1" applyFill="1" applyAlignment="1">
      <alignment vertical="top"/>
    </xf>
    <xf numFmtId="0" fontId="25" fillId="0" borderId="0" xfId="3" applyFont="1" applyFill="1" applyAlignment="1">
      <alignment vertical="top" wrapText="1"/>
    </xf>
    <xf numFmtId="0" fontId="26" fillId="0" borderId="0" xfId="3" applyFont="1" applyFill="1" applyAlignment="1">
      <alignment horizontal="right" vertical="top" wrapText="1"/>
    </xf>
    <xf numFmtId="1" fontId="26" fillId="0" borderId="0" xfId="3" applyNumberFormat="1" applyFont="1" applyFill="1" applyAlignment="1">
      <alignment horizontal="right" vertical="top" wrapText="1"/>
    </xf>
    <xf numFmtId="167" fontId="26" fillId="0" borderId="0" xfId="5" applyFont="1" applyFill="1" applyAlignment="1" applyProtection="1">
      <alignment horizontal="right" vertical="top" wrapText="1"/>
      <protection locked="0"/>
    </xf>
    <xf numFmtId="167" fontId="26" fillId="0" borderId="0" xfId="4" applyNumberFormat="1" applyFont="1" applyFill="1" applyAlignment="1">
      <alignment horizontal="right" vertical="top" wrapText="1"/>
    </xf>
    <xf numFmtId="0" fontId="27" fillId="0" borderId="0" xfId="1" applyFont="1" applyFill="1"/>
    <xf numFmtId="168" fontId="28" fillId="0" borderId="0" xfId="3" applyNumberFormat="1" applyFont="1" applyFill="1" applyAlignment="1">
      <alignment vertical="top"/>
    </xf>
    <xf numFmtId="0" fontId="25" fillId="0" borderId="0" xfId="3" applyFont="1" applyFill="1" applyAlignment="1">
      <alignment horizontal="right" vertical="top" wrapText="1"/>
    </xf>
    <xf numFmtId="168" fontId="29" fillId="0" borderId="0" xfId="3" applyNumberFormat="1" applyFont="1" applyFill="1" applyAlignment="1">
      <alignment vertical="top"/>
    </xf>
    <xf numFmtId="0" fontId="30" fillId="0" borderId="0" xfId="3" applyFont="1" applyFill="1" applyAlignment="1">
      <alignment vertical="top" wrapText="1"/>
    </xf>
    <xf numFmtId="0" fontId="31" fillId="0" borderId="0" xfId="3" applyFont="1" applyFill="1" applyAlignment="1">
      <alignment horizontal="right" vertical="top" wrapText="1"/>
    </xf>
    <xf numFmtId="1" fontId="31" fillId="0" borderId="0" xfId="3" applyNumberFormat="1" applyFont="1" applyFill="1" applyAlignment="1">
      <alignment horizontal="right" vertical="top" wrapText="1"/>
    </xf>
    <xf numFmtId="167" fontId="31" fillId="0" borderId="0" xfId="5" applyFont="1" applyFill="1" applyAlignment="1" applyProtection="1">
      <alignment horizontal="right" vertical="top" wrapText="1"/>
      <protection locked="0"/>
    </xf>
    <xf numFmtId="167" fontId="31" fillId="0" borderId="0" xfId="4" applyNumberFormat="1" applyFont="1" applyFill="1" applyAlignment="1">
      <alignment horizontal="right" vertical="top" wrapText="1"/>
    </xf>
    <xf numFmtId="0" fontId="32" fillId="0" borderId="0" xfId="1" applyFont="1" applyFill="1"/>
    <xf numFmtId="0" fontId="22" fillId="0" borderId="0" xfId="3" applyFont="1" applyFill="1" applyAlignment="1">
      <alignment vertical="top" wrapText="1"/>
    </xf>
    <xf numFmtId="0" fontId="22" fillId="0" borderId="0" xfId="3" applyFont="1" applyFill="1" applyBorder="1" applyAlignment="1">
      <alignment vertical="top" wrapText="1"/>
    </xf>
    <xf numFmtId="0" fontId="17" fillId="0" borderId="0" xfId="3" applyFont="1" applyFill="1" applyBorder="1" applyAlignment="1">
      <alignment horizontal="right" vertical="top" wrapText="1"/>
    </xf>
    <xf numFmtId="1" fontId="17" fillId="0" borderId="0" xfId="3" applyNumberFormat="1" applyFont="1" applyFill="1" applyBorder="1" applyAlignment="1">
      <alignment horizontal="right" vertical="top" wrapText="1"/>
    </xf>
    <xf numFmtId="167" fontId="17" fillId="0" borderId="0" xfId="4" applyNumberFormat="1" applyFont="1" applyFill="1" applyBorder="1" applyAlignment="1">
      <alignment horizontal="right" vertical="top" wrapText="1"/>
    </xf>
    <xf numFmtId="49" fontId="29" fillId="0" borderId="0" xfId="3" applyNumberFormat="1" applyFont="1" applyFill="1" applyAlignment="1">
      <alignment horizontal="right" vertical="top" wrapText="1"/>
    </xf>
    <xf numFmtId="0" fontId="33" fillId="0" borderId="0" xfId="3" applyFont="1" applyFill="1" applyAlignment="1">
      <alignment vertical="top" wrapText="1"/>
    </xf>
    <xf numFmtId="49" fontId="16" fillId="0" borderId="8" xfId="3" applyNumberFormat="1" applyFont="1" applyFill="1" applyBorder="1" applyAlignment="1">
      <alignment horizontal="right" vertical="top"/>
    </xf>
    <xf numFmtId="0" fontId="17" fillId="0" borderId="8" xfId="3" applyFont="1" applyFill="1" applyBorder="1" applyAlignment="1">
      <alignment vertical="top" wrapText="1"/>
    </xf>
    <xf numFmtId="0" fontId="17" fillId="0" borderId="8" xfId="3" applyFont="1" applyFill="1" applyBorder="1" applyAlignment="1">
      <alignment horizontal="right" vertical="top" wrapText="1"/>
    </xf>
    <xf numFmtId="0" fontId="17" fillId="0" borderId="8" xfId="3" applyNumberFormat="1" applyFont="1" applyFill="1" applyBorder="1" applyAlignment="1">
      <alignment horizontal="right" vertical="top" wrapText="1"/>
    </xf>
    <xf numFmtId="49" fontId="16" fillId="0" borderId="0" xfId="3" applyNumberFormat="1" applyFont="1" applyFill="1" applyBorder="1" applyAlignment="1">
      <alignment horizontal="right" vertical="top"/>
    </xf>
    <xf numFmtId="0" fontId="17" fillId="0" borderId="0" xfId="3" applyFont="1" applyFill="1" applyBorder="1" applyAlignment="1">
      <alignment vertical="top" wrapText="1"/>
    </xf>
    <xf numFmtId="0" fontId="17" fillId="0" borderId="0" xfId="3" applyFont="1" applyFill="1" applyBorder="1" applyAlignment="1">
      <alignment horizontal="right" wrapText="1"/>
    </xf>
    <xf numFmtId="0" fontId="17" fillId="0" borderId="0" xfId="3" applyNumberFormat="1" applyFont="1" applyFill="1" applyBorder="1" applyAlignment="1">
      <alignment horizontal="right" wrapText="1"/>
    </xf>
    <xf numFmtId="49" fontId="16" fillId="0" borderId="0" xfId="3" applyNumberFormat="1" applyFont="1" applyFill="1" applyBorder="1" applyAlignment="1">
      <alignment horizontal="right" vertical="top" wrapText="1"/>
    </xf>
    <xf numFmtId="167" fontId="16" fillId="0" borderId="0" xfId="3" applyNumberFormat="1" applyFont="1" applyFill="1" applyAlignment="1">
      <alignment horizontal="right" vertical="top" wrapText="1"/>
    </xf>
    <xf numFmtId="0" fontId="11" fillId="0" borderId="0" xfId="1" applyFill="1"/>
    <xf numFmtId="0" fontId="11" fillId="0" borderId="0" xfId="1" applyFill="1" applyAlignment="1">
      <alignment vertical="top"/>
    </xf>
    <xf numFmtId="0" fontId="17" fillId="0" borderId="0" xfId="3" applyFont="1" applyFill="1" applyAlignment="1">
      <alignment wrapText="1"/>
    </xf>
    <xf numFmtId="2" fontId="22" fillId="0" borderId="0" xfId="3" applyNumberFormat="1" applyFont="1" applyFill="1" applyAlignment="1">
      <alignment vertical="top" wrapText="1"/>
    </xf>
    <xf numFmtId="2" fontId="22" fillId="0" borderId="0" xfId="3" applyNumberFormat="1" applyFont="1" applyFill="1" applyBorder="1" applyAlignment="1">
      <alignment vertical="top" wrapText="1"/>
    </xf>
    <xf numFmtId="0" fontId="18" fillId="0" borderId="0" xfId="1" applyFont="1" applyFill="1" applyBorder="1"/>
    <xf numFmtId="2" fontId="23" fillId="0" borderId="0" xfId="4" applyNumberFormat="1" applyFont="1" applyFill="1" applyAlignment="1">
      <alignment vertical="top" wrapText="1"/>
    </xf>
    <xf numFmtId="2" fontId="17" fillId="0" borderId="0" xfId="5" applyNumberFormat="1" applyFont="1" applyFill="1" applyAlignment="1" applyProtection="1">
      <alignment horizontal="right" vertical="top" wrapText="1"/>
      <protection locked="0"/>
    </xf>
    <xf numFmtId="0" fontId="16" fillId="0" borderId="0" xfId="2" applyFont="1" applyAlignment="1">
      <alignment vertical="top" wrapText="1"/>
    </xf>
    <xf numFmtId="166" fontId="3" fillId="0" borderId="0" xfId="0" applyNumberFormat="1" applyFont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4" fontId="13" fillId="0" borderId="3" xfId="1" applyNumberFormat="1" applyFont="1" applyBorder="1" applyAlignment="1">
      <alignment horizontal="justify" vertical="center"/>
    </xf>
    <xf numFmtId="49" fontId="13" fillId="0" borderId="0" xfId="1" applyNumberFormat="1" applyFont="1" applyFill="1" applyAlignment="1">
      <alignment vertical="center"/>
    </xf>
    <xf numFmtId="4" fontId="13" fillId="0" borderId="0" xfId="1" applyNumberFormat="1" applyFont="1" applyFill="1" applyAlignment="1">
      <alignment horizontal="justify" vertical="center"/>
    </xf>
    <xf numFmtId="166" fontId="13" fillId="0" borderId="0" xfId="1" applyNumberFormat="1" applyFont="1" applyFill="1" applyAlignment="1">
      <alignment horizontal="right" vertical="center"/>
    </xf>
    <xf numFmtId="49" fontId="12" fillId="0" borderId="0" xfId="1" applyNumberFormat="1" applyFont="1" applyBorder="1" applyAlignment="1">
      <alignment vertical="center"/>
    </xf>
    <xf numFmtId="4" fontId="12" fillId="0" borderId="0" xfId="1" applyNumberFormat="1" applyFont="1" applyBorder="1" applyAlignment="1">
      <alignment horizontal="justify" vertical="center"/>
    </xf>
    <xf numFmtId="4" fontId="12" fillId="0" borderId="0" xfId="1" applyNumberFormat="1" applyFont="1" applyBorder="1" applyAlignment="1">
      <alignment horizontal="right" vertical="center"/>
    </xf>
    <xf numFmtId="166" fontId="12" fillId="0" borderId="0" xfId="1" applyNumberFormat="1" applyFont="1" applyBorder="1" applyAlignment="1">
      <alignment horizontal="right" vertical="center"/>
    </xf>
    <xf numFmtId="49" fontId="17" fillId="0" borderId="0" xfId="1" applyNumberFormat="1" applyFont="1" applyFill="1" applyAlignment="1">
      <alignment horizontal="left" vertical="top" wrapText="1"/>
    </xf>
    <xf numFmtId="165" fontId="17" fillId="0" borderId="0" xfId="1" applyNumberFormat="1" applyFont="1" applyFill="1" applyAlignment="1">
      <alignment wrapText="1"/>
    </xf>
    <xf numFmtId="0" fontId="17" fillId="0" borderId="0" xfId="2" applyFont="1" applyFill="1" applyAlignment="1">
      <alignment wrapText="1"/>
    </xf>
    <xf numFmtId="0" fontId="17" fillId="0" borderId="0" xfId="2" applyFont="1" applyAlignment="1">
      <alignment vertical="top" wrapText="1"/>
    </xf>
    <xf numFmtId="0" fontId="17" fillId="0" borderId="0" xfId="1" applyFont="1"/>
    <xf numFmtId="0" fontId="17" fillId="0" borderId="0" xfId="2" applyFont="1" applyFill="1" applyAlignment="1">
      <alignment vertical="top" wrapText="1"/>
    </xf>
    <xf numFmtId="0" fontId="22" fillId="0" borderId="0" xfId="3" applyFont="1" applyFill="1" applyAlignment="1">
      <alignment horizontal="righ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right" vertical="top" wrapText="1"/>
    </xf>
    <xf numFmtId="167" fontId="17" fillId="0" borderId="0" xfId="5" applyFont="1" applyFill="1" applyBorder="1" applyAlignment="1" applyProtection="1">
      <alignment horizontal="right" vertical="top" wrapText="1"/>
      <protection locked="0"/>
    </xf>
    <xf numFmtId="0" fontId="16" fillId="0" borderId="0" xfId="3" applyFont="1" applyFill="1" applyBorder="1" applyAlignment="1">
      <alignment vertical="top" wrapText="1"/>
    </xf>
    <xf numFmtId="49" fontId="16" fillId="0" borderId="8" xfId="3" applyNumberFormat="1" applyFont="1" applyFill="1" applyBorder="1" applyAlignment="1">
      <alignment horizontal="right" vertical="top" wrapText="1"/>
    </xf>
    <xf numFmtId="0" fontId="17" fillId="0" borderId="8" xfId="3" applyFont="1" applyFill="1" applyBorder="1" applyAlignment="1">
      <alignment horizontal="right" wrapText="1"/>
    </xf>
    <xf numFmtId="0" fontId="17" fillId="0" borderId="8" xfId="3" applyNumberFormat="1" applyFont="1" applyFill="1" applyBorder="1" applyAlignment="1">
      <alignment horizontal="right" wrapText="1"/>
    </xf>
    <xf numFmtId="0" fontId="73" fillId="0" borderId="0" xfId="0" applyFont="1"/>
    <xf numFmtId="0" fontId="23" fillId="0" borderId="0" xfId="0" applyFont="1"/>
    <xf numFmtId="4" fontId="74" fillId="0" borderId="0" xfId="0" applyNumberFormat="1" applyFont="1"/>
    <xf numFmtId="0" fontId="17" fillId="0" borderId="0" xfId="0" applyFont="1"/>
    <xf numFmtId="0" fontId="75" fillId="0" borderId="0" xfId="1190" applyFont="1" applyAlignment="1">
      <alignment vertical="top" wrapText="1"/>
    </xf>
    <xf numFmtId="179" fontId="76" fillId="0" borderId="0" xfId="1191" applyFont="1"/>
    <xf numFmtId="0" fontId="74" fillId="0" borderId="0" xfId="0" applyFont="1" applyBorder="1"/>
    <xf numFmtId="4" fontId="74" fillId="0" borderId="0" xfId="0" applyNumberFormat="1" applyFont="1" applyBorder="1"/>
    <xf numFmtId="0" fontId="75" fillId="0" borderId="0" xfId="0" applyFont="1"/>
    <xf numFmtId="0" fontId="76" fillId="0" borderId="0" xfId="0" applyFont="1"/>
    <xf numFmtId="0" fontId="74" fillId="0" borderId="0" xfId="0" applyFont="1"/>
    <xf numFmtId="4" fontId="76" fillId="0" borderId="0" xfId="0" applyNumberFormat="1" applyFont="1"/>
    <xf numFmtId="0" fontId="78" fillId="0" borderId="0" xfId="0" applyFont="1"/>
    <xf numFmtId="0" fontId="75" fillId="0" borderId="0" xfId="1190" applyFont="1" applyAlignment="1">
      <alignment horizontal="left" vertical="top" wrapText="1"/>
    </xf>
    <xf numFmtId="0" fontId="76" fillId="0" borderId="0" xfId="1190" applyFont="1" applyAlignment="1">
      <alignment vertical="top" wrapText="1"/>
    </xf>
    <xf numFmtId="0" fontId="21" fillId="0" borderId="0" xfId="1190" applyFont="1" applyBorder="1" applyAlignment="1">
      <alignment vertical="top" wrapText="1"/>
    </xf>
    <xf numFmtId="166" fontId="21" fillId="0" borderId="0" xfId="0" applyNumberFormat="1" applyFont="1" applyBorder="1" applyAlignment="1"/>
    <xf numFmtId="0" fontId="21" fillId="0" borderId="8" xfId="1190" applyFont="1" applyBorder="1" applyAlignment="1">
      <alignment vertical="top" wrapText="1"/>
    </xf>
    <xf numFmtId="166" fontId="21" fillId="0" borderId="8" xfId="0" applyNumberFormat="1" applyFont="1" applyBorder="1" applyAlignment="1"/>
    <xf numFmtId="179" fontId="21" fillId="0" borderId="0" xfId="1191" applyFont="1" applyBorder="1" applyAlignment="1"/>
    <xf numFmtId="166" fontId="21" fillId="0" borderId="0" xfId="0" applyNumberFormat="1" applyFont="1" applyFill="1" applyBorder="1" applyAlignment="1"/>
    <xf numFmtId="0" fontId="16" fillId="0" borderId="0" xfId="1190" applyFont="1" applyBorder="1" applyAlignment="1">
      <alignment vertical="top" wrapText="1"/>
    </xf>
    <xf numFmtId="179" fontId="16" fillId="0" borderId="0" xfId="1191" applyFont="1" applyBorder="1"/>
    <xf numFmtId="4" fontId="17" fillId="0" borderId="0" xfId="0" applyNumberFormat="1" applyFont="1"/>
    <xf numFmtId="0" fontId="76" fillId="0" borderId="0" xfId="1190" applyFont="1"/>
    <xf numFmtId="0" fontId="17" fillId="0" borderId="0" xfId="0" applyFont="1" applyFill="1" applyBorder="1" applyAlignment="1" applyProtection="1">
      <alignment vertical="top"/>
    </xf>
    <xf numFmtId="168" fontId="33" fillId="0" borderId="0" xfId="0" applyNumberFormat="1" applyFont="1" applyFill="1" applyBorder="1" applyAlignment="1" applyProtection="1">
      <alignment horizontal="right" vertical="top"/>
      <protection locked="0"/>
    </xf>
    <xf numFmtId="0" fontId="33" fillId="0" borderId="0" xfId="727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168" fontId="21" fillId="0" borderId="0" xfId="3" applyNumberFormat="1" applyFont="1" applyFill="1" applyAlignment="1">
      <alignment vertical="top"/>
    </xf>
    <xf numFmtId="0" fontId="17" fillId="0" borderId="0" xfId="0" applyFont="1" applyAlignment="1">
      <alignment horizontal="justify" vertical="top" wrapText="1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Alignment="1"/>
    <xf numFmtId="166" fontId="22" fillId="0" borderId="0" xfId="1178" applyNumberFormat="1" applyFont="1" applyFill="1" applyBorder="1" applyAlignment="1" applyProtection="1">
      <alignment horizontal="right" wrapText="1"/>
      <protection locked="0"/>
    </xf>
    <xf numFmtId="166" fontId="22" fillId="0" borderId="0" xfId="729" applyNumberFormat="1" applyFont="1" applyFill="1" applyBorder="1" applyAlignment="1" applyProtection="1">
      <alignment horizontal="right" wrapText="1"/>
      <protection locked="0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justify" wrapText="1"/>
    </xf>
    <xf numFmtId="0" fontId="17" fillId="0" borderId="0" xfId="0" applyFont="1" applyFill="1" applyBorder="1" applyAlignment="1">
      <alignment horizontal="right" wrapText="1"/>
    </xf>
    <xf numFmtId="166" fontId="17" fillId="0" borderId="0" xfId="0" applyNumberFormat="1" applyFont="1" applyAlignment="1"/>
    <xf numFmtId="0" fontId="17" fillId="0" borderId="0" xfId="0" applyFont="1" applyFill="1" applyBorder="1" applyAlignment="1">
      <alignment horizontal="justify" vertical="top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justify" vertical="top" wrapText="1"/>
    </xf>
    <xf numFmtId="0" fontId="33" fillId="0" borderId="0" xfId="727" applyFont="1" applyFill="1" applyBorder="1" applyAlignment="1" applyProtection="1">
      <alignment horizontal="right" vertical="top" wrapText="1"/>
      <protection locked="0"/>
    </xf>
    <xf numFmtId="167" fontId="33" fillId="0" borderId="0" xfId="730" applyNumberFormat="1" applyFont="1" applyFill="1" applyBorder="1" applyAlignment="1" applyProtection="1">
      <alignment wrapText="1"/>
      <protection locked="0"/>
    </xf>
    <xf numFmtId="166" fontId="16" fillId="0" borderId="0" xfId="0" applyNumberFormat="1" applyFont="1" applyAlignment="1"/>
    <xf numFmtId="0" fontId="16" fillId="0" borderId="0" xfId="0" applyFont="1"/>
    <xf numFmtId="0" fontId="17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top"/>
    </xf>
    <xf numFmtId="166" fontId="17" fillId="0" borderId="0" xfId="0" applyNumberFormat="1" applyFont="1" applyBorder="1" applyAlignment="1"/>
    <xf numFmtId="166" fontId="17" fillId="0" borderId="0" xfId="1192" applyNumberFormat="1" applyFont="1" applyBorder="1" applyAlignment="1" applyProtection="1">
      <alignment horizontal="right"/>
      <protection locked="0"/>
    </xf>
    <xf numFmtId="166" fontId="17" fillId="0" borderId="0" xfId="0" applyNumberFormat="1" applyFont="1"/>
    <xf numFmtId="166" fontId="16" fillId="0" borderId="0" xfId="0" applyNumberFormat="1" applyFont="1" applyBorder="1"/>
    <xf numFmtId="4" fontId="16" fillId="0" borderId="0" xfId="0" applyNumberFormat="1" applyFont="1" applyBorder="1"/>
    <xf numFmtId="0" fontId="21" fillId="0" borderId="0" xfId="2" applyFont="1" applyFill="1" applyAlignment="1">
      <alignment horizontal="right" vertical="top" wrapText="1"/>
    </xf>
    <xf numFmtId="0" fontId="17" fillId="0" borderId="0" xfId="2" applyFont="1" applyFill="1" applyAlignment="1">
      <alignment horizontal="right" wrapText="1"/>
    </xf>
    <xf numFmtId="1" fontId="17" fillId="0" borderId="0" xfId="2" applyNumberFormat="1" applyFont="1" applyFill="1" applyAlignment="1">
      <alignment wrapText="1"/>
    </xf>
    <xf numFmtId="44" fontId="17" fillId="0" borderId="0" xfId="0" applyNumberFormat="1" applyFont="1" applyFill="1"/>
    <xf numFmtId="44" fontId="17" fillId="0" borderId="0" xfId="2" applyNumberFormat="1" applyFont="1" applyAlignment="1">
      <alignment horizontal="right"/>
    </xf>
    <xf numFmtId="0" fontId="23" fillId="0" borderId="0" xfId="2" applyFont="1" applyFill="1" applyAlignment="1">
      <alignment wrapText="1"/>
    </xf>
    <xf numFmtId="168" fontId="16" fillId="0" borderId="0" xfId="0" applyNumberFormat="1" applyFont="1" applyFill="1" applyBorder="1" applyAlignment="1">
      <alignment vertical="top"/>
    </xf>
    <xf numFmtId="0" fontId="22" fillId="0" borderId="0" xfId="2" applyNumberFormat="1" applyFont="1" applyFill="1" applyAlignment="1">
      <alignment vertical="top" wrapText="1"/>
    </xf>
    <xf numFmtId="0" fontId="17" fillId="0" borderId="0" xfId="0" applyFont="1" applyFill="1" applyAlignment="1">
      <alignment horizontal="right" wrapText="1"/>
    </xf>
    <xf numFmtId="0" fontId="17" fillId="0" borderId="0" xfId="0" applyNumberFormat="1" applyFont="1" applyFill="1" applyAlignment="1">
      <alignment horizontal="right" wrapText="1"/>
    </xf>
    <xf numFmtId="44" fontId="17" fillId="0" borderId="0" xfId="0" applyNumberFormat="1" applyFont="1" applyAlignment="1">
      <alignment wrapText="1"/>
    </xf>
    <xf numFmtId="0" fontId="17" fillId="0" borderId="0" xfId="2" applyNumberFormat="1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44" fontId="17" fillId="0" borderId="0" xfId="0" applyNumberFormat="1" applyFont="1" applyFill="1" applyAlignment="1">
      <alignment horizontal="right"/>
    </xf>
    <xf numFmtId="0" fontId="17" fillId="0" borderId="1" xfId="0" applyFont="1" applyBorder="1"/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/>
    <xf numFmtId="0" fontId="17" fillId="0" borderId="0" xfId="0" applyFont="1" applyBorder="1"/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22" fillId="0" borderId="0" xfId="727" applyNumberFormat="1" applyFont="1" applyFill="1" applyBorder="1" applyAlignment="1" applyProtection="1">
      <alignment horizontal="right" wrapText="1"/>
      <protection locked="0"/>
    </xf>
    <xf numFmtId="1" fontId="22" fillId="0" borderId="0" xfId="727" applyNumberFormat="1" applyFont="1" applyFill="1" applyBorder="1" applyAlignment="1" applyProtection="1">
      <alignment horizontal="right" wrapText="1"/>
      <protection locked="0"/>
    </xf>
    <xf numFmtId="180" fontId="22" fillId="0" borderId="0" xfId="727" applyNumberFormat="1" applyFont="1" applyFill="1" applyBorder="1" applyAlignment="1" applyProtection="1">
      <alignment wrapText="1"/>
      <protection locked="0"/>
    </xf>
    <xf numFmtId="0" fontId="22" fillId="53" borderId="0" xfId="727" applyFont="1" applyFill="1" applyBorder="1" applyAlignment="1" applyProtection="1">
      <alignment wrapText="1"/>
      <protection locked="0"/>
    </xf>
    <xf numFmtId="168" fontId="33" fillId="0" borderId="0" xfId="0" applyNumberFormat="1" applyFont="1" applyFill="1" applyBorder="1" applyAlignment="1" applyProtection="1">
      <alignment vertical="top"/>
      <protection locked="0"/>
    </xf>
    <xf numFmtId="167" fontId="22" fillId="0" borderId="0" xfId="729" applyNumberFormat="1" applyFont="1" applyFill="1" applyBorder="1" applyAlignment="1" applyProtection="1">
      <alignment horizontal="right" wrapText="1"/>
      <protection locked="0"/>
    </xf>
    <xf numFmtId="0" fontId="22" fillId="0" borderId="0" xfId="727" applyFont="1" applyFill="1" applyBorder="1" applyAlignment="1" applyProtection="1">
      <alignment wrapText="1"/>
      <protection locked="0"/>
    </xf>
    <xf numFmtId="0" fontId="22" fillId="0" borderId="0" xfId="730" applyFont="1" applyFill="1" applyBorder="1" applyAlignment="1" applyProtection="1">
      <alignment horizontal="left" vertical="top" wrapText="1"/>
      <protection locked="0"/>
    </xf>
    <xf numFmtId="0" fontId="80" fillId="0" borderId="0" xfId="730" applyNumberFormat="1" applyFont="1" applyFill="1" applyBorder="1" applyAlignment="1" applyProtection="1">
      <alignment horizontal="right"/>
      <protection locked="0"/>
    </xf>
    <xf numFmtId="1" fontId="80" fillId="0" borderId="0" xfId="730" applyNumberFormat="1" applyFont="1" applyFill="1" applyBorder="1" applyAlignment="1" applyProtection="1">
      <alignment horizontal="right"/>
      <protection locked="0"/>
    </xf>
    <xf numFmtId="0" fontId="22" fillId="0" borderId="0" xfId="730" applyFont="1" applyFill="1" applyBorder="1" applyProtection="1">
      <protection locked="0"/>
    </xf>
    <xf numFmtId="16" fontId="33" fillId="0" borderId="0" xfId="4" applyNumberFormat="1" applyFont="1" applyFill="1" applyBorder="1" applyAlignment="1" applyProtection="1">
      <alignment horizontal="right" vertical="top"/>
      <protection locked="0"/>
    </xf>
    <xf numFmtId="180" fontId="22" fillId="0" borderId="0" xfId="1178" applyNumberFormat="1" applyFont="1" applyFill="1" applyBorder="1" applyAlignment="1" applyProtection="1">
      <alignment horizontal="right" wrapText="1"/>
      <protection locked="0"/>
    </xf>
    <xf numFmtId="49" fontId="33" fillId="0" borderId="0" xfId="3" applyNumberFormat="1" applyFont="1" applyFill="1" applyBorder="1" applyAlignment="1" applyProtection="1">
      <alignment horizontal="right" vertical="top" wrapText="1"/>
      <protection locked="0"/>
    </xf>
    <xf numFmtId="49" fontId="33" fillId="0" borderId="0" xfId="3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right" wrapText="1"/>
      <protection locked="0"/>
    </xf>
    <xf numFmtId="1" fontId="22" fillId="0" borderId="0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49" fontId="33" fillId="0" borderId="0" xfId="3" quotePrefix="1" applyNumberFormat="1" applyFont="1" applyFill="1" applyBorder="1" applyAlignment="1" applyProtection="1">
      <alignment horizontal="right" vertical="top"/>
      <protection locked="0"/>
    </xf>
    <xf numFmtId="49" fontId="33" fillId="0" borderId="0" xfId="4" applyNumberFormat="1" applyFont="1" applyFill="1" applyBorder="1" applyAlignment="1" applyProtection="1">
      <alignment horizontal="right" vertical="top" wrapText="1"/>
      <protection locked="0"/>
    </xf>
    <xf numFmtId="166" fontId="33" fillId="0" borderId="0" xfId="729" applyNumberFormat="1" applyFont="1" applyFill="1" applyBorder="1" applyAlignment="1" applyProtection="1">
      <alignment horizontal="right" wrapText="1"/>
      <protection locked="0"/>
    </xf>
    <xf numFmtId="0" fontId="33" fillId="0" borderId="0" xfId="730" applyFont="1" applyFill="1" applyBorder="1" applyProtection="1">
      <protection locked="0"/>
    </xf>
    <xf numFmtId="1" fontId="0" fillId="0" borderId="0" xfId="0" applyNumberFormat="1"/>
    <xf numFmtId="0" fontId="9" fillId="3" borderId="0" xfId="0" applyFont="1" applyFill="1" applyAlignment="1">
      <alignment horizontal="center"/>
    </xf>
    <xf numFmtId="0" fontId="72" fillId="0" borderId="0" xfId="0" applyFont="1" applyAlignment="1">
      <alignment horizontal="center" wrapText="1"/>
    </xf>
    <xf numFmtId="0" fontId="77" fillId="0" borderId="0" xfId="1190" applyFont="1" applyAlignment="1">
      <alignment horizontal="left" vertical="top" wrapText="1"/>
    </xf>
    <xf numFmtId="167" fontId="33" fillId="0" borderId="0" xfId="730" applyNumberFormat="1" applyFont="1" applyFill="1" applyBorder="1" applyAlignment="1" applyProtection="1">
      <alignment horizontal="center" wrapText="1"/>
      <protection locked="0"/>
    </xf>
  </cellXfs>
  <cellStyles count="1194">
    <cellStyle name="_STAMBENI DIO" xfId="6"/>
    <cellStyle name="_STAMBENI DIO_2009_06_03_tender_politin_PARCELACIJA - S formom" xfId="7"/>
    <cellStyle name="_STAMBENI DIO_D Strojarski radovi - Parentino Residence" xfId="8"/>
    <cellStyle name="_troškovnik" xfId="9"/>
    <cellStyle name="_troškovnik_2009_06_02_tender_jezevac_PARCELACIJA  -s formom" xfId="10"/>
    <cellStyle name="_troškovnik_2009_06_03_tender_politin_PARCELACIJA - S formom" xfId="11"/>
    <cellStyle name="_troškovnik_D Strojarski radovi - Parentino Residence" xfId="12"/>
    <cellStyle name="20% - Accent1 2" xfId="13"/>
    <cellStyle name="20% - Accent1 2 2" xfId="14"/>
    <cellStyle name="20% - Accent1 2 3" xfId="15"/>
    <cellStyle name="20% - Accent1 3" xfId="16"/>
    <cellStyle name="20% - Accent1 3 2" xfId="17"/>
    <cellStyle name="20% - Accent1 4" xfId="18"/>
    <cellStyle name="20% - Accent1 4 2" xfId="19"/>
    <cellStyle name="20% - Accent1 5" xfId="20"/>
    <cellStyle name="20% - Accent1 5 2" xfId="21"/>
    <cellStyle name="20% - Accent1 6" xfId="22"/>
    <cellStyle name="20% - Accent1 6 2" xfId="23"/>
    <cellStyle name="20% - Accent2 2" xfId="24"/>
    <cellStyle name="20% - Accent2 2 2" xfId="25"/>
    <cellStyle name="20% - Accent2 2 3" xfId="26"/>
    <cellStyle name="20% - Accent2 3" xfId="27"/>
    <cellStyle name="20% - Accent2 3 2" xfId="28"/>
    <cellStyle name="20% - Accent2 4" xfId="29"/>
    <cellStyle name="20% - Accent2 4 2" xfId="30"/>
    <cellStyle name="20% - Accent2 5" xfId="31"/>
    <cellStyle name="20% - Accent2 5 2" xfId="32"/>
    <cellStyle name="20% - Accent2 6" xfId="33"/>
    <cellStyle name="20% - Accent2 6 2" xfId="34"/>
    <cellStyle name="20% - Accent3 2" xfId="35"/>
    <cellStyle name="20% - Accent3 2 2" xfId="36"/>
    <cellStyle name="20% - Accent3 2 3" xfId="37"/>
    <cellStyle name="20% - Accent3 3" xfId="38"/>
    <cellStyle name="20% - Accent3 3 2" xfId="39"/>
    <cellStyle name="20% - Accent3 4" xfId="40"/>
    <cellStyle name="20% - Accent3 4 2" xfId="41"/>
    <cellStyle name="20% - Accent3 5" xfId="42"/>
    <cellStyle name="20% - Accent3 5 2" xfId="43"/>
    <cellStyle name="20% - Accent3 6" xfId="44"/>
    <cellStyle name="20% - Accent3 6 2" xfId="45"/>
    <cellStyle name="20% - Accent4 2" xfId="46"/>
    <cellStyle name="20% - Accent4 2 2" xfId="47"/>
    <cellStyle name="20% - Accent4 2 3" xfId="48"/>
    <cellStyle name="20% - Accent4 3" xfId="49"/>
    <cellStyle name="20% - Accent4 3 2" xfId="50"/>
    <cellStyle name="20% - Accent4 4" xfId="51"/>
    <cellStyle name="20% - Accent4 4 2" xfId="52"/>
    <cellStyle name="20% - Accent4 5" xfId="53"/>
    <cellStyle name="20% - Accent4 5 2" xfId="54"/>
    <cellStyle name="20% - Accent4 6" xfId="55"/>
    <cellStyle name="20% - Accent4 6 2" xfId="56"/>
    <cellStyle name="20% - Accent5 2" xfId="57"/>
    <cellStyle name="20% - Accent5 2 2" xfId="58"/>
    <cellStyle name="20% - Accent5 2 3" xfId="59"/>
    <cellStyle name="20% - Accent5 3" xfId="60"/>
    <cellStyle name="20% - Accent5 3 2" xfId="61"/>
    <cellStyle name="20% - Accent5 4" xfId="62"/>
    <cellStyle name="20% - Accent5 4 2" xfId="63"/>
    <cellStyle name="20% - Accent5 5" xfId="64"/>
    <cellStyle name="20% - Accent5 5 2" xfId="65"/>
    <cellStyle name="20% - Accent5 6" xfId="66"/>
    <cellStyle name="20% - Accent5 6 2" xfId="67"/>
    <cellStyle name="20% - Accent6 2" xfId="68"/>
    <cellStyle name="20% - Accent6 2 2" xfId="69"/>
    <cellStyle name="20% - Accent6 2 3" xfId="70"/>
    <cellStyle name="20% - Accent6 3" xfId="71"/>
    <cellStyle name="20% - Accent6 3 2" xfId="72"/>
    <cellStyle name="20% - Accent6 4" xfId="73"/>
    <cellStyle name="20% - Accent6 4 2" xfId="74"/>
    <cellStyle name="20% - Accent6 5" xfId="75"/>
    <cellStyle name="20% - Accent6 5 2" xfId="76"/>
    <cellStyle name="20% - Accent6 6" xfId="77"/>
    <cellStyle name="20% - Accent6 6 2" xfId="78"/>
    <cellStyle name="20% - Isticanje1" xfId="79"/>
    <cellStyle name="20% - Isticanje1 2" xfId="80"/>
    <cellStyle name="20% - Isticanje2" xfId="81"/>
    <cellStyle name="20% - Isticanje2 2" xfId="82"/>
    <cellStyle name="20% - Isticanje3" xfId="83"/>
    <cellStyle name="20% - Isticanje3 2" xfId="84"/>
    <cellStyle name="20% - Isticanje4" xfId="85"/>
    <cellStyle name="20% - Isticanje4 2" xfId="86"/>
    <cellStyle name="20% - Isticanje5" xfId="87"/>
    <cellStyle name="20% - Isticanje5 2" xfId="88"/>
    <cellStyle name="20% - Isticanje6" xfId="89"/>
    <cellStyle name="20% - Isticanje6 2" xfId="90"/>
    <cellStyle name="40% - Accent1 2" xfId="91"/>
    <cellStyle name="40% - Accent1 2 2" xfId="92"/>
    <cellStyle name="40% - Accent1 2 3" xfId="93"/>
    <cellStyle name="40% - Accent1 3" xfId="94"/>
    <cellStyle name="40% - Accent1 3 2" xfId="95"/>
    <cellStyle name="40% - Accent1 4" xfId="96"/>
    <cellStyle name="40% - Accent1 4 2" xfId="97"/>
    <cellStyle name="40% - Accent1 5" xfId="98"/>
    <cellStyle name="40% - Accent1 5 2" xfId="99"/>
    <cellStyle name="40% - Accent1 6" xfId="100"/>
    <cellStyle name="40% - Accent1 6 2" xfId="101"/>
    <cellStyle name="40% - Accent2 2" xfId="102"/>
    <cellStyle name="40% - Accent2 2 2" xfId="103"/>
    <cellStyle name="40% - Accent2 2 3" xfId="104"/>
    <cellStyle name="40% - Accent2 3" xfId="105"/>
    <cellStyle name="40% - Accent2 3 2" xfId="106"/>
    <cellStyle name="40% - Accent2 4" xfId="107"/>
    <cellStyle name="40% - Accent2 4 2" xfId="108"/>
    <cellStyle name="40% - Accent2 5" xfId="109"/>
    <cellStyle name="40% - Accent2 5 2" xfId="110"/>
    <cellStyle name="40% - Accent2 6" xfId="111"/>
    <cellStyle name="40% - Accent2 6 2" xfId="112"/>
    <cellStyle name="40% - Accent3 2" xfId="113"/>
    <cellStyle name="40% - Accent3 2 2" xfId="114"/>
    <cellStyle name="40% - Accent3 2 3" xfId="115"/>
    <cellStyle name="40% - Accent3 3" xfId="116"/>
    <cellStyle name="40% - Accent3 3 2" xfId="117"/>
    <cellStyle name="40% - Accent3 4" xfId="118"/>
    <cellStyle name="40% - Accent3 4 2" xfId="119"/>
    <cellStyle name="40% - Accent3 5" xfId="120"/>
    <cellStyle name="40% - Accent3 5 2" xfId="121"/>
    <cellStyle name="40% - Accent3 6" xfId="122"/>
    <cellStyle name="40% - Accent3 6 2" xfId="123"/>
    <cellStyle name="40% - Accent4 2" xfId="124"/>
    <cellStyle name="40% - Accent4 2 2" xfId="125"/>
    <cellStyle name="40% - Accent4 2 3" xfId="126"/>
    <cellStyle name="40% - Accent4 3" xfId="127"/>
    <cellStyle name="40% - Accent4 3 2" xfId="128"/>
    <cellStyle name="40% - Accent4 4" xfId="129"/>
    <cellStyle name="40% - Accent4 4 2" xfId="130"/>
    <cellStyle name="40% - Accent4 5" xfId="131"/>
    <cellStyle name="40% - Accent4 5 2" xfId="132"/>
    <cellStyle name="40% - Accent4 6" xfId="133"/>
    <cellStyle name="40% - Accent4 6 2" xfId="134"/>
    <cellStyle name="40% - Accent5 2" xfId="135"/>
    <cellStyle name="40% - Accent5 2 2" xfId="136"/>
    <cellStyle name="40% - Accent5 2 3" xfId="137"/>
    <cellStyle name="40% - Accent5 3" xfId="138"/>
    <cellStyle name="40% - Accent5 3 2" xfId="139"/>
    <cellStyle name="40% - Accent5 4" xfId="140"/>
    <cellStyle name="40% - Accent5 4 2" xfId="141"/>
    <cellStyle name="40% - Accent5 5" xfId="142"/>
    <cellStyle name="40% - Accent5 5 2" xfId="143"/>
    <cellStyle name="40% - Accent5 6" xfId="144"/>
    <cellStyle name="40% - Accent5 6 2" xfId="145"/>
    <cellStyle name="40% - Accent6 2" xfId="146"/>
    <cellStyle name="40% - Accent6 2 2" xfId="147"/>
    <cellStyle name="40% - Accent6 2 3" xfId="148"/>
    <cellStyle name="40% - Accent6 3" xfId="149"/>
    <cellStyle name="40% - Accent6 3 2" xfId="150"/>
    <cellStyle name="40% - Accent6 4" xfId="151"/>
    <cellStyle name="40% - Accent6 4 2" xfId="152"/>
    <cellStyle name="40% - Accent6 5" xfId="153"/>
    <cellStyle name="40% - Accent6 5 2" xfId="154"/>
    <cellStyle name="40% - Accent6 6" xfId="155"/>
    <cellStyle name="40% - Accent6 6 2" xfId="156"/>
    <cellStyle name="40% - Isticanje2" xfId="157"/>
    <cellStyle name="40% - Isticanje2 2" xfId="158"/>
    <cellStyle name="40% - Isticanje3" xfId="159"/>
    <cellStyle name="40% - Isticanje3 2" xfId="160"/>
    <cellStyle name="40% - Isticanje4" xfId="161"/>
    <cellStyle name="40% - Isticanje4 2" xfId="162"/>
    <cellStyle name="40% - Isticanje5" xfId="163"/>
    <cellStyle name="40% - Isticanje5 2" xfId="164"/>
    <cellStyle name="40% - Isticanje6" xfId="165"/>
    <cellStyle name="40% - Isticanje6 2" xfId="166"/>
    <cellStyle name="40% - Naglasak1" xfId="167"/>
    <cellStyle name="40% - Naglasak1 2" xfId="168"/>
    <cellStyle name="60% - Accent1 2" xfId="169"/>
    <cellStyle name="60% - Accent1 2 2" xfId="170"/>
    <cellStyle name="60% - Accent1 2 3" xfId="171"/>
    <cellStyle name="60% - Accent1 3" xfId="172"/>
    <cellStyle name="60% - Accent1 3 2" xfId="173"/>
    <cellStyle name="60% - Accent1 4" xfId="174"/>
    <cellStyle name="60% - Accent1 4 2" xfId="175"/>
    <cellStyle name="60% - Accent1 5" xfId="176"/>
    <cellStyle name="60% - Accent1 5 2" xfId="177"/>
    <cellStyle name="60% - Accent1 6" xfId="178"/>
    <cellStyle name="60% - Accent1 6 2" xfId="179"/>
    <cellStyle name="60% - Accent2 2" xfId="180"/>
    <cellStyle name="60% - Accent2 2 2" xfId="181"/>
    <cellStyle name="60% - Accent2 2 3" xfId="182"/>
    <cellStyle name="60% - Accent2 3" xfId="183"/>
    <cellStyle name="60% - Accent2 3 2" xfId="184"/>
    <cellStyle name="60% - Accent2 4" xfId="185"/>
    <cellStyle name="60% - Accent2 4 2" xfId="186"/>
    <cellStyle name="60% - Accent2 5" xfId="187"/>
    <cellStyle name="60% - Accent2 5 2" xfId="188"/>
    <cellStyle name="60% - Accent2 6" xfId="189"/>
    <cellStyle name="60% - Accent2 6 2" xfId="190"/>
    <cellStyle name="60% - Accent3 2" xfId="191"/>
    <cellStyle name="60% - Accent3 2 2" xfId="192"/>
    <cellStyle name="60% - Accent3 2 3" xfId="193"/>
    <cellStyle name="60% - Accent3 3" xfId="194"/>
    <cellStyle name="60% - Accent3 3 2" xfId="195"/>
    <cellStyle name="60% - Accent3 4" xfId="196"/>
    <cellStyle name="60% - Accent3 4 2" xfId="197"/>
    <cellStyle name="60% - Accent3 5" xfId="198"/>
    <cellStyle name="60% - Accent3 5 2" xfId="199"/>
    <cellStyle name="60% - Accent3 6" xfId="200"/>
    <cellStyle name="60% - Accent3 6 2" xfId="201"/>
    <cellStyle name="60% - Accent4 2" xfId="202"/>
    <cellStyle name="60% - Accent4 2 2" xfId="203"/>
    <cellStyle name="60% - Accent4 2 3" xfId="204"/>
    <cellStyle name="60% - Accent4 3" xfId="205"/>
    <cellStyle name="60% - Accent4 3 2" xfId="206"/>
    <cellStyle name="60% - Accent4 4" xfId="207"/>
    <cellStyle name="60% - Accent4 4 2" xfId="208"/>
    <cellStyle name="60% - Accent4 5" xfId="209"/>
    <cellStyle name="60% - Accent4 5 2" xfId="210"/>
    <cellStyle name="60% - Accent4 6" xfId="211"/>
    <cellStyle name="60% - Accent4 6 2" xfId="212"/>
    <cellStyle name="60% - Accent5 2" xfId="213"/>
    <cellStyle name="60% - Accent5 2 2" xfId="214"/>
    <cellStyle name="60% - Accent5 2 3" xfId="215"/>
    <cellStyle name="60% - Accent5 3" xfId="216"/>
    <cellStyle name="60% - Accent5 3 2" xfId="217"/>
    <cellStyle name="60% - Accent5 4" xfId="218"/>
    <cellStyle name="60% - Accent5 4 2" xfId="219"/>
    <cellStyle name="60% - Accent5 5" xfId="220"/>
    <cellStyle name="60% - Accent5 5 2" xfId="221"/>
    <cellStyle name="60% - Accent5 6" xfId="222"/>
    <cellStyle name="60% - Accent5 6 2" xfId="223"/>
    <cellStyle name="60% - Accent6 2" xfId="224"/>
    <cellStyle name="60% - Accent6 2 2" xfId="225"/>
    <cellStyle name="60% - Accent6 2 3" xfId="226"/>
    <cellStyle name="60% - Accent6 3" xfId="227"/>
    <cellStyle name="60% - Accent6 3 2" xfId="228"/>
    <cellStyle name="60% - Accent6 4" xfId="229"/>
    <cellStyle name="60% - Accent6 4 2" xfId="230"/>
    <cellStyle name="60% - Accent6 5" xfId="231"/>
    <cellStyle name="60% - Accent6 5 2" xfId="232"/>
    <cellStyle name="60% - Accent6 6" xfId="233"/>
    <cellStyle name="60% - Accent6 6 2" xfId="234"/>
    <cellStyle name="60% - Isticanje1" xfId="235"/>
    <cellStyle name="60% - Isticanje1 2" xfId="236"/>
    <cellStyle name="60% - Isticanje2" xfId="237"/>
    <cellStyle name="60% - Isticanje2 2" xfId="238"/>
    <cellStyle name="60% - Isticanje3" xfId="239"/>
    <cellStyle name="60% - Isticanje3 2" xfId="240"/>
    <cellStyle name="60% - Isticanje4" xfId="241"/>
    <cellStyle name="60% - Isticanje4 2" xfId="242"/>
    <cellStyle name="60% - Isticanje5" xfId="243"/>
    <cellStyle name="60% - Isticanje5 2" xfId="244"/>
    <cellStyle name="60% - Isticanje6" xfId="245"/>
    <cellStyle name="60% - Isticanje6 2" xfId="246"/>
    <cellStyle name="Accent1 2" xfId="247"/>
    <cellStyle name="Accent1 2 2" xfId="248"/>
    <cellStyle name="Accent1 2 3" xfId="249"/>
    <cellStyle name="Accent1 3" xfId="250"/>
    <cellStyle name="Accent1 3 2" xfId="251"/>
    <cellStyle name="Accent1 4" xfId="252"/>
    <cellStyle name="Accent1 4 2" xfId="253"/>
    <cellStyle name="Accent1 5" xfId="254"/>
    <cellStyle name="Accent1 5 2" xfId="255"/>
    <cellStyle name="Accent1 6" xfId="256"/>
    <cellStyle name="Accent1 6 2" xfId="257"/>
    <cellStyle name="Accent2 2" xfId="258"/>
    <cellStyle name="Accent2 2 2" xfId="259"/>
    <cellStyle name="Accent2 2 3" xfId="260"/>
    <cellStyle name="Accent2 3" xfId="261"/>
    <cellStyle name="Accent2 3 2" xfId="262"/>
    <cellStyle name="Accent2 4" xfId="263"/>
    <cellStyle name="Accent2 4 2" xfId="264"/>
    <cellStyle name="Accent2 5" xfId="265"/>
    <cellStyle name="Accent2 5 2" xfId="266"/>
    <cellStyle name="Accent2 6" xfId="267"/>
    <cellStyle name="Accent2 6 2" xfId="268"/>
    <cellStyle name="Accent3 2" xfId="269"/>
    <cellStyle name="Accent3 2 2" xfId="270"/>
    <cellStyle name="Accent3 2 3" xfId="271"/>
    <cellStyle name="Accent3 3" xfId="272"/>
    <cellStyle name="Accent3 3 2" xfId="273"/>
    <cellStyle name="Accent3 4" xfId="274"/>
    <cellStyle name="Accent3 4 2" xfId="275"/>
    <cellStyle name="Accent3 5" xfId="276"/>
    <cellStyle name="Accent3 5 2" xfId="277"/>
    <cellStyle name="Accent3 6" xfId="278"/>
    <cellStyle name="Accent3 6 2" xfId="279"/>
    <cellStyle name="Accent4 2" xfId="280"/>
    <cellStyle name="Accent4 2 2" xfId="281"/>
    <cellStyle name="Accent4 2 3" xfId="282"/>
    <cellStyle name="Accent4 3" xfId="283"/>
    <cellStyle name="Accent4 3 2" xfId="284"/>
    <cellStyle name="Accent4 4" xfId="285"/>
    <cellStyle name="Accent4 4 2" xfId="286"/>
    <cellStyle name="Accent4 5" xfId="287"/>
    <cellStyle name="Accent4 5 2" xfId="288"/>
    <cellStyle name="Accent4 6" xfId="289"/>
    <cellStyle name="Accent4 6 2" xfId="290"/>
    <cellStyle name="Accent5 2" xfId="291"/>
    <cellStyle name="Accent5 2 2" xfId="292"/>
    <cellStyle name="Accent5 2 3" xfId="293"/>
    <cellStyle name="Accent5 3" xfId="294"/>
    <cellStyle name="Accent5 3 2" xfId="295"/>
    <cellStyle name="Accent5 4" xfId="296"/>
    <cellStyle name="Accent5 4 2" xfId="297"/>
    <cellStyle name="Accent5 5" xfId="298"/>
    <cellStyle name="Accent5 5 2" xfId="299"/>
    <cellStyle name="Accent5 6" xfId="300"/>
    <cellStyle name="Accent5 6 2" xfId="301"/>
    <cellStyle name="Accent6 2" xfId="302"/>
    <cellStyle name="Accent6 2 2" xfId="303"/>
    <cellStyle name="Accent6 2 3" xfId="304"/>
    <cellStyle name="Accent6 3" xfId="305"/>
    <cellStyle name="Accent6 3 2" xfId="306"/>
    <cellStyle name="Accent6 4" xfId="307"/>
    <cellStyle name="Accent6 4 2" xfId="308"/>
    <cellStyle name="Accent6 5" xfId="309"/>
    <cellStyle name="Accent6 5 2" xfId="310"/>
    <cellStyle name="Accent6 6" xfId="311"/>
    <cellStyle name="Accent6 6 2" xfId="312"/>
    <cellStyle name="Bad 2" xfId="313"/>
    <cellStyle name="Bad 2 2" xfId="314"/>
    <cellStyle name="Bad 2 3" xfId="315"/>
    <cellStyle name="Bad 3" xfId="316"/>
    <cellStyle name="Bad 3 2" xfId="317"/>
    <cellStyle name="Bad 4" xfId="318"/>
    <cellStyle name="Bad 4 2" xfId="319"/>
    <cellStyle name="Bad 5" xfId="320"/>
    <cellStyle name="Bad 5 2" xfId="321"/>
    <cellStyle name="Bad 6" xfId="322"/>
    <cellStyle name="Bad 6 2" xfId="323"/>
    <cellStyle name="Bilješka" xfId="324"/>
    <cellStyle name="Bilješka 10" xfId="325"/>
    <cellStyle name="Bilješka 11" xfId="326"/>
    <cellStyle name="Bilješka 12" xfId="327"/>
    <cellStyle name="Bilješka 13" xfId="328"/>
    <cellStyle name="Bilješka 14" xfId="329"/>
    <cellStyle name="Bilješka 15" xfId="330"/>
    <cellStyle name="Bilješka 16" xfId="331"/>
    <cellStyle name="Bilješka 17" xfId="332"/>
    <cellStyle name="Bilješka 18" xfId="333"/>
    <cellStyle name="Bilješka 19" xfId="334"/>
    <cellStyle name="Bilješka 2" xfId="335"/>
    <cellStyle name="Bilješka 2 2" xfId="336"/>
    <cellStyle name="Bilješka 2 3" xfId="337"/>
    <cellStyle name="Bilješka 2_2009_06_02_tender_jezevac_PARCELACIJA  -s formom" xfId="338"/>
    <cellStyle name="Bilješka 20" xfId="339"/>
    <cellStyle name="Bilješka 21" xfId="340"/>
    <cellStyle name="Bilješka 22" xfId="341"/>
    <cellStyle name="Bilješka 23" xfId="342"/>
    <cellStyle name="Bilješka 24" xfId="343"/>
    <cellStyle name="Bilješka 25" xfId="344"/>
    <cellStyle name="Bilješka 26" xfId="345"/>
    <cellStyle name="Bilješka 27" xfId="346"/>
    <cellStyle name="Bilješka 28" xfId="347"/>
    <cellStyle name="Bilješka 29" xfId="348"/>
    <cellStyle name="Bilješka 3" xfId="349"/>
    <cellStyle name="Bilješka 30" xfId="350"/>
    <cellStyle name="Bilješka 31" xfId="351"/>
    <cellStyle name="Bilješka 32" xfId="352"/>
    <cellStyle name="Bilješka 33" xfId="353"/>
    <cellStyle name="Bilješka 34" xfId="354"/>
    <cellStyle name="Bilješka 35" xfId="355"/>
    <cellStyle name="Bilješka 36" xfId="356"/>
    <cellStyle name="Bilješka 37" xfId="357"/>
    <cellStyle name="Bilješka 38" xfId="358"/>
    <cellStyle name="Bilješka 39" xfId="359"/>
    <cellStyle name="Bilješka 4" xfId="360"/>
    <cellStyle name="Bilješka 40" xfId="361"/>
    <cellStyle name="Bilješka 41" xfId="362"/>
    <cellStyle name="Bilješka 42" xfId="363"/>
    <cellStyle name="Bilješka 43" xfId="364"/>
    <cellStyle name="Bilješka 44" xfId="365"/>
    <cellStyle name="Bilješka 45" xfId="366"/>
    <cellStyle name="Bilješka 46" xfId="367"/>
    <cellStyle name="Bilješka 47" xfId="368"/>
    <cellStyle name="Bilješka 48" xfId="369"/>
    <cellStyle name="Bilješka 49" xfId="370"/>
    <cellStyle name="Bilješka 5" xfId="371"/>
    <cellStyle name="Bilješka 50" xfId="372"/>
    <cellStyle name="Bilješka 51" xfId="373"/>
    <cellStyle name="Bilješka 6" xfId="374"/>
    <cellStyle name="Bilješka 7" xfId="375"/>
    <cellStyle name="Bilješka 8" xfId="376"/>
    <cellStyle name="Bilješka 9" xfId="377"/>
    <cellStyle name="Bilješka_2009_06_02_tender_jezevac_PARCELACIJA  -s formom" xfId="378"/>
    <cellStyle name="Border" xfId="379"/>
    <cellStyle name="Calculation 2" xfId="380"/>
    <cellStyle name="Calculation 2 2" xfId="381"/>
    <cellStyle name="Calculation 2 3" xfId="382"/>
    <cellStyle name="Calculation 3" xfId="383"/>
    <cellStyle name="Calculation 3 2" xfId="384"/>
    <cellStyle name="Calculation 4" xfId="385"/>
    <cellStyle name="Calculation 4 2" xfId="386"/>
    <cellStyle name="Calculation 5" xfId="387"/>
    <cellStyle name="Calculation 5 2" xfId="388"/>
    <cellStyle name="Calculation 6" xfId="389"/>
    <cellStyle name="Calculation 6 2" xfId="390"/>
    <cellStyle name="Check Cell 2" xfId="391"/>
    <cellStyle name="Check Cell 2 2" xfId="392"/>
    <cellStyle name="Check Cell 2 3" xfId="393"/>
    <cellStyle name="Check Cell 3" xfId="394"/>
    <cellStyle name="Check Cell 3 2" xfId="395"/>
    <cellStyle name="Check Cell 4" xfId="396"/>
    <cellStyle name="Check Cell 4 2" xfId="397"/>
    <cellStyle name="Check Cell 5" xfId="398"/>
    <cellStyle name="Check Cell 5 2" xfId="399"/>
    <cellStyle name="Check Cell 6" xfId="400"/>
    <cellStyle name="Check Cell 6 2" xfId="401"/>
    <cellStyle name="cijene" xfId="402"/>
    <cellStyle name="Comma 10" xfId="403"/>
    <cellStyle name="Comma 10 2" xfId="404"/>
    <cellStyle name="Comma 10 2 2" xfId="405"/>
    <cellStyle name="Comma 10 3" xfId="406"/>
    <cellStyle name="Comma 10 4" xfId="407"/>
    <cellStyle name="Comma 11" xfId="408"/>
    <cellStyle name="Comma 11 2" xfId="409"/>
    <cellStyle name="Comma 11 2 2" xfId="410"/>
    <cellStyle name="Comma 11 3" xfId="411"/>
    <cellStyle name="Comma 11 4" xfId="412"/>
    <cellStyle name="Comma 12" xfId="413"/>
    <cellStyle name="Comma 12 2" xfId="414"/>
    <cellStyle name="Comma 12 2 2" xfId="415"/>
    <cellStyle name="Comma 12 3" xfId="416"/>
    <cellStyle name="Comma 12 4" xfId="417"/>
    <cellStyle name="Comma 13" xfId="418"/>
    <cellStyle name="Comma 13 2" xfId="419"/>
    <cellStyle name="Comma 13 2 2" xfId="420"/>
    <cellStyle name="Comma 13 3" xfId="421"/>
    <cellStyle name="Comma 13 4" xfId="422"/>
    <cellStyle name="Comma 14" xfId="423"/>
    <cellStyle name="Comma 14 2" xfId="424"/>
    <cellStyle name="Comma 14 2 2" xfId="425"/>
    <cellStyle name="Comma 14 3" xfId="426"/>
    <cellStyle name="Comma 14 4" xfId="427"/>
    <cellStyle name="Comma 15" xfId="428"/>
    <cellStyle name="Comma 15 2" xfId="429"/>
    <cellStyle name="Comma 15 2 2" xfId="430"/>
    <cellStyle name="Comma 15 3" xfId="431"/>
    <cellStyle name="Comma 15 4" xfId="432"/>
    <cellStyle name="Comma 16" xfId="433"/>
    <cellStyle name="Comma 16 2" xfId="434"/>
    <cellStyle name="Comma 16 2 2" xfId="435"/>
    <cellStyle name="Comma 16 3" xfId="436"/>
    <cellStyle name="Comma 16 4" xfId="437"/>
    <cellStyle name="Comma 17" xfId="438"/>
    <cellStyle name="Comma 17 2" xfId="439"/>
    <cellStyle name="Comma 17 2 2" xfId="440"/>
    <cellStyle name="Comma 17 3" xfId="441"/>
    <cellStyle name="Comma 17 4" xfId="442"/>
    <cellStyle name="Comma 18" xfId="443"/>
    <cellStyle name="Comma 18 2" xfId="444"/>
    <cellStyle name="Comma 18 2 2" xfId="445"/>
    <cellStyle name="Comma 18 3" xfId="446"/>
    <cellStyle name="Comma 18 4" xfId="447"/>
    <cellStyle name="Comma 19" xfId="448"/>
    <cellStyle name="Comma 19 2" xfId="449"/>
    <cellStyle name="Comma 19 2 2" xfId="450"/>
    <cellStyle name="Comma 19 3" xfId="451"/>
    <cellStyle name="Comma 19 4" xfId="452"/>
    <cellStyle name="Comma 2" xfId="453"/>
    <cellStyle name="Comma 2 2" xfId="454"/>
    <cellStyle name="Comma 2 2 2" xfId="455"/>
    <cellStyle name="Comma 2 3" xfId="456"/>
    <cellStyle name="Comma 2 4" xfId="457"/>
    <cellStyle name="Comma 20" xfId="458"/>
    <cellStyle name="Comma 20 2" xfId="459"/>
    <cellStyle name="Comma 20 2 2" xfId="460"/>
    <cellStyle name="Comma 20 3" xfId="461"/>
    <cellStyle name="Comma 20 4" xfId="462"/>
    <cellStyle name="Comma 21" xfId="463"/>
    <cellStyle name="Comma 21 2" xfId="464"/>
    <cellStyle name="Comma 21 2 2" xfId="465"/>
    <cellStyle name="Comma 21 3" xfId="466"/>
    <cellStyle name="Comma 21 4" xfId="467"/>
    <cellStyle name="Comma 22" xfId="468"/>
    <cellStyle name="Comma 22 2" xfId="469"/>
    <cellStyle name="Comma 22 2 2" xfId="470"/>
    <cellStyle name="Comma 22 3" xfId="471"/>
    <cellStyle name="Comma 22 4" xfId="472"/>
    <cellStyle name="Comma 23" xfId="473"/>
    <cellStyle name="Comma 23 2" xfId="474"/>
    <cellStyle name="Comma 23 2 2" xfId="475"/>
    <cellStyle name="Comma 23 3" xfId="476"/>
    <cellStyle name="Comma 23 4" xfId="477"/>
    <cellStyle name="Comma 24" xfId="478"/>
    <cellStyle name="Comma 24 2" xfId="479"/>
    <cellStyle name="Comma 24 2 2" xfId="480"/>
    <cellStyle name="Comma 24 3" xfId="481"/>
    <cellStyle name="Comma 24 4" xfId="482"/>
    <cellStyle name="Comma 25" xfId="483"/>
    <cellStyle name="Comma 25 2" xfId="484"/>
    <cellStyle name="Comma 25 2 2" xfId="485"/>
    <cellStyle name="Comma 25 3" xfId="486"/>
    <cellStyle name="Comma 25 4" xfId="487"/>
    <cellStyle name="Comma 26" xfId="488"/>
    <cellStyle name="Comma 26 2" xfId="489"/>
    <cellStyle name="Comma 26 2 2" xfId="490"/>
    <cellStyle name="Comma 26 3" xfId="491"/>
    <cellStyle name="Comma 26 4" xfId="492"/>
    <cellStyle name="Comma 27" xfId="493"/>
    <cellStyle name="Comma 27 2" xfId="494"/>
    <cellStyle name="Comma 27 2 2" xfId="495"/>
    <cellStyle name="Comma 27 3" xfId="496"/>
    <cellStyle name="Comma 27 4" xfId="497"/>
    <cellStyle name="Comma 28" xfId="498"/>
    <cellStyle name="Comma 28 2" xfId="499"/>
    <cellStyle name="Comma 28 2 2" xfId="500"/>
    <cellStyle name="Comma 28 3" xfId="501"/>
    <cellStyle name="Comma 28 4" xfId="502"/>
    <cellStyle name="Comma 29" xfId="503"/>
    <cellStyle name="Comma 29 2" xfId="504"/>
    <cellStyle name="Comma 29 2 2" xfId="505"/>
    <cellStyle name="Comma 29 3" xfId="506"/>
    <cellStyle name="Comma 29 4" xfId="507"/>
    <cellStyle name="Comma 3" xfId="508"/>
    <cellStyle name="Comma 3 2" xfId="509"/>
    <cellStyle name="Comma 3 2 2" xfId="510"/>
    <cellStyle name="Comma 3 3" xfId="511"/>
    <cellStyle name="Comma 3 4" xfId="512"/>
    <cellStyle name="Comma 30" xfId="513"/>
    <cellStyle name="Comma 30 2" xfId="514"/>
    <cellStyle name="Comma 30 2 2" xfId="515"/>
    <cellStyle name="Comma 30 3" xfId="516"/>
    <cellStyle name="Comma 30 4" xfId="517"/>
    <cellStyle name="Comma 31" xfId="518"/>
    <cellStyle name="Comma 31 2" xfId="519"/>
    <cellStyle name="Comma 31 2 2" xfId="520"/>
    <cellStyle name="Comma 31 3" xfId="521"/>
    <cellStyle name="Comma 31 4" xfId="522"/>
    <cellStyle name="Comma 32" xfId="523"/>
    <cellStyle name="Comma 32 2" xfId="524"/>
    <cellStyle name="Comma 32 2 2" xfId="525"/>
    <cellStyle name="Comma 32 3" xfId="526"/>
    <cellStyle name="Comma 32 4" xfId="527"/>
    <cellStyle name="Comma 33" xfId="528"/>
    <cellStyle name="Comma 33 2" xfId="529"/>
    <cellStyle name="Comma 33 3" xfId="530"/>
    <cellStyle name="Comma 34" xfId="531"/>
    <cellStyle name="Comma 34 2" xfId="532"/>
    <cellStyle name="Comma 34 3" xfId="533"/>
    <cellStyle name="Comma 35" xfId="534"/>
    <cellStyle name="Comma 35 2" xfId="535"/>
    <cellStyle name="Comma 35 3" xfId="536"/>
    <cellStyle name="Comma 36" xfId="537"/>
    <cellStyle name="Comma 36 2" xfId="538"/>
    <cellStyle name="Comma 36 3" xfId="539"/>
    <cellStyle name="Comma 37" xfId="540"/>
    <cellStyle name="Comma 37 2" xfId="541"/>
    <cellStyle name="Comma 38" xfId="542"/>
    <cellStyle name="Comma 38 2" xfId="543"/>
    <cellStyle name="Comma 39" xfId="544"/>
    <cellStyle name="Comma 4" xfId="545"/>
    <cellStyle name="Comma 4 2" xfId="546"/>
    <cellStyle name="Comma 4 2 2" xfId="547"/>
    <cellStyle name="Comma 4 3" xfId="548"/>
    <cellStyle name="Comma 4 4" xfId="549"/>
    <cellStyle name="Comma 40" xfId="550"/>
    <cellStyle name="Comma 41" xfId="551"/>
    <cellStyle name="Comma 42" xfId="552"/>
    <cellStyle name="Comma 43" xfId="553"/>
    <cellStyle name="Comma 44" xfId="554"/>
    <cellStyle name="Comma 45" xfId="555"/>
    <cellStyle name="Comma 46" xfId="556"/>
    <cellStyle name="Comma 47" xfId="557"/>
    <cellStyle name="Comma 48" xfId="558"/>
    <cellStyle name="Comma 49" xfId="559"/>
    <cellStyle name="Comma 5" xfId="560"/>
    <cellStyle name="Comma 5 2" xfId="561"/>
    <cellStyle name="Comma 5 2 2" xfId="562"/>
    <cellStyle name="Comma 5 3" xfId="563"/>
    <cellStyle name="Comma 5 4" xfId="564"/>
    <cellStyle name="Comma 50" xfId="565"/>
    <cellStyle name="Comma 51" xfId="566"/>
    <cellStyle name="Comma 52" xfId="567"/>
    <cellStyle name="Comma 52 2" xfId="568"/>
    <cellStyle name="Comma 53" xfId="569"/>
    <cellStyle name="Comma 54" xfId="1192"/>
    <cellStyle name="Comma 6" xfId="570"/>
    <cellStyle name="Comma 6 2" xfId="571"/>
    <cellStyle name="Comma 6 2 2" xfId="572"/>
    <cellStyle name="Comma 6 3" xfId="573"/>
    <cellStyle name="Comma 6 4" xfId="574"/>
    <cellStyle name="Comma 7" xfId="575"/>
    <cellStyle name="Comma 7 2" xfId="576"/>
    <cellStyle name="Comma 7 2 2" xfId="577"/>
    <cellStyle name="Comma 7 3" xfId="578"/>
    <cellStyle name="Comma 7 4" xfId="579"/>
    <cellStyle name="Comma 8" xfId="580"/>
    <cellStyle name="Comma 8 2" xfId="581"/>
    <cellStyle name="Comma 8 2 2" xfId="582"/>
    <cellStyle name="Comma 8 3" xfId="583"/>
    <cellStyle name="Comma 8 4" xfId="584"/>
    <cellStyle name="Comma 9" xfId="585"/>
    <cellStyle name="Comma 9 2" xfId="586"/>
    <cellStyle name="Comma 9 2 2" xfId="587"/>
    <cellStyle name="Comma 9 3" xfId="588"/>
    <cellStyle name="Comma 9 4" xfId="589"/>
    <cellStyle name="Currency 2" xfId="590"/>
    <cellStyle name="Currency 2 2" xfId="591"/>
    <cellStyle name="Currency 3" xfId="592"/>
    <cellStyle name="Currency 3 2" xfId="593"/>
    <cellStyle name="Currency 4" xfId="594"/>
    <cellStyle name="Currency 4 2" xfId="595"/>
    <cellStyle name="Currency 5" xfId="596"/>
    <cellStyle name="Currency 5 2" xfId="597"/>
    <cellStyle name="Currency 6" xfId="598"/>
    <cellStyle name="Currency 6 2" xfId="599"/>
    <cellStyle name="Currency 7" xfId="600"/>
    <cellStyle name="Dobro 2" xfId="601"/>
    <cellStyle name="Excel Built-in Normal" xfId="602"/>
    <cellStyle name="Explanatory Text 2" xfId="603"/>
    <cellStyle name="Explanatory Text 3" xfId="604"/>
    <cellStyle name="Explanatory Text 4" xfId="605"/>
    <cellStyle name="Explanatory Text 5" xfId="606"/>
    <cellStyle name="Explanatory Text 6" xfId="607"/>
    <cellStyle name="Good 2" xfId="608"/>
    <cellStyle name="Good 2 2" xfId="609"/>
    <cellStyle name="Good 2 2 2" xfId="610"/>
    <cellStyle name="Good 2 3" xfId="611"/>
    <cellStyle name="Good 3" xfId="612"/>
    <cellStyle name="Good 3 2" xfId="613"/>
    <cellStyle name="Good 4" xfId="614"/>
    <cellStyle name="Good 4 2" xfId="615"/>
    <cellStyle name="Good 5" xfId="616"/>
    <cellStyle name="Good 5 2" xfId="617"/>
    <cellStyle name="Good 6" xfId="618"/>
    <cellStyle name="Good 6 2" xfId="619"/>
    <cellStyle name="Grey" xfId="620"/>
    <cellStyle name="Grey 2" xfId="621"/>
    <cellStyle name="H1" xfId="622"/>
    <cellStyle name="Heading 1 2" xfId="623"/>
    <cellStyle name="Heading 1 3" xfId="624"/>
    <cellStyle name="Heading 1 4" xfId="625"/>
    <cellStyle name="Heading 1 5" xfId="626"/>
    <cellStyle name="Heading 1 6" xfId="627"/>
    <cellStyle name="Heading 2 2" xfId="628"/>
    <cellStyle name="Heading 2 3" xfId="629"/>
    <cellStyle name="Heading 2 4" xfId="630"/>
    <cellStyle name="Heading 2 5" xfId="631"/>
    <cellStyle name="Heading 2 6" xfId="632"/>
    <cellStyle name="Heading 3 2" xfId="633"/>
    <cellStyle name="Heading 3 3" xfId="634"/>
    <cellStyle name="Heading 3 4" xfId="635"/>
    <cellStyle name="Heading 3 5" xfId="636"/>
    <cellStyle name="Heading 3 6" xfId="637"/>
    <cellStyle name="Heading 4 2" xfId="638"/>
    <cellStyle name="Heading 4 3" xfId="639"/>
    <cellStyle name="Heading 4 4" xfId="640"/>
    <cellStyle name="Heading 4 5" xfId="641"/>
    <cellStyle name="Heading 4 6" xfId="642"/>
    <cellStyle name="Hyperlink 2" xfId="643"/>
    <cellStyle name="Hyperlink 2 2" xfId="644"/>
    <cellStyle name="Input [yellow]" xfId="645"/>
    <cellStyle name="Input [yellow] 2" xfId="646"/>
    <cellStyle name="Input [yellow] 3" xfId="647"/>
    <cellStyle name="Input [yellow] 4" xfId="648"/>
    <cellStyle name="Input 10" xfId="649"/>
    <cellStyle name="Input 11" xfId="650"/>
    <cellStyle name="Input 12" xfId="651"/>
    <cellStyle name="Input 13" xfId="652"/>
    <cellStyle name="Input 14" xfId="653"/>
    <cellStyle name="Input 15" xfId="654"/>
    <cellStyle name="Input 16" xfId="655"/>
    <cellStyle name="Input 17" xfId="656"/>
    <cellStyle name="Input 18" xfId="657"/>
    <cellStyle name="Input 19" xfId="658"/>
    <cellStyle name="Input 2" xfId="659"/>
    <cellStyle name="Input 2 2" xfId="660"/>
    <cellStyle name="Input 2 3" xfId="661"/>
    <cellStyle name="Input 20" xfId="662"/>
    <cellStyle name="Input 21" xfId="663"/>
    <cellStyle name="Input 22" xfId="664"/>
    <cellStyle name="Input 23" xfId="665"/>
    <cellStyle name="Input 24" xfId="666"/>
    <cellStyle name="Input 25" xfId="667"/>
    <cellStyle name="Input 3" xfId="668"/>
    <cellStyle name="Input 3 2" xfId="669"/>
    <cellStyle name="Input 3 3" xfId="670"/>
    <cellStyle name="Input 4" xfId="671"/>
    <cellStyle name="Input 4 2" xfId="672"/>
    <cellStyle name="Input 4 3" xfId="673"/>
    <cellStyle name="Input 5" xfId="674"/>
    <cellStyle name="Input 5 2" xfId="675"/>
    <cellStyle name="Input 5 3" xfId="676"/>
    <cellStyle name="Input 6" xfId="677"/>
    <cellStyle name="Input 6 2" xfId="678"/>
    <cellStyle name="Input 6 3" xfId="679"/>
    <cellStyle name="Input 7" xfId="680"/>
    <cellStyle name="Input 8" xfId="681"/>
    <cellStyle name="Input 9" xfId="682"/>
    <cellStyle name="Isticanje1" xfId="683"/>
    <cellStyle name="Isticanje1 2" xfId="684"/>
    <cellStyle name="Isticanje2" xfId="685"/>
    <cellStyle name="Isticanje2 2" xfId="686"/>
    <cellStyle name="Isticanje3" xfId="687"/>
    <cellStyle name="Isticanje3 2" xfId="688"/>
    <cellStyle name="Isticanje4" xfId="689"/>
    <cellStyle name="Isticanje4 2" xfId="690"/>
    <cellStyle name="Isticanje5" xfId="691"/>
    <cellStyle name="Isticanje5 2" xfId="692"/>
    <cellStyle name="Isticanje6" xfId="693"/>
    <cellStyle name="Isticanje6 2" xfId="694"/>
    <cellStyle name="Izlaz" xfId="695"/>
    <cellStyle name="Izlaz 2" xfId="696"/>
    <cellStyle name="Izračun" xfId="697"/>
    <cellStyle name="Izračun 2" xfId="698"/>
    <cellStyle name="kolona A" xfId="699"/>
    <cellStyle name="kolona B" xfId="700"/>
    <cellStyle name="kolona C" xfId="701"/>
    <cellStyle name="kolona D" xfId="702"/>
    <cellStyle name="kolona E" xfId="703"/>
    <cellStyle name="kolona F" xfId="704"/>
    <cellStyle name="kolona G" xfId="705"/>
    <cellStyle name="kolona H" xfId="706"/>
    <cellStyle name="kolona1" xfId="707"/>
    <cellStyle name="kolona2" xfId="708"/>
    <cellStyle name="kolona3" xfId="709"/>
    <cellStyle name="komadi" xfId="710"/>
    <cellStyle name="Linked Cell 2" xfId="711"/>
    <cellStyle name="Linked Cell 3" xfId="712"/>
    <cellStyle name="Linked Cell 4" xfId="713"/>
    <cellStyle name="Linked Cell 5" xfId="714"/>
    <cellStyle name="Linked Cell 6" xfId="715"/>
    <cellStyle name="Loše" xfId="716"/>
    <cellStyle name="Loše 2" xfId="717"/>
    <cellStyle name="merge" xfId="718"/>
    <cellStyle name="nabrajanje" xfId="719"/>
    <cellStyle name="Naslov 1 1" xfId="720"/>
    <cellStyle name="Naslov 1 2" xfId="721"/>
    <cellStyle name="Naslov 2 2" xfId="722"/>
    <cellStyle name="Naslov 3 2" xfId="723"/>
    <cellStyle name="Naslov 4 2" xfId="724"/>
    <cellStyle name="Naslov 5" xfId="725"/>
    <cellStyle name="Navadno 10" xfId="3"/>
    <cellStyle name="Navadno 2" xfId="726"/>
    <cellStyle name="Navadno 2 2" xfId="727"/>
    <cellStyle name="Navadno 2 2 2" xfId="2"/>
    <cellStyle name="Navadno 2 2 3" xfId="728"/>
    <cellStyle name="Navadno 3" xfId="729"/>
    <cellStyle name="Navadno 3 2" xfId="730"/>
    <cellStyle name="Navadno 3 2 2" xfId="731"/>
    <cellStyle name="Navadno 3 3" xfId="732"/>
    <cellStyle name="Navadno 3 3 2" xfId="733"/>
    <cellStyle name="Navadno 3 4" xfId="4"/>
    <cellStyle name="Navadno 4" xfId="734"/>
    <cellStyle name="Navadno 4 2" xfId="735"/>
    <cellStyle name="Navadno 4 3" xfId="736"/>
    <cellStyle name="Navadno 5" xfId="737"/>
    <cellStyle name="Navadno 5 2" xfId="738"/>
    <cellStyle name="Navadno 6" xfId="739"/>
    <cellStyle name="Navadno 7" xfId="740"/>
    <cellStyle name="Navadno 8" xfId="741"/>
    <cellStyle name="Navadno_POPIS PZI_STR - Sv.Frančišek" xfId="1193"/>
    <cellStyle name="Navadno_rekapitulacija" xfId="1190"/>
    <cellStyle name="Neutral 2" xfId="742"/>
    <cellStyle name="Neutral 2 2" xfId="743"/>
    <cellStyle name="Neutral 2 3" xfId="744"/>
    <cellStyle name="Neutral 3" xfId="745"/>
    <cellStyle name="Neutral 3 2" xfId="746"/>
    <cellStyle name="Neutral 4" xfId="747"/>
    <cellStyle name="Neutral 4 2" xfId="748"/>
    <cellStyle name="Neutral 5" xfId="749"/>
    <cellStyle name="Neutral 5 2" xfId="750"/>
    <cellStyle name="Neutral 6" xfId="751"/>
    <cellStyle name="Neutral 6 2" xfId="752"/>
    <cellStyle name="Neutralno" xfId="753"/>
    <cellStyle name="Neutralno 2" xfId="754"/>
    <cellStyle name="Normal" xfId="0" builtinId="0"/>
    <cellStyle name="Normal - Style1" xfId="755"/>
    <cellStyle name="Normal - Style1 2" xfId="756"/>
    <cellStyle name="Normal 10" xfId="757"/>
    <cellStyle name="Normal 11" xfId="758"/>
    <cellStyle name="Normal 11 2" xfId="759"/>
    <cellStyle name="Normal 11 3" xfId="760"/>
    <cellStyle name="Normal 11 4" xfId="761"/>
    <cellStyle name="Normal 11 5" xfId="762"/>
    <cellStyle name="Normal 12" xfId="763"/>
    <cellStyle name="Normal 13" xfId="764"/>
    <cellStyle name="Normal 13 2" xfId="765"/>
    <cellStyle name="Normal 13 3" xfId="766"/>
    <cellStyle name="Normal 14" xfId="767"/>
    <cellStyle name="Normal 14 2" xfId="768"/>
    <cellStyle name="Normal 14 3" xfId="769"/>
    <cellStyle name="Normal 14 4" xfId="770"/>
    <cellStyle name="Normal 14 5" xfId="771"/>
    <cellStyle name="Normal 14 6" xfId="772"/>
    <cellStyle name="Normal 15" xfId="773"/>
    <cellStyle name="Normal 15 2" xfId="774"/>
    <cellStyle name="Normal 15 3" xfId="775"/>
    <cellStyle name="Normal 16" xfId="776"/>
    <cellStyle name="Normal 16 2" xfId="777"/>
    <cellStyle name="Normal 16 3" xfId="778"/>
    <cellStyle name="Normal 17" xfId="779"/>
    <cellStyle name="Normal 17 2" xfId="780"/>
    <cellStyle name="Normal 17 3" xfId="781"/>
    <cellStyle name="Normal 18" xfId="782"/>
    <cellStyle name="Normal 18 2" xfId="783"/>
    <cellStyle name="Normal 18 3" xfId="784"/>
    <cellStyle name="Normal 19" xfId="785"/>
    <cellStyle name="Normal 19 2" xfId="786"/>
    <cellStyle name="Normal 2" xfId="1"/>
    <cellStyle name="Normal 2 10" xfId="787"/>
    <cellStyle name="Normal 2 11" xfId="788"/>
    <cellStyle name="Normal 2 12" xfId="789"/>
    <cellStyle name="Normal 2 13" xfId="790"/>
    <cellStyle name="Normal 2 14" xfId="791"/>
    <cellStyle name="Normal 2 15" xfId="792"/>
    <cellStyle name="Normal 2 16" xfId="793"/>
    <cellStyle name="Normal 2 17" xfId="794"/>
    <cellStyle name="Normal 2 18" xfId="795"/>
    <cellStyle name="Normal 2 19" xfId="796"/>
    <cellStyle name="Normal 2 2" xfId="797"/>
    <cellStyle name="Normal 2 2 2" xfId="798"/>
    <cellStyle name="Normal 2 20" xfId="799"/>
    <cellStyle name="Normal 2 21" xfId="800"/>
    <cellStyle name="Normal 2 22" xfId="801"/>
    <cellStyle name="Normal 2 23" xfId="802"/>
    <cellStyle name="Normal 2 24" xfId="803"/>
    <cellStyle name="Normal 2 25" xfId="804"/>
    <cellStyle name="Normal 2 26" xfId="805"/>
    <cellStyle name="Normal 2 27" xfId="806"/>
    <cellStyle name="Normal 2 28" xfId="807"/>
    <cellStyle name="Normal 2 29" xfId="808"/>
    <cellStyle name="Normal 2 3" xfId="809"/>
    <cellStyle name="Normal 2 3 2" xfId="810"/>
    <cellStyle name="Normal 2 30" xfId="811"/>
    <cellStyle name="Normal 2 31" xfId="812"/>
    <cellStyle name="Normal 2 32" xfId="813"/>
    <cellStyle name="Normal 2 33" xfId="814"/>
    <cellStyle name="Normal 2 34" xfId="815"/>
    <cellStyle name="Normal 2 35" xfId="816"/>
    <cellStyle name="Normal 2 36" xfId="817"/>
    <cellStyle name="Normal 2 37" xfId="818"/>
    <cellStyle name="Normal 2 38" xfId="819"/>
    <cellStyle name="Normal 2 39" xfId="820"/>
    <cellStyle name="Normal 2 4" xfId="821"/>
    <cellStyle name="Normal 2 4 2" xfId="822"/>
    <cellStyle name="Normal 2 40" xfId="823"/>
    <cellStyle name="Normal 2 41" xfId="824"/>
    <cellStyle name="Normal 2 42" xfId="825"/>
    <cellStyle name="Normal 2 43" xfId="826"/>
    <cellStyle name="Normal 2 44" xfId="827"/>
    <cellStyle name="Normal 2 45" xfId="828"/>
    <cellStyle name="Normal 2 46" xfId="829"/>
    <cellStyle name="Normal 2 47" xfId="830"/>
    <cellStyle name="Normal 2 48" xfId="831"/>
    <cellStyle name="Normal 2 49" xfId="832"/>
    <cellStyle name="Normal 2 5" xfId="833"/>
    <cellStyle name="Normal 2 5 2" xfId="834"/>
    <cellStyle name="Normal 2 50" xfId="835"/>
    <cellStyle name="Normal 2 51" xfId="836"/>
    <cellStyle name="Normal 2 6" xfId="837"/>
    <cellStyle name="Normal 2 6 2" xfId="838"/>
    <cellStyle name="Normal 2 7" xfId="839"/>
    <cellStyle name="Normal 2 7 2" xfId="840"/>
    <cellStyle name="Normal 2 8" xfId="841"/>
    <cellStyle name="Normal 2 8 2" xfId="842"/>
    <cellStyle name="Normal 2 9" xfId="843"/>
    <cellStyle name="Normal 2_2009_06_03_tender_politin_PARCELACIJA - S formom" xfId="844"/>
    <cellStyle name="Normal 20" xfId="845"/>
    <cellStyle name="Normal 20 2" xfId="846"/>
    <cellStyle name="Normal 20 3" xfId="847"/>
    <cellStyle name="Normal 21" xfId="848"/>
    <cellStyle name="Normal 21 2" xfId="849"/>
    <cellStyle name="Normal 21 3" xfId="850"/>
    <cellStyle name="Normal 21 4" xfId="851"/>
    <cellStyle name="Normal 21 5" xfId="852"/>
    <cellStyle name="Normal 21 6" xfId="853"/>
    <cellStyle name="Normal 22" xfId="854"/>
    <cellStyle name="Normal 22 2" xfId="855"/>
    <cellStyle name="Normal 22 3" xfId="856"/>
    <cellStyle name="Normal 23" xfId="857"/>
    <cellStyle name="Normal 23 2" xfId="858"/>
    <cellStyle name="Normal 23 3" xfId="859"/>
    <cellStyle name="Normal 24" xfId="860"/>
    <cellStyle name="Normal 24 2" xfId="861"/>
    <cellStyle name="Normal 24 3" xfId="862"/>
    <cellStyle name="Normal 25" xfId="863"/>
    <cellStyle name="Normal 25 2" xfId="864"/>
    <cellStyle name="Normal 25 3" xfId="865"/>
    <cellStyle name="Normal 26" xfId="866"/>
    <cellStyle name="Normal 26 2" xfId="867"/>
    <cellStyle name="Normal 26 3" xfId="868"/>
    <cellStyle name="Normal 27 2" xfId="869"/>
    <cellStyle name="Normal 27 3" xfId="870"/>
    <cellStyle name="Normal 28" xfId="871"/>
    <cellStyle name="Normal 28 2" xfId="872"/>
    <cellStyle name="Normal 29" xfId="873"/>
    <cellStyle name="Normal 29 2" xfId="874"/>
    <cellStyle name="Normal 3" xfId="875"/>
    <cellStyle name="Normal 3 2" xfId="876"/>
    <cellStyle name="Normal 3 2 2" xfId="877"/>
    <cellStyle name="Normal 3 3" xfId="878"/>
    <cellStyle name="Normal 3 4" xfId="879"/>
    <cellStyle name="Normal 3 5" xfId="880"/>
    <cellStyle name="Normal 3 6" xfId="881"/>
    <cellStyle name="Normal 3 7" xfId="882"/>
    <cellStyle name="Normal 3_ETD111077_Restoran_Amfora_TROSKO_CIJENE_D" xfId="883"/>
    <cellStyle name="Normal 30" xfId="884"/>
    <cellStyle name="Normal 30 2" xfId="885"/>
    <cellStyle name="Normal 31" xfId="886"/>
    <cellStyle name="Normal 31 2" xfId="887"/>
    <cellStyle name="Normal 32" xfId="888"/>
    <cellStyle name="Normal 32 2" xfId="889"/>
    <cellStyle name="Normal 33" xfId="890"/>
    <cellStyle name="Normal 33 2" xfId="891"/>
    <cellStyle name="Normal 34" xfId="892"/>
    <cellStyle name="Normal 34 2" xfId="893"/>
    <cellStyle name="Normal 35" xfId="894"/>
    <cellStyle name="Normal 35 2" xfId="895"/>
    <cellStyle name="Normal 35 3" xfId="896"/>
    <cellStyle name="Normal 35 4" xfId="897"/>
    <cellStyle name="Normal 35 5" xfId="898"/>
    <cellStyle name="Normal 36" xfId="899"/>
    <cellStyle name="Normal 36 2" xfId="900"/>
    <cellStyle name="Normal 37" xfId="901"/>
    <cellStyle name="Normal 37 2" xfId="902"/>
    <cellStyle name="Normal 37 3" xfId="903"/>
    <cellStyle name="Normal 37 4" xfId="904"/>
    <cellStyle name="Normal 37 5" xfId="905"/>
    <cellStyle name="Normal 38" xfId="906"/>
    <cellStyle name="Normal 38 2" xfId="907"/>
    <cellStyle name="Normal 39" xfId="908"/>
    <cellStyle name="Normal 39 2" xfId="909"/>
    <cellStyle name="Normal 4" xfId="910"/>
    <cellStyle name="Normal 4 10" xfId="911"/>
    <cellStyle name="Normal 4 2" xfId="912"/>
    <cellStyle name="Normal 4 3" xfId="913"/>
    <cellStyle name="Normal 4 4" xfId="914"/>
    <cellStyle name="Normal 4 5" xfId="915"/>
    <cellStyle name="Normal 40" xfId="916"/>
    <cellStyle name="Normal 40 2" xfId="917"/>
    <cellStyle name="Normal 41" xfId="918"/>
    <cellStyle name="Normal 41 2" xfId="919"/>
    <cellStyle name="Normal 42" xfId="920"/>
    <cellStyle name="Normal 42 2" xfId="921"/>
    <cellStyle name="Normal 43" xfId="922"/>
    <cellStyle name="Normal 43 2" xfId="923"/>
    <cellStyle name="Normal 44" xfId="924"/>
    <cellStyle name="Normal 44 2" xfId="925"/>
    <cellStyle name="Normal 45" xfId="926"/>
    <cellStyle name="Normal 45 2" xfId="927"/>
    <cellStyle name="Normal 46" xfId="928"/>
    <cellStyle name="Normal 46 2" xfId="929"/>
    <cellStyle name="Normal 47" xfId="930"/>
    <cellStyle name="Normal 47 2" xfId="931"/>
    <cellStyle name="Normal 48" xfId="932"/>
    <cellStyle name="Normal 48 2" xfId="933"/>
    <cellStyle name="Normal 49" xfId="934"/>
    <cellStyle name="Normal 49 2" xfId="935"/>
    <cellStyle name="Normal 5" xfId="936"/>
    <cellStyle name="Normal 5 2" xfId="937"/>
    <cellStyle name="Normal 5 2 2" xfId="938"/>
    <cellStyle name="Normal 5 35" xfId="939"/>
    <cellStyle name="Normal 5 47" xfId="940"/>
    <cellStyle name="Normal 5 58" xfId="941"/>
    <cellStyle name="Normal 5 66" xfId="942"/>
    <cellStyle name="Normal 50" xfId="943"/>
    <cellStyle name="Normal 50 2" xfId="944"/>
    <cellStyle name="Normal 51" xfId="945"/>
    <cellStyle name="Normal 51 2" xfId="946"/>
    <cellStyle name="Normal 52" xfId="947"/>
    <cellStyle name="Normal 53" xfId="948"/>
    <cellStyle name="Normal 53 2" xfId="949"/>
    <cellStyle name="Normal 54" xfId="950"/>
    <cellStyle name="Normal 55" xfId="951"/>
    <cellStyle name="Normal 56" xfId="952"/>
    <cellStyle name="Normal 57" xfId="953"/>
    <cellStyle name="Normal 57 2" xfId="954"/>
    <cellStyle name="Normal 58" xfId="955"/>
    <cellStyle name="Normal 58 2" xfId="956"/>
    <cellStyle name="Normal 59" xfId="957"/>
    <cellStyle name="Normal 6" xfId="958"/>
    <cellStyle name="Normal 6 2" xfId="959"/>
    <cellStyle name="Normal 6 3" xfId="960"/>
    <cellStyle name="Normal 60" xfId="961"/>
    <cellStyle name="Normal 61" xfId="962"/>
    <cellStyle name="Normal 62" xfId="963"/>
    <cellStyle name="Normal 63" xfId="964"/>
    <cellStyle name="Normal 64" xfId="965"/>
    <cellStyle name="Normal 65" xfId="966"/>
    <cellStyle name="Normal 66" xfId="967"/>
    <cellStyle name="Normal 67" xfId="968"/>
    <cellStyle name="Normal 68" xfId="969"/>
    <cellStyle name="Normal 69" xfId="970"/>
    <cellStyle name="Normal 7" xfId="971"/>
    <cellStyle name="Normal 7 10" xfId="972"/>
    <cellStyle name="Normal 7 11" xfId="973"/>
    <cellStyle name="Normal 7 12" xfId="974"/>
    <cellStyle name="Normal 7 13" xfId="975"/>
    <cellStyle name="Normal 7 14" xfId="976"/>
    <cellStyle name="Normal 7 15" xfId="977"/>
    <cellStyle name="Normal 7 16" xfId="978"/>
    <cellStyle name="Normal 7 17" xfId="979"/>
    <cellStyle name="Normal 7 2" xfId="980"/>
    <cellStyle name="Normal 7 3" xfId="981"/>
    <cellStyle name="Normal 7 4" xfId="982"/>
    <cellStyle name="Normal 7 5" xfId="983"/>
    <cellStyle name="Normal 7 6" xfId="984"/>
    <cellStyle name="Normal 7 7" xfId="985"/>
    <cellStyle name="Normal 7 8" xfId="986"/>
    <cellStyle name="Normal 7 9" xfId="987"/>
    <cellStyle name="Normal 7_2009_06_03_tender_politin_PARCELACIJA - S formom" xfId="988"/>
    <cellStyle name="Normal 70" xfId="989"/>
    <cellStyle name="Normal 71" xfId="990"/>
    <cellStyle name="Normal 72" xfId="991"/>
    <cellStyle name="Normal 73" xfId="992"/>
    <cellStyle name="Normal 74" xfId="993"/>
    <cellStyle name="Normal 75" xfId="994"/>
    <cellStyle name="Normal 76" xfId="995"/>
    <cellStyle name="Normal 77" xfId="996"/>
    <cellStyle name="Normal 78" xfId="997"/>
    <cellStyle name="Normal 79" xfId="998"/>
    <cellStyle name="Normal 8" xfId="999"/>
    <cellStyle name="Normal 8 2" xfId="1000"/>
    <cellStyle name="Normal 8 3" xfId="1001"/>
    <cellStyle name="Normal 80" xfId="1002"/>
    <cellStyle name="Normal 81" xfId="1003"/>
    <cellStyle name="Normal 82" xfId="1004"/>
    <cellStyle name="Normal 83" xfId="1005"/>
    <cellStyle name="Normal 9" xfId="1006"/>
    <cellStyle name="Normal 9 2" xfId="1007"/>
    <cellStyle name="Normal 9 3" xfId="1008"/>
    <cellStyle name="Normal1" xfId="1009"/>
    <cellStyle name="Normal1 2" xfId="1010"/>
    <cellStyle name="Normal1 3" xfId="1011"/>
    <cellStyle name="Normal3" xfId="1012"/>
    <cellStyle name="Note 2" xfId="1013"/>
    <cellStyle name="Note 2 2" xfId="1014"/>
    <cellStyle name="Note 2 2 2" xfId="1015"/>
    <cellStyle name="Note 2 3" xfId="1016"/>
    <cellStyle name="Note 2 3 2" xfId="1017"/>
    <cellStyle name="Note 2 4" xfId="1018"/>
    <cellStyle name="Note 2 4 2" xfId="1019"/>
    <cellStyle name="Note 2 5" xfId="1020"/>
    <cellStyle name="Note 2 5 2" xfId="1021"/>
    <cellStyle name="Note 2 6" xfId="1022"/>
    <cellStyle name="Note 2 6 2" xfId="1023"/>
    <cellStyle name="Note 2 7" xfId="1024"/>
    <cellStyle name="Note 3" xfId="1025"/>
    <cellStyle name="Note 3 2" xfId="1026"/>
    <cellStyle name="Note 4" xfId="1027"/>
    <cellStyle name="Note 4 2" xfId="1028"/>
    <cellStyle name="Note 5" xfId="1029"/>
    <cellStyle name="Note 5 2" xfId="1030"/>
    <cellStyle name="Note 6" xfId="1031"/>
    <cellStyle name="Note 6 2" xfId="1032"/>
    <cellStyle name="Note 7" xfId="1033"/>
    <cellStyle name="Obično 10" xfId="1034"/>
    <cellStyle name="Obično 11" xfId="1035"/>
    <cellStyle name="Obično 12" xfId="1036"/>
    <cellStyle name="Obično 13" xfId="1037"/>
    <cellStyle name="Obično 14" xfId="1038"/>
    <cellStyle name="Obično 15" xfId="1039"/>
    <cellStyle name="Obično 16" xfId="1040"/>
    <cellStyle name="Obično 2" xfId="1041"/>
    <cellStyle name="Obično 3" xfId="1042"/>
    <cellStyle name="Obično 3 2" xfId="1043"/>
    <cellStyle name="Obično 4" xfId="1044"/>
    <cellStyle name="Obično 5" xfId="1045"/>
    <cellStyle name="Obično 6" xfId="1046"/>
    <cellStyle name="Obično 7" xfId="1047"/>
    <cellStyle name="Obično 8" xfId="1048"/>
    <cellStyle name="Obično 9" xfId="1049"/>
    <cellStyle name="Obično_List1" xfId="1050"/>
    <cellStyle name="Odstotek 2" xfId="1051"/>
    <cellStyle name="Odstotek 3" xfId="1052"/>
    <cellStyle name="Output 2" xfId="1053"/>
    <cellStyle name="Output 2 2" xfId="1054"/>
    <cellStyle name="Output 3" xfId="1055"/>
    <cellStyle name="Output 3 2" xfId="1056"/>
    <cellStyle name="Output 4" xfId="1057"/>
    <cellStyle name="Output 4 2" xfId="1058"/>
    <cellStyle name="Output 5" xfId="1059"/>
    <cellStyle name="Output 5 2" xfId="1060"/>
    <cellStyle name="Output 6" xfId="1061"/>
    <cellStyle name="Output 6 2" xfId="1062"/>
    <cellStyle name="Percent [2]" xfId="1063"/>
    <cellStyle name="Percent [2] 2" xfId="1064"/>
    <cellStyle name="Percent 10" xfId="1065"/>
    <cellStyle name="Percent 10 2" xfId="1066"/>
    <cellStyle name="Percent 11" xfId="1067"/>
    <cellStyle name="Percent 11 2" xfId="1068"/>
    <cellStyle name="Percent 12" xfId="1069"/>
    <cellStyle name="Percent 12 2" xfId="1070"/>
    <cellStyle name="Percent 13" xfId="1071"/>
    <cellStyle name="Percent 13 2" xfId="1072"/>
    <cellStyle name="Percent 14" xfId="1073"/>
    <cellStyle name="Percent 14 2" xfId="1074"/>
    <cellStyle name="Percent 15" xfId="1075"/>
    <cellStyle name="Percent 15 2" xfId="1076"/>
    <cellStyle name="Percent 16" xfId="1077"/>
    <cellStyle name="Percent 16 2" xfId="1078"/>
    <cellStyle name="Percent 17" xfId="1079"/>
    <cellStyle name="Percent 17 2" xfId="1080"/>
    <cellStyle name="Percent 18" xfId="1081"/>
    <cellStyle name="Percent 18 2" xfId="1082"/>
    <cellStyle name="Percent 19" xfId="1083"/>
    <cellStyle name="Percent 19 2" xfId="1084"/>
    <cellStyle name="Percent 2" xfId="1085"/>
    <cellStyle name="Percent 2 2" xfId="1086"/>
    <cellStyle name="Percent 20" xfId="1087"/>
    <cellStyle name="Percent 20 2" xfId="1088"/>
    <cellStyle name="Percent 21" xfId="1089"/>
    <cellStyle name="Percent 21 2" xfId="1090"/>
    <cellStyle name="Percent 22" xfId="1091"/>
    <cellStyle name="Percent 22 2" xfId="1092"/>
    <cellStyle name="Percent 23" xfId="1093"/>
    <cellStyle name="Percent 23 2" xfId="1094"/>
    <cellStyle name="Percent 24" xfId="1095"/>
    <cellStyle name="Percent 24 2" xfId="1096"/>
    <cellStyle name="Percent 25" xfId="1097"/>
    <cellStyle name="Percent 25 2" xfId="1098"/>
    <cellStyle name="Percent 26" xfId="1099"/>
    <cellStyle name="Percent 26 2" xfId="1100"/>
    <cellStyle name="Percent 27" xfId="1101"/>
    <cellStyle name="Percent 27 2" xfId="1102"/>
    <cellStyle name="Percent 28" xfId="1103"/>
    <cellStyle name="Percent 28 2" xfId="1104"/>
    <cellStyle name="Percent 29" xfId="1105"/>
    <cellStyle name="Percent 29 2" xfId="1106"/>
    <cellStyle name="Percent 3" xfId="1107"/>
    <cellStyle name="Percent 3 2" xfId="1108"/>
    <cellStyle name="Percent 30" xfId="1109"/>
    <cellStyle name="Percent 30 2" xfId="1110"/>
    <cellStyle name="Percent 31" xfId="1111"/>
    <cellStyle name="Percent 31 2" xfId="1112"/>
    <cellStyle name="Percent 32" xfId="1113"/>
    <cellStyle name="Percent 32 2" xfId="1114"/>
    <cellStyle name="Percent 33" xfId="1115"/>
    <cellStyle name="Percent 34" xfId="1116"/>
    <cellStyle name="Percent 35" xfId="1117"/>
    <cellStyle name="Percent 36" xfId="1118"/>
    <cellStyle name="Percent 37" xfId="1119"/>
    <cellStyle name="Percent 38" xfId="1120"/>
    <cellStyle name="Percent 39" xfId="1121"/>
    <cellStyle name="Percent 4" xfId="1122"/>
    <cellStyle name="Percent 4 2" xfId="1123"/>
    <cellStyle name="Percent 40" xfId="1124"/>
    <cellStyle name="Percent 41" xfId="1125"/>
    <cellStyle name="Percent 42" xfId="1126"/>
    <cellStyle name="Percent 43" xfId="1127"/>
    <cellStyle name="Percent 44" xfId="1128"/>
    <cellStyle name="Percent 45" xfId="1129"/>
    <cellStyle name="Percent 46" xfId="1130"/>
    <cellStyle name="Percent 47" xfId="1131"/>
    <cellStyle name="Percent 48" xfId="1132"/>
    <cellStyle name="Percent 49" xfId="1133"/>
    <cellStyle name="Percent 5" xfId="1134"/>
    <cellStyle name="Percent 5 2" xfId="1135"/>
    <cellStyle name="Percent 50" xfId="1136"/>
    <cellStyle name="Percent 51" xfId="1137"/>
    <cellStyle name="Percent 6" xfId="1138"/>
    <cellStyle name="Percent 6 2" xfId="1139"/>
    <cellStyle name="Percent 7" xfId="1140"/>
    <cellStyle name="Percent 7 2" xfId="1141"/>
    <cellStyle name="Percent 8" xfId="1142"/>
    <cellStyle name="Percent 8 2" xfId="1143"/>
    <cellStyle name="Percent 9" xfId="1144"/>
    <cellStyle name="Percent 9 2" xfId="1145"/>
    <cellStyle name="Povezana ćelija" xfId="1146"/>
    <cellStyle name="Povezana ćelija 2" xfId="1147"/>
    <cellStyle name="Provjera ćelije" xfId="1148"/>
    <cellStyle name="Provjera ćelije 2" xfId="1149"/>
    <cellStyle name="redni brojevi" xfId="1150"/>
    <cellStyle name="Stil 1" xfId="1151"/>
    <cellStyle name="Stil 1 2" xfId="1152"/>
    <cellStyle name="Stil 1 3" xfId="1153"/>
    <cellStyle name="Style 1" xfId="1154"/>
    <cellStyle name="Style 1 2" xfId="1155"/>
    <cellStyle name="Style 1 2 2" xfId="1156"/>
    <cellStyle name="Style 1 3" xfId="1157"/>
    <cellStyle name="Tekst objašnjenja" xfId="1158"/>
    <cellStyle name="Tekst objašnjenja 2" xfId="1159"/>
    <cellStyle name="Tekst upozorenja" xfId="1160"/>
    <cellStyle name="Tekst upozorenja 2" xfId="1161"/>
    <cellStyle name="Title 2" xfId="1162"/>
    <cellStyle name="Title 3" xfId="1163"/>
    <cellStyle name="Title 4" xfId="1164"/>
    <cellStyle name="Title 5" xfId="1165"/>
    <cellStyle name="Title 6" xfId="1166"/>
    <cellStyle name="Total 2" xfId="1167"/>
    <cellStyle name="Total 3" xfId="1168"/>
    <cellStyle name="Total 4" xfId="1169"/>
    <cellStyle name="Total 5" xfId="1170"/>
    <cellStyle name="Total 6" xfId="1171"/>
    <cellStyle name="Ukupni zbroj" xfId="1172"/>
    <cellStyle name="Ukupni zbroj 2" xfId="1173"/>
    <cellStyle name="Unos" xfId="1174"/>
    <cellStyle name="Unos 2" xfId="1175"/>
    <cellStyle name="Valuta 2" xfId="1176"/>
    <cellStyle name="Vejica 2" xfId="1177"/>
    <cellStyle name="Vejica 2 2" xfId="1178"/>
    <cellStyle name="Vejica 2 2 2" xfId="5"/>
    <cellStyle name="Vejica 2 3" xfId="1179"/>
    <cellStyle name="Vejica 3" xfId="1180"/>
    <cellStyle name="Vejica 3 2" xfId="1181"/>
    <cellStyle name="Vejica 4" xfId="1182"/>
    <cellStyle name="Vejica 5" xfId="1183"/>
    <cellStyle name="Vejica_rekapitulacija" xfId="1191"/>
    <cellStyle name="Warning Text 2" xfId="1184"/>
    <cellStyle name="Warning Text 3" xfId="1185"/>
    <cellStyle name="Warning Text 4" xfId="1186"/>
    <cellStyle name="Warning Text 5" xfId="1187"/>
    <cellStyle name="Warning Text 6" xfId="1188"/>
    <cellStyle name="zadnja" xfId="11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ream\DOCUME~1\UPORAB~1\LOCALS~1\Temp\Hofer%20Ljubljana\Mapa%20PGD\Spremembe%20dokumentacije\VO-KA%20Ljubljana\Material%20za%20priklju&#269;ek%20vodovoda%20-%20Ljubljana%20Ho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novod"/>
      <sheetName val="Vodovo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7:G32"/>
  <sheetViews>
    <sheetView showZeros="0" tabSelected="1" showOutlineSymbols="0" zoomScaleNormal="100" workbookViewId="0">
      <selection activeCell="B21" sqref="B21"/>
    </sheetView>
  </sheetViews>
  <sheetFormatPr defaultColWidth="8.6640625" defaultRowHeight="13.8"/>
  <cols>
    <col min="1" max="1" width="3.88671875" style="1" customWidth="1"/>
    <col min="2" max="2" width="37.109375" style="1" customWidth="1"/>
    <col min="3" max="3" width="8.5546875" style="1" customWidth="1"/>
    <col min="4" max="4" width="3.109375" style="1" customWidth="1"/>
    <col min="5" max="5" width="11" style="3" customWidth="1"/>
    <col min="6" max="6" width="3.109375" style="1" customWidth="1"/>
    <col min="7" max="7" width="19.44140625" style="1" customWidth="1"/>
    <col min="8" max="16384" width="8.6640625" style="1"/>
  </cols>
  <sheetData>
    <row r="7" spans="1:7" ht="41.4" customHeight="1">
      <c r="B7" s="306" t="s">
        <v>243</v>
      </c>
      <c r="C7" s="306"/>
      <c r="D7" s="306"/>
      <c r="E7" s="306"/>
      <c r="F7" s="306"/>
      <c r="G7" s="306"/>
    </row>
    <row r="9" spans="1:7">
      <c r="B9" s="35"/>
      <c r="C9" s="36"/>
      <c r="D9" s="36"/>
      <c r="E9" s="37"/>
      <c r="F9" s="36"/>
      <c r="G9" s="36"/>
    </row>
    <row r="10" spans="1:7">
      <c r="B10" s="9"/>
    </row>
    <row r="11" spans="1:7" ht="15.6">
      <c r="A11" s="5" t="s">
        <v>4</v>
      </c>
      <c r="B11" s="305" t="s">
        <v>66</v>
      </c>
      <c r="C11" s="305"/>
      <c r="D11" s="305"/>
      <c r="E11" s="305"/>
      <c r="F11" s="305"/>
      <c r="G11" s="305"/>
    </row>
    <row r="12" spans="1:7">
      <c r="A12" s="5"/>
      <c r="B12" s="5"/>
      <c r="C12" s="5"/>
      <c r="D12" s="5"/>
      <c r="E12" s="6"/>
      <c r="F12" s="5"/>
      <c r="G12" s="5"/>
    </row>
    <row r="13" spans="1:7">
      <c r="A13" s="5"/>
      <c r="B13" s="5" t="s">
        <v>67</v>
      </c>
      <c r="C13" s="5"/>
      <c r="D13" s="5"/>
      <c r="E13" s="6"/>
      <c r="F13" s="5"/>
      <c r="G13" s="174"/>
    </row>
    <row r="14" spans="1:7">
      <c r="A14" s="5"/>
      <c r="B14" s="5"/>
      <c r="C14" s="5"/>
      <c r="D14" s="5"/>
      <c r="E14" s="6"/>
      <c r="F14" s="5"/>
      <c r="G14" s="174"/>
    </row>
    <row r="15" spans="1:7">
      <c r="A15" s="5"/>
      <c r="B15" s="5" t="s">
        <v>68</v>
      </c>
      <c r="C15" s="5"/>
      <c r="D15" s="5"/>
      <c r="E15" s="6"/>
      <c r="F15" s="5"/>
      <c r="G15" s="174"/>
    </row>
    <row r="16" spans="1:7">
      <c r="A16" s="5"/>
      <c r="B16" s="5"/>
      <c r="C16" s="5"/>
      <c r="D16" s="5"/>
      <c r="E16" s="6"/>
      <c r="F16" s="5"/>
      <c r="G16" s="174"/>
    </row>
    <row r="17" spans="1:7">
      <c r="A17" s="5"/>
      <c r="B17" s="5" t="s">
        <v>69</v>
      </c>
      <c r="C17" s="5"/>
      <c r="D17" s="5"/>
      <c r="E17" s="6"/>
      <c r="F17" s="5"/>
      <c r="G17" s="174"/>
    </row>
    <row r="18" spans="1:7">
      <c r="A18" s="5"/>
      <c r="B18" s="5"/>
      <c r="C18" s="5"/>
      <c r="D18" s="5"/>
      <c r="E18" s="6"/>
      <c r="F18" s="5"/>
      <c r="G18" s="174"/>
    </row>
    <row r="19" spans="1:7">
      <c r="A19" s="5"/>
      <c r="B19" s="5" t="s">
        <v>352</v>
      </c>
      <c r="C19" s="5"/>
      <c r="D19" s="5"/>
      <c r="E19" s="6"/>
      <c r="F19" s="5"/>
      <c r="G19" s="174"/>
    </row>
    <row r="20" spans="1:7">
      <c r="A20" s="5"/>
      <c r="B20" s="5"/>
      <c r="C20" s="5"/>
      <c r="D20" s="5"/>
      <c r="E20" s="6"/>
      <c r="F20" s="5"/>
      <c r="G20" s="174"/>
    </row>
    <row r="21" spans="1:7">
      <c r="A21" s="5"/>
      <c r="B21" s="5" t="s">
        <v>353</v>
      </c>
      <c r="C21" s="5"/>
      <c r="D21" s="5"/>
      <c r="E21" s="6"/>
      <c r="F21" s="5"/>
      <c r="G21" s="174">
        <f>(G13+G15+G17)*0.1</f>
        <v>0</v>
      </c>
    </row>
    <row r="22" spans="1:7">
      <c r="A22" s="5"/>
      <c r="B22" s="5"/>
      <c r="C22" s="5"/>
      <c r="D22" s="5"/>
      <c r="E22" s="6"/>
      <c r="F22" s="5"/>
      <c r="G22" s="174"/>
    </row>
    <row r="23" spans="1:7">
      <c r="A23" s="5"/>
      <c r="B23" s="5"/>
      <c r="C23" s="5"/>
      <c r="D23" s="5"/>
      <c r="E23" s="6"/>
      <c r="F23" s="5"/>
      <c r="G23" s="174"/>
    </row>
    <row r="24" spans="1:7" s="9" customFormat="1">
      <c r="B24" s="176" t="s">
        <v>240</v>
      </c>
      <c r="C24" s="177"/>
      <c r="D24" s="177"/>
      <c r="E24" s="178"/>
      <c r="F24" s="177"/>
      <c r="G24" s="175">
        <f>SUM(G13:G23)</f>
        <v>0</v>
      </c>
    </row>
    <row r="25" spans="1:7" s="9" customFormat="1">
      <c r="E25" s="10"/>
    </row>
    <row r="26" spans="1:7">
      <c r="B26" s="5"/>
      <c r="C26" s="5"/>
      <c r="D26" s="5"/>
      <c r="E26" s="6"/>
      <c r="F26" s="5"/>
      <c r="G26" s="38"/>
    </row>
    <row r="27" spans="1:7">
      <c r="B27" s="5"/>
      <c r="C27" s="5"/>
      <c r="D27" s="5"/>
      <c r="E27" s="6"/>
      <c r="F27" s="5"/>
      <c r="G27" s="38"/>
    </row>
    <row r="28" spans="1:7">
      <c r="B28" s="5"/>
      <c r="C28" s="5"/>
      <c r="D28" s="5"/>
      <c r="E28" s="6"/>
      <c r="F28" s="5"/>
      <c r="G28" s="38"/>
    </row>
    <row r="29" spans="1:7">
      <c r="B29" s="5"/>
      <c r="C29" s="5"/>
      <c r="D29" s="5"/>
      <c r="E29" s="6"/>
      <c r="F29" s="5"/>
      <c r="G29" s="38"/>
    </row>
    <row r="30" spans="1:7">
      <c r="B30" s="5"/>
      <c r="C30" s="5"/>
      <c r="D30" s="5"/>
      <c r="E30" s="6"/>
      <c r="F30" s="5"/>
      <c r="G30" s="38"/>
    </row>
    <row r="31" spans="1:7">
      <c r="B31" s="5"/>
      <c r="C31" s="5"/>
      <c r="D31" s="5"/>
      <c r="E31" s="6"/>
      <c r="F31" s="5"/>
      <c r="G31" s="38"/>
    </row>
    <row r="32" spans="1:7">
      <c r="B32" s="5"/>
      <c r="C32" s="5"/>
      <c r="D32" s="5"/>
      <c r="E32" s="6"/>
      <c r="F32" s="5"/>
      <c r="G32" s="38"/>
    </row>
  </sheetData>
  <mergeCells count="2">
    <mergeCell ref="B11:G11"/>
    <mergeCell ref="B7:G7"/>
  </mergeCells>
  <pageMargins left="0.7" right="0.7" top="0.75" bottom="0.75" header="0.3" footer="0.3"/>
  <pageSetup paperSize="9" orientation="portrait" r:id="rId1"/>
  <headerFooter>
    <oddHeader>&amp;LKolesarska in peš pot čez kanal Grande v Kopru&amp;C
&amp;R&amp;A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Layout" zoomScaleNormal="100" workbookViewId="0">
      <selection activeCell="C14" sqref="C14"/>
    </sheetView>
  </sheetViews>
  <sheetFormatPr defaultColWidth="9.109375" defaultRowHeight="13.8"/>
  <cols>
    <col min="1" max="1" width="3.88671875" style="15" customWidth="1"/>
    <col min="2" max="2" width="36.5546875" style="15" customWidth="1"/>
    <col min="3" max="3" width="9.109375" style="15" customWidth="1"/>
    <col min="4" max="4" width="3.109375" style="15" customWidth="1"/>
    <col min="5" max="5" width="12.109375" style="16" customWidth="1"/>
    <col min="6" max="6" width="3.109375" style="15" customWidth="1"/>
    <col min="7" max="7" width="19.44140625" style="15" customWidth="1"/>
    <col min="8" max="16384" width="9.109375" style="15"/>
  </cols>
  <sheetData>
    <row r="1" spans="1:7">
      <c r="A1" s="14" t="s">
        <v>5</v>
      </c>
      <c r="B1" s="14" t="s">
        <v>29</v>
      </c>
      <c r="G1" s="17"/>
    </row>
    <row r="2" spans="1:7">
      <c r="A2" s="14"/>
      <c r="B2" s="14"/>
      <c r="G2" s="17"/>
    </row>
    <row r="3" spans="1:7" ht="151.80000000000001">
      <c r="A3" s="18">
        <v>1</v>
      </c>
      <c r="B3" s="11" t="s">
        <v>354</v>
      </c>
      <c r="G3" s="17"/>
    </row>
    <row r="4" spans="1:7">
      <c r="B4" s="19" t="s">
        <v>0</v>
      </c>
      <c r="C4" s="16">
        <v>208.7</v>
      </c>
      <c r="D4" s="20" t="s">
        <v>12</v>
      </c>
      <c r="F4" s="20"/>
      <c r="G4" s="17"/>
    </row>
    <row r="5" spans="1:7">
      <c r="A5" s="18"/>
      <c r="B5" s="11"/>
      <c r="G5" s="17"/>
    </row>
    <row r="6" spans="1:7">
      <c r="B6" s="19"/>
      <c r="C6" s="16"/>
      <c r="D6" s="20"/>
      <c r="E6" s="21" t="s">
        <v>2</v>
      </c>
      <c r="F6" s="22"/>
      <c r="G6" s="2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zoomScaleNormal="100" workbookViewId="0">
      <selection activeCell="G19" sqref="G2:G19"/>
    </sheetView>
  </sheetViews>
  <sheetFormatPr defaultColWidth="9.109375" defaultRowHeight="13.8"/>
  <cols>
    <col min="1" max="1" width="3.88671875" style="15" customWidth="1"/>
    <col min="2" max="2" width="36.5546875" style="15" customWidth="1"/>
    <col min="3" max="3" width="9.109375" style="15" customWidth="1"/>
    <col min="4" max="4" width="3.109375" style="15" customWidth="1"/>
    <col min="5" max="5" width="12.109375" style="16" customWidth="1"/>
    <col min="6" max="6" width="3.109375" style="15" customWidth="1"/>
    <col min="7" max="7" width="19.44140625" style="15" customWidth="1"/>
    <col min="8" max="16384" width="9.109375" style="15"/>
  </cols>
  <sheetData>
    <row r="1" spans="1:7">
      <c r="A1" s="14" t="s">
        <v>13</v>
      </c>
      <c r="B1" s="14" t="s">
        <v>30</v>
      </c>
      <c r="G1" s="17"/>
    </row>
    <row r="2" spans="1:7">
      <c r="A2" s="14"/>
      <c r="B2" s="14"/>
      <c r="G2" s="17"/>
    </row>
    <row r="3" spans="1:7" ht="55.2">
      <c r="A3" s="18">
        <v>1</v>
      </c>
      <c r="B3" s="11" t="s">
        <v>266</v>
      </c>
      <c r="G3" s="17"/>
    </row>
    <row r="4" spans="1:7">
      <c r="B4" s="19" t="s">
        <v>6</v>
      </c>
      <c r="C4" s="16">
        <v>96</v>
      </c>
      <c r="D4" s="20" t="s">
        <v>12</v>
      </c>
      <c r="F4" s="20"/>
      <c r="G4" s="17"/>
    </row>
    <row r="5" spans="1:7">
      <c r="A5" s="18"/>
      <c r="B5" s="11"/>
      <c r="G5" s="17"/>
    </row>
    <row r="6" spans="1:7" s="26" customFormat="1" ht="55.2">
      <c r="A6" s="18">
        <v>2</v>
      </c>
      <c r="B6" s="11" t="s">
        <v>267</v>
      </c>
      <c r="C6" s="15"/>
      <c r="D6" s="15"/>
      <c r="E6" s="16"/>
      <c r="F6" s="15"/>
      <c r="G6" s="17"/>
    </row>
    <row r="7" spans="1:7" s="26" customFormat="1">
      <c r="A7" s="15"/>
      <c r="B7" s="19" t="s">
        <v>17</v>
      </c>
      <c r="C7" s="16">
        <v>12</v>
      </c>
      <c r="D7" s="20" t="s">
        <v>12</v>
      </c>
      <c r="E7" s="16"/>
      <c r="F7" s="20"/>
      <c r="G7" s="17"/>
    </row>
    <row r="8" spans="1:7">
      <c r="A8" s="18"/>
      <c r="B8" s="11"/>
      <c r="G8" s="17"/>
    </row>
    <row r="9" spans="1:7" ht="41.4">
      <c r="A9" s="18">
        <v>3</v>
      </c>
      <c r="B9" s="11" t="s">
        <v>65</v>
      </c>
      <c r="G9" s="17"/>
    </row>
    <row r="10" spans="1:7">
      <c r="B10" s="19" t="s">
        <v>20</v>
      </c>
      <c r="C10" s="16">
        <v>2</v>
      </c>
      <c r="D10" s="20" t="s">
        <v>12</v>
      </c>
      <c r="F10" s="20"/>
      <c r="G10" s="17"/>
    </row>
    <row r="11" spans="1:7">
      <c r="A11" s="18"/>
      <c r="B11" s="11"/>
      <c r="G11" s="17"/>
    </row>
    <row r="12" spans="1:7" ht="41.4">
      <c r="A12" s="18">
        <v>4</v>
      </c>
      <c r="B12" s="11" t="s">
        <v>268</v>
      </c>
      <c r="G12" s="17"/>
    </row>
    <row r="13" spans="1:7">
      <c r="B13" s="19" t="s">
        <v>6</v>
      </c>
      <c r="C13" s="16">
        <v>41.5</v>
      </c>
      <c r="D13" s="20" t="s">
        <v>12</v>
      </c>
      <c r="F13" s="20"/>
      <c r="G13" s="17"/>
    </row>
    <row r="14" spans="1:7">
      <c r="A14" s="18"/>
      <c r="B14" s="11"/>
      <c r="G14" s="17"/>
    </row>
    <row r="15" spans="1:7" ht="165.6">
      <c r="A15" s="18">
        <v>5</v>
      </c>
      <c r="B15" s="11" t="s">
        <v>269</v>
      </c>
      <c r="G15" s="17"/>
    </row>
    <row r="16" spans="1:7">
      <c r="B16" s="19" t="s">
        <v>6</v>
      </c>
      <c r="C16" s="16">
        <v>312</v>
      </c>
      <c r="D16" s="20" t="s">
        <v>12</v>
      </c>
      <c r="F16" s="20"/>
      <c r="G16" s="17"/>
    </row>
    <row r="17" spans="1:7">
      <c r="A17" s="18"/>
      <c r="B17" s="11"/>
      <c r="G17" s="17"/>
    </row>
    <row r="18" spans="1:7">
      <c r="B18" s="19"/>
      <c r="C18" s="16"/>
      <c r="D18" s="20"/>
      <c r="E18" s="21" t="s">
        <v>2</v>
      </c>
      <c r="F18" s="22"/>
      <c r="G18" s="2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88"/>
  <sheetViews>
    <sheetView view="pageBreakPreview" zoomScaleNormal="125" zoomScaleSheetLayoutView="100" workbookViewId="0"/>
  </sheetViews>
  <sheetFormatPr defaultColWidth="8.88671875" defaultRowHeight="11.4"/>
  <cols>
    <col min="1" max="1" width="6.88671875" style="43" customWidth="1"/>
    <col min="2" max="2" width="36.5546875" style="42" customWidth="1"/>
    <col min="3" max="3" width="7.5546875" style="41" customWidth="1"/>
    <col min="4" max="4" width="10.109375" style="41" customWidth="1"/>
    <col min="5" max="5" width="10.88671875" style="40" customWidth="1"/>
    <col min="6" max="6" width="12.88671875" style="40" customWidth="1"/>
    <col min="7" max="7" width="8.88671875" style="39" customWidth="1"/>
    <col min="8" max="8" width="16.44140625" style="39" customWidth="1"/>
    <col min="9" max="16384" width="8.88671875" style="39"/>
  </cols>
  <sheetData>
    <row r="1" spans="1:6" s="45" customFormat="1" ht="19.5" customHeight="1">
      <c r="A1" s="90" t="s">
        <v>3</v>
      </c>
      <c r="B1" s="89" t="s">
        <v>109</v>
      </c>
      <c r="C1" s="88"/>
      <c r="D1" s="88"/>
      <c r="E1" s="87"/>
      <c r="F1" s="87"/>
    </row>
    <row r="2" spans="1:6" s="45" customFormat="1" ht="18" customHeight="1">
      <c r="A2" s="49"/>
      <c r="B2" s="48"/>
      <c r="C2" s="47"/>
      <c r="D2" s="47"/>
      <c r="E2" s="46"/>
      <c r="F2" s="46"/>
    </row>
    <row r="3" spans="1:6" s="45" customFormat="1" ht="21.75" customHeight="1">
      <c r="A3" s="49" t="s">
        <v>108</v>
      </c>
      <c r="B3" s="48" t="s">
        <v>270</v>
      </c>
      <c r="C3" s="47"/>
      <c r="D3" s="47"/>
      <c r="E3" s="46"/>
      <c r="F3" s="46"/>
    </row>
    <row r="4" spans="1:6" s="45" customFormat="1" ht="19.5" customHeight="1">
      <c r="A4" s="49" t="s">
        <v>100</v>
      </c>
      <c r="B4" s="48" t="s">
        <v>271</v>
      </c>
      <c r="C4" s="47"/>
      <c r="D4" s="47"/>
      <c r="E4" s="46"/>
      <c r="F4" s="46"/>
    </row>
    <row r="5" spans="1:6" s="45" customFormat="1" ht="19.5" customHeight="1">
      <c r="A5" s="49" t="s">
        <v>93</v>
      </c>
      <c r="B5" s="48" t="s">
        <v>272</v>
      </c>
      <c r="C5" s="47"/>
      <c r="D5" s="47"/>
      <c r="E5" s="46"/>
      <c r="F5" s="46"/>
    </row>
    <row r="6" spans="1:6" s="45" customFormat="1" ht="20.25" customHeight="1">
      <c r="A6" s="49" t="s">
        <v>80</v>
      </c>
      <c r="B6" s="48" t="s">
        <v>273</v>
      </c>
      <c r="C6" s="47"/>
      <c r="D6" s="47"/>
      <c r="E6" s="46"/>
      <c r="F6" s="46"/>
    </row>
    <row r="7" spans="1:6" s="45" customFormat="1" ht="20.25" customHeight="1">
      <c r="A7" s="49" t="s">
        <v>77</v>
      </c>
      <c r="B7" s="48" t="s">
        <v>274</v>
      </c>
      <c r="C7" s="47"/>
      <c r="D7" s="47"/>
      <c r="E7" s="46"/>
      <c r="F7" s="46"/>
    </row>
    <row r="8" spans="1:6" s="45" customFormat="1" ht="20.25" customHeight="1">
      <c r="A8" s="49" t="s">
        <v>73</v>
      </c>
      <c r="B8" s="48" t="s">
        <v>275</v>
      </c>
      <c r="C8" s="47"/>
      <c r="D8" s="47"/>
      <c r="E8" s="46"/>
      <c r="F8" s="46"/>
    </row>
    <row r="9" spans="1:6" s="45" customFormat="1" ht="18" customHeight="1">
      <c r="A9" s="86"/>
      <c r="B9" s="85"/>
      <c r="C9" s="84"/>
      <c r="D9" s="84"/>
      <c r="E9" s="83"/>
      <c r="F9" s="83"/>
    </row>
    <row r="10" spans="1:6" s="45" customFormat="1" ht="20.25" customHeight="1">
      <c r="A10" s="49"/>
      <c r="B10" s="48" t="s">
        <v>2</v>
      </c>
      <c r="C10" s="47"/>
      <c r="D10" s="47"/>
      <c r="E10" s="46"/>
      <c r="F10" s="46"/>
    </row>
    <row r="11" spans="1:6" s="45" customFormat="1" ht="18.75" customHeight="1">
      <c r="A11" s="49"/>
      <c r="B11" s="48"/>
      <c r="C11" s="47"/>
      <c r="D11" s="47"/>
      <c r="E11" s="46"/>
      <c r="F11" s="46"/>
    </row>
    <row r="12" spans="1:6" s="45" customFormat="1" ht="21.75" customHeight="1">
      <c r="A12" s="61" t="s">
        <v>108</v>
      </c>
      <c r="B12" s="60" t="s">
        <v>107</v>
      </c>
      <c r="C12" s="59"/>
      <c r="D12" s="59"/>
      <c r="E12" s="58"/>
      <c r="F12" s="58"/>
    </row>
    <row r="13" spans="1:6" ht="18" customHeight="1">
      <c r="A13" s="57"/>
      <c r="B13" s="56"/>
      <c r="C13" s="55"/>
      <c r="D13" s="55"/>
      <c r="E13" s="54"/>
      <c r="F13" s="54"/>
    </row>
    <row r="14" spans="1:6" ht="42.75" customHeight="1">
      <c r="A14" s="57" t="s">
        <v>106</v>
      </c>
      <c r="B14" s="56" t="s">
        <v>105</v>
      </c>
      <c r="C14" s="55" t="s">
        <v>11</v>
      </c>
      <c r="D14" s="78">
        <f>D51*0.4</f>
        <v>344.8</v>
      </c>
      <c r="E14" s="82"/>
      <c r="F14" s="54"/>
    </row>
    <row r="15" spans="1:6" ht="30" customHeight="1">
      <c r="A15" s="57" t="s">
        <v>104</v>
      </c>
      <c r="B15" s="56" t="s">
        <v>103</v>
      </c>
      <c r="C15" s="55" t="s">
        <v>11</v>
      </c>
      <c r="D15" s="78">
        <f>D22*3</f>
        <v>27</v>
      </c>
      <c r="E15" s="82"/>
      <c r="F15" s="54"/>
    </row>
    <row r="16" spans="1:6" ht="37.200000000000003" customHeight="1">
      <c r="A16" s="57" t="s">
        <v>102</v>
      </c>
      <c r="B16" s="56" t="s">
        <v>101</v>
      </c>
      <c r="C16" s="55" t="s">
        <v>11</v>
      </c>
      <c r="D16" s="78">
        <f>D45*0.3</f>
        <v>937.8</v>
      </c>
      <c r="E16" s="82"/>
      <c r="F16" s="54"/>
    </row>
    <row r="17" spans="1:9" ht="18" customHeight="1">
      <c r="A17" s="53"/>
      <c r="B17" s="52"/>
      <c r="C17" s="51"/>
      <c r="D17" s="51"/>
      <c r="E17" s="50"/>
      <c r="F17" s="50"/>
    </row>
    <row r="18" spans="1:9" s="45" customFormat="1" ht="20.25" customHeight="1">
      <c r="A18" s="49"/>
      <c r="B18" s="48" t="s">
        <v>276</v>
      </c>
      <c r="C18" s="47"/>
      <c r="D18" s="47"/>
      <c r="E18" s="46"/>
      <c r="F18" s="46"/>
    </row>
    <row r="19" spans="1:9" s="45" customFormat="1" ht="18" customHeight="1">
      <c r="A19" s="49"/>
      <c r="B19" s="48"/>
      <c r="C19" s="47"/>
      <c r="D19" s="47"/>
      <c r="E19" s="46"/>
      <c r="F19" s="46"/>
    </row>
    <row r="20" spans="1:9" s="45" customFormat="1" ht="24" customHeight="1">
      <c r="A20" s="61" t="s">
        <v>100</v>
      </c>
      <c r="B20" s="60" t="s">
        <v>99</v>
      </c>
      <c r="C20" s="59"/>
      <c r="D20" s="59"/>
      <c r="E20" s="58"/>
      <c r="F20" s="58"/>
    </row>
    <row r="21" spans="1:9" ht="18" customHeight="1">
      <c r="A21" s="57"/>
      <c r="B21" s="56"/>
      <c r="C21" s="55"/>
      <c r="D21" s="55"/>
      <c r="E21" s="54"/>
      <c r="F21" s="54"/>
    </row>
    <row r="22" spans="1:9" ht="55.2" customHeight="1">
      <c r="A22" s="57" t="s">
        <v>98</v>
      </c>
      <c r="B22" s="68" t="s">
        <v>97</v>
      </c>
      <c r="C22" s="55" t="s">
        <v>17</v>
      </c>
      <c r="D22" s="55">
        <f>SUM(D25:D25)</f>
        <v>9</v>
      </c>
      <c r="E22" s="54"/>
      <c r="F22" s="54"/>
    </row>
    <row r="23" spans="1:9" ht="18" customHeight="1">
      <c r="A23" s="57"/>
      <c r="B23" s="56"/>
      <c r="C23" s="55"/>
      <c r="D23" s="55"/>
      <c r="E23" s="54"/>
      <c r="F23" s="54"/>
    </row>
    <row r="24" spans="1:9" ht="23.25" customHeight="1">
      <c r="A24" s="57" t="s">
        <v>96</v>
      </c>
      <c r="B24" s="56" t="s">
        <v>88</v>
      </c>
      <c r="C24" s="55" t="s">
        <v>87</v>
      </c>
      <c r="D24" s="55" t="s">
        <v>17</v>
      </c>
      <c r="E24" s="54"/>
      <c r="F24" s="54"/>
    </row>
    <row r="25" spans="1:9" ht="19.5" customHeight="1">
      <c r="A25" s="76"/>
      <c r="B25" s="56" t="s">
        <v>95</v>
      </c>
      <c r="C25" s="77" t="s">
        <v>94</v>
      </c>
      <c r="D25" s="76">
        <v>9</v>
      </c>
      <c r="E25" s="76"/>
      <c r="F25" s="54"/>
      <c r="G25" s="76"/>
      <c r="H25" s="76"/>
    </row>
    <row r="26" spans="1:9" s="45" customFormat="1" ht="17.25" customHeight="1">
      <c r="A26" s="81"/>
      <c r="B26" s="68"/>
      <c r="C26" s="78"/>
      <c r="D26" s="78"/>
      <c r="E26" s="80"/>
      <c r="F26" s="80"/>
      <c r="G26" s="39"/>
      <c r="H26" s="39"/>
    </row>
    <row r="27" spans="1:9" ht="19.5" customHeight="1">
      <c r="A27" s="74"/>
      <c r="B27" s="179" t="s">
        <v>276</v>
      </c>
      <c r="C27" s="73"/>
      <c r="D27" s="73"/>
      <c r="E27" s="79"/>
      <c r="F27" s="79"/>
    </row>
    <row r="28" spans="1:9" ht="20.25" customHeight="1">
      <c r="A28" s="72"/>
      <c r="B28" s="71"/>
      <c r="C28" s="70"/>
      <c r="D28" s="70"/>
      <c r="E28" s="69"/>
      <c r="F28" s="69"/>
      <c r="I28" s="76"/>
    </row>
    <row r="29" spans="1:9" ht="20.25" customHeight="1">
      <c r="A29" s="61" t="s">
        <v>93</v>
      </c>
      <c r="B29" s="60" t="s">
        <v>92</v>
      </c>
      <c r="C29" s="59"/>
      <c r="D29" s="59"/>
      <c r="E29" s="58"/>
      <c r="F29" s="58"/>
      <c r="I29" s="76"/>
    </row>
    <row r="30" spans="1:9" ht="20.25" customHeight="1">
      <c r="A30" s="57"/>
      <c r="B30" s="56"/>
      <c r="C30" s="55"/>
      <c r="D30" s="55"/>
      <c r="E30" s="54"/>
      <c r="F30" s="54"/>
      <c r="G30" s="45"/>
      <c r="H30" s="45"/>
      <c r="I30" s="76"/>
    </row>
    <row r="31" spans="1:9" ht="44.25" customHeight="1">
      <c r="A31" s="57" t="s">
        <v>91</v>
      </c>
      <c r="B31" s="56" t="s">
        <v>90</v>
      </c>
      <c r="C31" s="55" t="s">
        <v>17</v>
      </c>
      <c r="D31" s="78">
        <f>SUM(D34:D39)</f>
        <v>5392</v>
      </c>
      <c r="E31" s="54"/>
      <c r="F31" s="54"/>
      <c r="G31" s="45"/>
      <c r="H31" s="45"/>
      <c r="I31" s="76"/>
    </row>
    <row r="32" spans="1:9" ht="21.75" customHeight="1">
      <c r="A32" s="57" t="s">
        <v>89</v>
      </c>
      <c r="B32" s="56" t="s">
        <v>88</v>
      </c>
      <c r="C32" s="55" t="s">
        <v>87</v>
      </c>
      <c r="D32" s="55" t="s">
        <v>17</v>
      </c>
      <c r="E32" s="54"/>
      <c r="F32" s="54"/>
      <c r="I32" s="76"/>
    </row>
    <row r="33" spans="1:9" ht="21.75" customHeight="1">
      <c r="A33" s="57"/>
      <c r="B33" s="56"/>
      <c r="C33" s="55"/>
      <c r="D33" s="55"/>
      <c r="E33" s="54"/>
      <c r="F33" s="54"/>
      <c r="I33" s="76"/>
    </row>
    <row r="34" spans="1:9" ht="19.5" customHeight="1">
      <c r="A34" s="76"/>
      <c r="B34" s="56" t="s">
        <v>86</v>
      </c>
      <c r="C34" s="76"/>
      <c r="D34" s="77">
        <f>200*12*0.8</f>
        <v>1920</v>
      </c>
      <c r="E34" s="76"/>
      <c r="F34" s="54"/>
      <c r="G34" s="76"/>
      <c r="H34" s="76"/>
      <c r="I34" s="76"/>
    </row>
    <row r="35" spans="1:9" ht="19.5" customHeight="1">
      <c r="A35" s="76"/>
      <c r="B35" s="56" t="s">
        <v>85</v>
      </c>
      <c r="C35" s="76"/>
      <c r="D35" s="76">
        <f>40*7*0.8</f>
        <v>224</v>
      </c>
      <c r="E35" s="76"/>
      <c r="F35" s="54"/>
      <c r="G35" s="76"/>
      <c r="H35" s="76"/>
      <c r="I35" s="76"/>
    </row>
    <row r="36" spans="1:9" ht="19.5" customHeight="1">
      <c r="A36" s="76"/>
      <c r="B36" s="56" t="s">
        <v>84</v>
      </c>
      <c r="C36" s="76"/>
      <c r="D36" s="76">
        <f>280*7*0.8</f>
        <v>1568</v>
      </c>
      <c r="E36" s="76"/>
      <c r="F36" s="54"/>
      <c r="G36" s="76"/>
      <c r="H36" s="76"/>
      <c r="I36" s="76"/>
    </row>
    <row r="37" spans="1:9" ht="19.5" customHeight="1">
      <c r="A37" s="76"/>
      <c r="B37" s="56" t="s">
        <v>83</v>
      </c>
      <c r="C37" s="76"/>
      <c r="D37" s="76">
        <f>90*7*0.8</f>
        <v>504</v>
      </c>
      <c r="E37" s="76"/>
      <c r="F37" s="54"/>
      <c r="G37" s="76"/>
      <c r="H37" s="76"/>
      <c r="I37" s="76"/>
    </row>
    <row r="38" spans="1:9" ht="19.5" customHeight="1">
      <c r="A38" s="76"/>
      <c r="B38" s="56" t="s">
        <v>82</v>
      </c>
      <c r="C38" s="76"/>
      <c r="D38" s="76">
        <f>150*7*0.8</f>
        <v>840</v>
      </c>
      <c r="E38" s="76"/>
      <c r="F38" s="54"/>
      <c r="G38" s="76"/>
      <c r="H38" s="76"/>
      <c r="I38" s="76"/>
    </row>
    <row r="39" spans="1:9" ht="19.5" customHeight="1">
      <c r="A39" s="76"/>
      <c r="B39" s="56" t="s">
        <v>81</v>
      </c>
      <c r="C39" s="76"/>
      <c r="D39" s="76">
        <f>60*7*0.8</f>
        <v>336</v>
      </c>
      <c r="E39" s="76"/>
      <c r="F39" s="54"/>
      <c r="G39" s="76"/>
      <c r="H39" s="76"/>
      <c r="I39" s="76"/>
    </row>
    <row r="40" spans="1:9" ht="18.75" customHeight="1">
      <c r="A40" s="57"/>
      <c r="B40" s="48"/>
      <c r="C40" s="75"/>
      <c r="D40" s="47"/>
      <c r="E40" s="50"/>
      <c r="F40" s="50"/>
      <c r="H40" s="75"/>
      <c r="I40" s="45"/>
    </row>
    <row r="41" spans="1:9" ht="19.5" customHeight="1">
      <c r="A41" s="74"/>
      <c r="B41" s="179" t="s">
        <v>276</v>
      </c>
      <c r="C41" s="73"/>
      <c r="D41" s="73"/>
      <c r="E41" s="69"/>
      <c r="F41" s="46"/>
    </row>
    <row r="42" spans="1:9" s="45" customFormat="1" ht="18" customHeight="1">
      <c r="A42" s="72"/>
      <c r="B42" s="71"/>
      <c r="C42" s="70"/>
      <c r="D42" s="70"/>
      <c r="E42" s="69"/>
      <c r="F42" s="46"/>
      <c r="G42" s="39"/>
      <c r="H42" s="39"/>
      <c r="I42" s="39"/>
    </row>
    <row r="43" spans="1:9" ht="30" customHeight="1">
      <c r="A43" s="61" t="s">
        <v>80</v>
      </c>
      <c r="B43" s="60" t="s">
        <v>79</v>
      </c>
      <c r="C43" s="59"/>
      <c r="D43" s="59"/>
      <c r="E43" s="58"/>
      <c r="F43" s="58"/>
    </row>
    <row r="44" spans="1:9" s="45" customFormat="1" ht="16.5" customHeight="1">
      <c r="A44" s="57"/>
      <c r="B44" s="56"/>
      <c r="C44" s="55"/>
      <c r="D44" s="55"/>
      <c r="E44" s="54"/>
      <c r="F44" s="54"/>
      <c r="I44" s="39"/>
    </row>
    <row r="45" spans="1:9" s="45" customFormat="1" ht="84" customHeight="1">
      <c r="A45" s="57" t="s">
        <v>78</v>
      </c>
      <c r="B45" s="68" t="s">
        <v>241</v>
      </c>
      <c r="C45" s="55" t="s">
        <v>0</v>
      </c>
      <c r="D45" s="67">
        <v>3126</v>
      </c>
      <c r="E45" s="55"/>
      <c r="F45" s="54"/>
      <c r="I45" s="39"/>
    </row>
    <row r="46" spans="1:9" ht="17.25" customHeight="1">
      <c r="A46" s="53"/>
      <c r="B46" s="52"/>
      <c r="C46" s="51"/>
      <c r="D46" s="51"/>
      <c r="E46" s="50"/>
      <c r="F46" s="50"/>
    </row>
    <row r="47" spans="1:9" ht="17.25" customHeight="1">
      <c r="A47" s="49"/>
      <c r="B47" s="48" t="s">
        <v>276</v>
      </c>
      <c r="C47" s="47"/>
      <c r="D47" s="47"/>
      <c r="E47" s="46"/>
      <c r="F47" s="46"/>
    </row>
    <row r="48" spans="1:9" ht="16.5" customHeight="1">
      <c r="A48" s="49"/>
      <c r="B48" s="48"/>
      <c r="C48" s="47"/>
      <c r="D48" s="47"/>
      <c r="E48" s="46"/>
      <c r="F48" s="46"/>
    </row>
    <row r="49" spans="1:8" ht="30" customHeight="1">
      <c r="A49" s="61" t="s">
        <v>77</v>
      </c>
      <c r="B49" s="60" t="s">
        <v>76</v>
      </c>
      <c r="C49" s="59"/>
      <c r="D49" s="59"/>
      <c r="E49" s="58"/>
      <c r="F49" s="58"/>
    </row>
    <row r="50" spans="1:8" ht="20.25" customHeight="1">
      <c r="A50" s="57"/>
      <c r="B50" s="56"/>
      <c r="C50" s="55"/>
      <c r="D50" s="55"/>
      <c r="E50" s="54"/>
      <c r="F50" s="54"/>
      <c r="G50" s="45"/>
      <c r="H50" s="45"/>
    </row>
    <row r="51" spans="1:8" ht="26.7" customHeight="1">
      <c r="A51" s="57" t="s">
        <v>75</v>
      </c>
      <c r="B51" s="56" t="s">
        <v>74</v>
      </c>
      <c r="C51" s="55" t="s">
        <v>0</v>
      </c>
      <c r="D51" s="55">
        <v>862</v>
      </c>
      <c r="E51" s="54"/>
      <c r="F51" s="54"/>
      <c r="G51" s="45"/>
      <c r="H51" s="45"/>
    </row>
    <row r="52" spans="1:8" ht="20.25" customHeight="1">
      <c r="A52" s="53"/>
      <c r="B52" s="52"/>
      <c r="C52" s="51"/>
      <c r="D52" s="51"/>
      <c r="E52" s="50"/>
      <c r="F52" s="50"/>
    </row>
    <row r="53" spans="1:8" ht="30" customHeight="1">
      <c r="A53" s="49"/>
      <c r="B53" s="48" t="s">
        <v>276</v>
      </c>
      <c r="C53" s="47"/>
      <c r="D53" s="47"/>
      <c r="E53" s="46"/>
      <c r="F53" s="46"/>
    </row>
    <row r="54" spans="1:8" ht="24" customHeight="1">
      <c r="A54" s="66"/>
      <c r="B54" s="65"/>
      <c r="C54" s="64"/>
      <c r="D54" s="64"/>
      <c r="E54" s="63"/>
      <c r="F54" s="63"/>
      <c r="G54" s="62"/>
    </row>
    <row r="55" spans="1:8" ht="30" customHeight="1">
      <c r="A55" s="61" t="s">
        <v>73</v>
      </c>
      <c r="B55" s="60" t="s">
        <v>72</v>
      </c>
      <c r="C55" s="59"/>
      <c r="D55" s="59"/>
      <c r="E55" s="58"/>
      <c r="F55" s="58"/>
    </row>
    <row r="56" spans="1:8" ht="30" customHeight="1">
      <c r="A56" s="180"/>
      <c r="B56" s="181"/>
      <c r="C56" s="75"/>
      <c r="D56" s="75"/>
      <c r="E56" s="182"/>
      <c r="F56" s="182"/>
    </row>
    <row r="57" spans="1:8" ht="34.200000000000003">
      <c r="A57" s="180"/>
      <c r="B57" s="181" t="s">
        <v>277</v>
      </c>
      <c r="C57" s="75"/>
      <c r="D57" s="75"/>
      <c r="E57" s="182"/>
      <c r="F57" s="182"/>
    </row>
    <row r="58" spans="1:8" ht="22.8">
      <c r="A58" s="180"/>
      <c r="B58" s="181" t="s">
        <v>278</v>
      </c>
      <c r="C58" s="75"/>
      <c r="D58" s="75"/>
      <c r="E58" s="182"/>
      <c r="F58" s="182"/>
    </row>
    <row r="59" spans="1:8" ht="123.75" customHeight="1">
      <c r="A59" s="57" t="s">
        <v>71</v>
      </c>
      <c r="B59" s="56" t="s">
        <v>279</v>
      </c>
      <c r="C59" s="55" t="s">
        <v>0</v>
      </c>
      <c r="D59" s="55">
        <v>3126</v>
      </c>
      <c r="E59" s="54"/>
      <c r="F59" s="54"/>
      <c r="G59" s="45"/>
      <c r="H59" s="45"/>
    </row>
    <row r="60" spans="1:8" ht="164.25" customHeight="1">
      <c r="A60" s="57" t="s">
        <v>70</v>
      </c>
      <c r="B60" s="56" t="s">
        <v>280</v>
      </c>
      <c r="C60" s="55" t="s">
        <v>0</v>
      </c>
      <c r="D60" s="55">
        <v>862</v>
      </c>
      <c r="E60" s="54"/>
      <c r="F60" s="54"/>
      <c r="G60" s="45"/>
      <c r="H60" s="45"/>
    </row>
    <row r="61" spans="1:8" ht="20.25" customHeight="1">
      <c r="A61" s="53"/>
      <c r="B61" s="52"/>
      <c r="C61" s="51"/>
      <c r="D61" s="51"/>
      <c r="E61" s="50"/>
      <c r="F61" s="50"/>
    </row>
    <row r="62" spans="1:8" ht="30" customHeight="1">
      <c r="A62" s="49"/>
      <c r="B62" s="48" t="s">
        <v>276</v>
      </c>
      <c r="C62" s="47"/>
      <c r="D62" s="47"/>
      <c r="E62" s="46"/>
      <c r="F62" s="46"/>
    </row>
    <row r="63" spans="1:8" ht="13.5" customHeight="1">
      <c r="G63" s="45"/>
      <c r="H63" s="45"/>
    </row>
    <row r="64" spans="1:8" ht="13.5" customHeight="1"/>
    <row r="65" spans="1:9" ht="13.5" customHeight="1"/>
    <row r="66" spans="1:9" ht="13.5" customHeight="1"/>
    <row r="67" spans="1:9" ht="13.5" customHeight="1"/>
    <row r="70" spans="1:9" ht="12" customHeight="1"/>
    <row r="71" spans="1:9" hidden="1"/>
    <row r="72" spans="1:9">
      <c r="I72" s="45"/>
    </row>
    <row r="76" spans="1:9">
      <c r="A76" s="66"/>
      <c r="B76" s="65"/>
      <c r="C76" s="64"/>
      <c r="D76" s="64"/>
      <c r="E76" s="63"/>
      <c r="F76" s="63"/>
      <c r="G76" s="62"/>
    </row>
    <row r="77" spans="1:9">
      <c r="A77" s="66"/>
      <c r="B77" s="65"/>
      <c r="C77" s="64"/>
      <c r="D77" s="64"/>
      <c r="E77" s="63"/>
      <c r="F77" s="63"/>
      <c r="G77" s="62"/>
    </row>
    <row r="78" spans="1:9">
      <c r="A78" s="66"/>
      <c r="B78" s="65"/>
      <c r="C78" s="64"/>
      <c r="D78" s="64"/>
      <c r="E78" s="63"/>
      <c r="F78" s="63"/>
      <c r="G78" s="62"/>
    </row>
    <row r="79" spans="1:9">
      <c r="A79" s="183"/>
      <c r="B79" s="184"/>
      <c r="C79" s="185"/>
      <c r="D79" s="185"/>
      <c r="E79" s="186"/>
      <c r="F79" s="186"/>
      <c r="G79" s="62"/>
    </row>
    <row r="80" spans="1:9">
      <c r="A80" s="66"/>
      <c r="B80" s="65"/>
      <c r="C80" s="64"/>
      <c r="D80" s="64"/>
      <c r="E80" s="63"/>
      <c r="F80" s="63"/>
      <c r="G80" s="62"/>
    </row>
    <row r="82" spans="2:8">
      <c r="G82" s="45"/>
      <c r="H82" s="45"/>
    </row>
    <row r="88" spans="2:8">
      <c r="B88" s="44"/>
    </row>
  </sheetData>
  <pageMargins left="0.98425196850393704" right="0.78740157480314965" top="0.98425196850393704" bottom="0.59055118110236227" header="0.51181102362204722" footer="0.51181102362204722"/>
  <pageSetup paperSize="9" scale="89" orientation="portrait" r:id="rId1"/>
  <headerFooter alignWithMargins="0">
    <oddFooter>&amp;C&amp;P</oddFooter>
  </headerFooter>
  <rowBreaks count="2" manualBreakCount="2">
    <brk id="10" max="5" man="1"/>
    <brk id="4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view="pageBreakPreview" topLeftCell="B1" zoomScale="160" zoomScaleNormal="100" zoomScaleSheetLayoutView="160" workbookViewId="0">
      <selection activeCell="D21" sqref="D21:D24"/>
    </sheetView>
  </sheetViews>
  <sheetFormatPr defaultColWidth="8.88671875" defaultRowHeight="13.2"/>
  <cols>
    <col min="1" max="2" width="4.109375" style="76" customWidth="1"/>
    <col min="3" max="3" width="62.6640625" style="76" customWidth="1"/>
    <col min="4" max="16384" width="8.88671875" style="76"/>
  </cols>
  <sheetData>
    <row r="1" spans="1:4" s="94" customFormat="1" ht="13.8">
      <c r="A1" s="91"/>
      <c r="B1" s="91"/>
      <c r="C1" s="92"/>
      <c r="D1" s="93"/>
    </row>
    <row r="2" spans="1:4" s="94" customFormat="1" ht="13.8">
      <c r="A2" s="91"/>
      <c r="B2" s="91"/>
      <c r="C2" s="92"/>
      <c r="D2" s="93"/>
    </row>
    <row r="3" spans="1:4" s="94" customFormat="1" ht="13.8">
      <c r="A3" s="95"/>
      <c r="B3" s="95"/>
      <c r="C3" s="96"/>
      <c r="D3" s="97"/>
    </row>
    <row r="4" spans="1:4" s="94" customFormat="1" ht="14.4">
      <c r="A4" s="91"/>
      <c r="B4" s="91"/>
      <c r="C4" s="98" t="s">
        <v>15</v>
      </c>
      <c r="D4" s="93"/>
    </row>
    <row r="5" spans="1:4" s="94" customFormat="1" ht="13.8">
      <c r="A5" s="91"/>
      <c r="B5" s="91"/>
      <c r="C5" s="99"/>
      <c r="D5" s="93"/>
    </row>
    <row r="6" spans="1:4" s="94" customFormat="1" ht="27.6">
      <c r="A6" s="91"/>
      <c r="B6" s="100"/>
      <c r="C6" s="92" t="s">
        <v>111</v>
      </c>
      <c r="D6" s="93"/>
    </row>
    <row r="7" spans="1:4" s="94" customFormat="1" ht="13.8">
      <c r="A7" s="91"/>
      <c r="B7" s="91"/>
      <c r="C7" s="92"/>
      <c r="D7" s="93"/>
    </row>
    <row r="8" spans="1:4" s="94" customFormat="1" ht="13.8">
      <c r="A8" s="91"/>
      <c r="B8" s="91"/>
      <c r="C8" s="99" t="s">
        <v>112</v>
      </c>
      <c r="D8" s="93"/>
    </row>
    <row r="9" spans="1:4" s="189" customFormat="1" ht="13.8">
      <c r="A9" s="91"/>
      <c r="B9" s="91"/>
      <c r="C9" s="187" t="s">
        <v>281</v>
      </c>
      <c r="D9" s="188"/>
    </row>
    <row r="10" spans="1:4" s="94" customFormat="1" ht="13.8">
      <c r="A10" s="91"/>
      <c r="B10" s="91"/>
      <c r="C10" s="101"/>
      <c r="D10" s="93"/>
    </row>
    <row r="11" spans="1:4" s="94" customFormat="1" ht="13.8">
      <c r="A11" s="91"/>
      <c r="B11" s="91"/>
      <c r="C11" s="92"/>
      <c r="D11" s="93"/>
    </row>
    <row r="12" spans="1:4" s="94" customFormat="1" ht="13.8">
      <c r="A12" s="91"/>
      <c r="B12" s="91"/>
      <c r="C12" s="99" t="s">
        <v>113</v>
      </c>
      <c r="D12" s="93"/>
    </row>
    <row r="13" spans="1:4" s="94" customFormat="1" ht="13.8">
      <c r="A13" s="91"/>
      <c r="B13" s="91"/>
      <c r="C13" s="92" t="s">
        <v>114</v>
      </c>
      <c r="D13" s="93"/>
    </row>
    <row r="14" spans="1:4" s="94" customFormat="1" ht="13.8">
      <c r="A14" s="91"/>
      <c r="B14" s="91"/>
      <c r="C14" s="92" t="s">
        <v>115</v>
      </c>
      <c r="D14" s="93"/>
    </row>
    <row r="15" spans="1:4" s="94" customFormat="1" ht="13.8">
      <c r="A15" s="91"/>
      <c r="B15" s="91"/>
      <c r="C15" s="92"/>
      <c r="D15" s="93"/>
    </row>
    <row r="16" spans="1:4" s="94" customFormat="1" ht="13.8">
      <c r="A16" s="91"/>
      <c r="B16" s="91"/>
      <c r="C16" s="99" t="s">
        <v>116</v>
      </c>
      <c r="D16" s="93"/>
    </row>
    <row r="17" spans="1:4" s="94" customFormat="1" ht="13.8">
      <c r="A17" s="91"/>
      <c r="B17" s="91"/>
      <c r="C17" s="92" t="s">
        <v>117</v>
      </c>
      <c r="D17" s="93"/>
    </row>
    <row r="18" spans="1:4" s="94" customFormat="1" ht="13.8">
      <c r="A18" s="91"/>
      <c r="B18" s="91"/>
      <c r="C18" s="92" t="s">
        <v>118</v>
      </c>
      <c r="D18" s="93"/>
    </row>
    <row r="19" spans="1:4" s="94" customFormat="1" ht="13.8">
      <c r="A19" s="91"/>
      <c r="B19" s="91"/>
      <c r="C19" s="92"/>
      <c r="D19" s="93"/>
    </row>
    <row r="20" spans="1:4" s="94" customFormat="1" ht="13.8">
      <c r="A20" s="91"/>
      <c r="B20" s="91"/>
      <c r="C20" s="102"/>
      <c r="D20" s="93"/>
    </row>
    <row r="21" spans="1:4" s="94" customFormat="1" ht="13.8">
      <c r="A21" s="91"/>
      <c r="B21" s="103" t="s">
        <v>119</v>
      </c>
      <c r="C21" s="104" t="s">
        <v>120</v>
      </c>
      <c r="D21" s="105"/>
    </row>
    <row r="22" spans="1:4" s="94" customFormat="1" ht="13.8">
      <c r="A22" s="91"/>
      <c r="B22" s="103" t="s">
        <v>110</v>
      </c>
      <c r="C22" s="104" t="s">
        <v>121</v>
      </c>
      <c r="D22" s="105"/>
    </row>
    <row r="23" spans="1:4" s="94" customFormat="1" ht="14.4" thickBot="1">
      <c r="A23" s="91"/>
      <c r="B23" s="103" t="s">
        <v>122</v>
      </c>
      <c r="C23" s="104" t="s">
        <v>123</v>
      </c>
      <c r="D23" s="105"/>
    </row>
    <row r="24" spans="1:4" s="94" customFormat="1" ht="14.4" thickTop="1">
      <c r="A24" s="91"/>
      <c r="B24" s="106"/>
      <c r="C24" s="107" t="s">
        <v>2</v>
      </c>
      <c r="D24" s="108"/>
    </row>
    <row r="25" spans="1:4" s="94" customFormat="1" ht="13.8">
      <c r="A25" s="91"/>
      <c r="B25" s="91"/>
      <c r="C25" s="92"/>
      <c r="D25" s="93"/>
    </row>
    <row r="26" spans="1:4" s="94" customFormat="1" ht="13.8">
      <c r="A26" s="109"/>
      <c r="B26" s="190"/>
    </row>
    <row r="27" spans="1:4" s="94" customFormat="1" ht="13.8">
      <c r="A27" s="109"/>
      <c r="B27" s="190"/>
    </row>
    <row r="28" spans="1:4" s="94" customFormat="1" ht="13.8">
      <c r="A28" s="109"/>
      <c r="B28" s="190"/>
    </row>
    <row r="29" spans="1:4" s="94" customFormat="1" ht="13.8">
      <c r="A29" s="109"/>
      <c r="B29" s="190"/>
    </row>
    <row r="30" spans="1:4" s="94" customFormat="1" ht="13.8">
      <c r="A30" s="109"/>
      <c r="B30" s="190"/>
    </row>
    <row r="31" spans="1:4" ht="13.8">
      <c r="A31" s="109"/>
      <c r="B31" s="190"/>
      <c r="C31" s="94"/>
      <c r="D31" s="9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&amp;R&amp;"Calibri Light,Običajno" &amp;A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7"/>
  <sheetViews>
    <sheetView view="pageBreakPreview" zoomScale="130" zoomScaleNormal="100" zoomScaleSheetLayoutView="130" workbookViewId="0">
      <selection activeCell="B20" sqref="B20"/>
    </sheetView>
  </sheetViews>
  <sheetFormatPr defaultColWidth="8.88671875" defaultRowHeight="13.2"/>
  <cols>
    <col min="1" max="1" width="4.109375" style="76" customWidth="1"/>
    <col min="2" max="2" width="75.5546875" style="76" customWidth="1"/>
    <col min="3" max="16384" width="8.88671875" style="76"/>
  </cols>
  <sheetData>
    <row r="1" spans="1:3" ht="13.8">
      <c r="A1" s="109"/>
      <c r="B1" s="190"/>
    </row>
    <row r="2" spans="1:3" ht="13.8">
      <c r="A2" s="109"/>
      <c r="B2" s="173" t="s">
        <v>158</v>
      </c>
    </row>
    <row r="3" spans="1:3" ht="13.8">
      <c r="A3" s="109"/>
      <c r="B3" s="173"/>
    </row>
    <row r="4" spans="1:3" ht="13.8">
      <c r="A4" s="109" t="s">
        <v>159</v>
      </c>
      <c r="B4" s="190" t="s">
        <v>160</v>
      </c>
    </row>
    <row r="5" spans="1:3" ht="13.8">
      <c r="A5" s="109" t="s">
        <v>161</v>
      </c>
      <c r="B5" s="190" t="s">
        <v>162</v>
      </c>
    </row>
    <row r="6" spans="1:3" ht="27.6">
      <c r="A6" s="109" t="s">
        <v>163</v>
      </c>
      <c r="B6" s="190" t="s">
        <v>164</v>
      </c>
    </row>
    <row r="7" spans="1:3" ht="27.6">
      <c r="A7" s="109" t="s">
        <v>165</v>
      </c>
      <c r="B7" s="190" t="s">
        <v>166</v>
      </c>
    </row>
    <row r="8" spans="1:3" ht="40.5" customHeight="1">
      <c r="A8" s="109" t="s">
        <v>167</v>
      </c>
      <c r="B8" s="190" t="s">
        <v>168</v>
      </c>
    </row>
    <row r="9" spans="1:3" ht="39.75" customHeight="1">
      <c r="A9" s="109" t="s">
        <v>169</v>
      </c>
      <c r="B9" s="190" t="s">
        <v>170</v>
      </c>
    </row>
    <row r="10" spans="1:3" ht="52.5" customHeight="1">
      <c r="A10" s="109" t="s">
        <v>171</v>
      </c>
      <c r="B10" s="190" t="s">
        <v>172</v>
      </c>
    </row>
    <row r="11" spans="1:3" ht="27.6">
      <c r="A11" s="109" t="s">
        <v>173</v>
      </c>
      <c r="B11" s="190" t="s">
        <v>174</v>
      </c>
    </row>
    <row r="12" spans="1:3" ht="27.75" customHeight="1">
      <c r="A12" s="109" t="s">
        <v>175</v>
      </c>
      <c r="B12" s="190" t="s">
        <v>176</v>
      </c>
    </row>
    <row r="13" spans="1:3" ht="39.75" customHeight="1">
      <c r="A13" s="109" t="s">
        <v>177</v>
      </c>
      <c r="B13" s="190" t="s">
        <v>178</v>
      </c>
      <c r="C13" s="191"/>
    </row>
    <row r="14" spans="1:3" ht="27.6">
      <c r="A14" s="109" t="s">
        <v>179</v>
      </c>
      <c r="B14" s="190" t="s">
        <v>180</v>
      </c>
      <c r="C14" s="191"/>
    </row>
    <row r="15" spans="1:3" ht="27" customHeight="1">
      <c r="A15" s="109" t="s">
        <v>181</v>
      </c>
      <c r="B15" s="190" t="s">
        <v>182</v>
      </c>
    </row>
    <row r="16" spans="1:3" ht="27.6">
      <c r="A16" s="109" t="s">
        <v>183</v>
      </c>
      <c r="B16" s="190" t="s">
        <v>184</v>
      </c>
    </row>
    <row r="17" spans="1:3" ht="39.75" customHeight="1">
      <c r="A17" s="109" t="s">
        <v>185</v>
      </c>
      <c r="B17" s="190" t="s">
        <v>186</v>
      </c>
      <c r="C17" s="191"/>
    </row>
    <row r="18" spans="1:3" ht="52.5" customHeight="1">
      <c r="A18" s="109" t="s">
        <v>187</v>
      </c>
      <c r="B18" s="190" t="s">
        <v>188</v>
      </c>
    </row>
    <row r="19" spans="1:3" ht="66.75" customHeight="1">
      <c r="A19" s="109" t="s">
        <v>189</v>
      </c>
      <c r="B19" s="190" t="s">
        <v>190</v>
      </c>
    </row>
    <row r="20" spans="1:3" ht="53.25" customHeight="1">
      <c r="A20" s="109" t="s">
        <v>191</v>
      </c>
      <c r="B20" s="190" t="s">
        <v>192</v>
      </c>
    </row>
    <row r="21" spans="1:3" ht="13.8">
      <c r="A21" s="109"/>
      <c r="B21" s="190"/>
    </row>
    <row r="22" spans="1:3" ht="13.8">
      <c r="A22" s="109"/>
      <c r="B22" s="173" t="s">
        <v>193</v>
      </c>
    </row>
    <row r="23" spans="1:3" ht="13.8">
      <c r="A23" s="109" t="s">
        <v>194</v>
      </c>
      <c r="B23" s="190" t="s">
        <v>195</v>
      </c>
    </row>
    <row r="24" spans="1:3" ht="13.8">
      <c r="A24" s="109" t="s">
        <v>194</v>
      </c>
      <c r="B24" s="190" t="s">
        <v>196</v>
      </c>
    </row>
    <row r="25" spans="1:3" ht="13.8">
      <c r="A25" s="109" t="s">
        <v>194</v>
      </c>
      <c r="B25" s="190" t="s">
        <v>197</v>
      </c>
    </row>
    <row r="26" spans="1:3" ht="13.8">
      <c r="A26" s="109" t="s">
        <v>194</v>
      </c>
      <c r="B26" s="190" t="s">
        <v>198</v>
      </c>
    </row>
    <row r="27" spans="1:3" ht="13.8">
      <c r="A27" s="109" t="s">
        <v>194</v>
      </c>
      <c r="B27" s="190" t="s">
        <v>199</v>
      </c>
    </row>
    <row r="28" spans="1:3" ht="27.6">
      <c r="A28" s="109" t="s">
        <v>194</v>
      </c>
      <c r="B28" s="190" t="s">
        <v>200</v>
      </c>
    </row>
    <row r="29" spans="1:3" ht="13.8">
      <c r="A29" s="109" t="s">
        <v>194</v>
      </c>
      <c r="B29" s="190" t="s">
        <v>201</v>
      </c>
    </row>
    <row r="30" spans="1:3" ht="14.25" customHeight="1">
      <c r="A30" s="109" t="s">
        <v>194</v>
      </c>
      <c r="B30" s="190" t="s">
        <v>202</v>
      </c>
    </row>
    <row r="31" spans="1:3" ht="13.8">
      <c r="A31" s="109" t="s">
        <v>194</v>
      </c>
      <c r="B31" s="190" t="s">
        <v>203</v>
      </c>
    </row>
    <row r="32" spans="1:3" ht="13.8">
      <c r="A32" s="109" t="s">
        <v>194</v>
      </c>
      <c r="B32" s="190" t="s">
        <v>204</v>
      </c>
    </row>
    <row r="33" spans="1:2" ht="39.75" customHeight="1">
      <c r="A33" s="109" t="s">
        <v>194</v>
      </c>
      <c r="B33" s="190" t="s">
        <v>205</v>
      </c>
    </row>
    <row r="34" spans="1:2" ht="13.8">
      <c r="A34" s="109" t="s">
        <v>194</v>
      </c>
      <c r="B34" s="190" t="s">
        <v>206</v>
      </c>
    </row>
    <row r="35" spans="1:2" ht="13.8">
      <c r="A35" s="109" t="s">
        <v>194</v>
      </c>
      <c r="B35" s="190" t="s">
        <v>207</v>
      </c>
    </row>
    <row r="36" spans="1:2" ht="13.8">
      <c r="A36" s="109" t="s">
        <v>194</v>
      </c>
      <c r="B36" s="190" t="s">
        <v>208</v>
      </c>
    </row>
    <row r="37" spans="1:2" ht="13.8">
      <c r="A37" s="109" t="s">
        <v>194</v>
      </c>
      <c r="B37" s="190" t="s">
        <v>209</v>
      </c>
    </row>
    <row r="38" spans="1:2" ht="13.8">
      <c r="A38" s="109" t="s">
        <v>194</v>
      </c>
      <c r="B38" s="190" t="s">
        <v>210</v>
      </c>
    </row>
    <row r="39" spans="1:2" ht="13.8">
      <c r="A39" s="109" t="s">
        <v>194</v>
      </c>
      <c r="B39" s="190" t="s">
        <v>211</v>
      </c>
    </row>
    <row r="40" spans="1:2" ht="13.8">
      <c r="A40" s="109" t="s">
        <v>194</v>
      </c>
      <c r="B40" s="190" t="s">
        <v>212</v>
      </c>
    </row>
    <row r="41" spans="1:2" ht="13.8">
      <c r="A41" s="109" t="s">
        <v>194</v>
      </c>
      <c r="B41" s="190" t="s">
        <v>213</v>
      </c>
    </row>
    <row r="42" spans="1:2" ht="13.8">
      <c r="A42" s="109" t="s">
        <v>194</v>
      </c>
      <c r="B42" s="190" t="s">
        <v>214</v>
      </c>
    </row>
    <row r="43" spans="1:2" ht="13.8">
      <c r="A43" s="109" t="s">
        <v>194</v>
      </c>
      <c r="B43" s="190" t="s">
        <v>215</v>
      </c>
    </row>
    <row r="44" spans="1:2" ht="13.8">
      <c r="A44" s="109" t="s">
        <v>194</v>
      </c>
      <c r="B44" s="190" t="s">
        <v>216</v>
      </c>
    </row>
    <row r="45" spans="1:2" ht="13.8">
      <c r="A45" s="109" t="s">
        <v>194</v>
      </c>
      <c r="B45" s="192" t="s">
        <v>217</v>
      </c>
    </row>
    <row r="46" spans="1:2" ht="13.8">
      <c r="A46" s="109" t="s">
        <v>194</v>
      </c>
      <c r="B46" s="192" t="s">
        <v>218</v>
      </c>
    </row>
    <row r="47" spans="1:2" ht="13.8">
      <c r="A47" s="109" t="s">
        <v>194</v>
      </c>
      <c r="B47" s="192" t="s">
        <v>219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headerFooter>
    <oddFooter>&amp;R&amp;"Calibri Light,Običajno" &amp;A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57"/>
  <sheetViews>
    <sheetView view="pageBreakPreview" zoomScale="130" zoomScaleNormal="100" zoomScaleSheetLayoutView="130" workbookViewId="0">
      <selection activeCell="G20" sqref="G20"/>
    </sheetView>
  </sheetViews>
  <sheetFormatPr defaultColWidth="9.109375" defaultRowHeight="13.2"/>
  <cols>
    <col min="1" max="1" width="5.6640625" style="165" customWidth="1"/>
    <col min="2" max="2" width="50.6640625" style="165" customWidth="1"/>
    <col min="3" max="3" width="5" style="165" bestFit="1" customWidth="1"/>
    <col min="4" max="4" width="6.33203125" style="165" bestFit="1" customWidth="1"/>
    <col min="5" max="5" width="9" style="166" bestFit="1" customWidth="1"/>
    <col min="6" max="6" width="10.5546875" style="166" bestFit="1" customWidth="1"/>
    <col min="7" max="16384" width="9.109375" style="165"/>
  </cols>
  <sheetData>
    <row r="1" spans="1:6" s="114" customFormat="1">
      <c r="A1" s="110"/>
      <c r="B1" s="111"/>
      <c r="C1" s="112" t="s">
        <v>124</v>
      </c>
      <c r="D1" s="113" t="s">
        <v>125</v>
      </c>
      <c r="E1" s="112" t="s">
        <v>126</v>
      </c>
      <c r="F1" s="112" t="s">
        <v>127</v>
      </c>
    </row>
    <row r="2" spans="1:6" s="114" customFormat="1" ht="14.4">
      <c r="A2" s="115" t="s">
        <v>119</v>
      </c>
      <c r="B2" s="116" t="s">
        <v>120</v>
      </c>
      <c r="C2" s="117"/>
      <c r="D2" s="118"/>
      <c r="E2" s="119"/>
      <c r="F2" s="120"/>
    </row>
    <row r="3" spans="1:6" s="114" customFormat="1" ht="13.8">
      <c r="A3" s="121"/>
      <c r="B3" s="122"/>
      <c r="C3" s="123"/>
      <c r="D3" s="124"/>
      <c r="E3" s="125"/>
      <c r="F3" s="126"/>
    </row>
    <row r="4" spans="1:6" s="114" customFormat="1" ht="13.8">
      <c r="A4" s="127"/>
      <c r="B4" s="128" t="s">
        <v>128</v>
      </c>
      <c r="C4" s="129"/>
      <c r="D4" s="130"/>
      <c r="E4" s="131"/>
      <c r="F4" s="126"/>
    </row>
    <row r="5" spans="1:6" s="138" customFormat="1" ht="27.6">
      <c r="A5" s="132">
        <f>IF(ISTEXT(B5),MAX($A$1:$A4)+1,"")</f>
        <v>1</v>
      </c>
      <c r="B5" s="133" t="s">
        <v>282</v>
      </c>
      <c r="C5" s="134"/>
      <c r="D5" s="135"/>
      <c r="E5" s="136"/>
      <c r="F5" s="137"/>
    </row>
    <row r="6" spans="1:6" s="138" customFormat="1" ht="13.8">
      <c r="A6" s="139"/>
      <c r="B6" s="133" t="s">
        <v>129</v>
      </c>
      <c r="C6" s="140" t="s">
        <v>130</v>
      </c>
      <c r="D6" s="133">
        <v>100</v>
      </c>
      <c r="E6" s="136"/>
      <c r="F6" s="137"/>
    </row>
    <row r="7" spans="1:6" s="138" customFormat="1" ht="13.8">
      <c r="A7" s="139"/>
      <c r="B7" s="133" t="s">
        <v>131</v>
      </c>
      <c r="C7" s="140" t="s">
        <v>130</v>
      </c>
      <c r="D7" s="133">
        <v>180</v>
      </c>
      <c r="E7" s="136"/>
      <c r="F7" s="137"/>
    </row>
    <row r="8" spans="1:6" s="138" customFormat="1" ht="13.8">
      <c r="A8" s="139"/>
      <c r="B8" s="133" t="s">
        <v>132</v>
      </c>
      <c r="C8" s="140" t="s">
        <v>130</v>
      </c>
      <c r="D8" s="133">
        <v>150</v>
      </c>
      <c r="E8" s="136"/>
      <c r="F8" s="137"/>
    </row>
    <row r="9" spans="1:6" s="138" customFormat="1" ht="13.8">
      <c r="A9" s="139"/>
      <c r="B9" s="133" t="s">
        <v>133</v>
      </c>
      <c r="C9" s="140" t="s">
        <v>130</v>
      </c>
      <c r="D9" s="133">
        <v>45</v>
      </c>
      <c r="E9" s="136"/>
      <c r="F9" s="137"/>
    </row>
    <row r="10" spans="1:6" s="138" customFormat="1" ht="13.8">
      <c r="A10" s="139"/>
      <c r="B10" s="133" t="s">
        <v>283</v>
      </c>
      <c r="C10" s="140" t="s">
        <v>130</v>
      </c>
      <c r="D10" s="133">
        <v>45</v>
      </c>
      <c r="E10" s="136"/>
      <c r="F10" s="137"/>
    </row>
    <row r="11" spans="1:6" s="147" customFormat="1" ht="13.8">
      <c r="A11" s="141"/>
      <c r="B11" s="142"/>
      <c r="C11" s="143"/>
      <c r="D11" s="144"/>
      <c r="E11" s="145"/>
      <c r="F11" s="146"/>
    </row>
    <row r="12" spans="1:6" s="114" customFormat="1" ht="13.8">
      <c r="A12" s="132">
        <f>IF(ISTEXT(B12),MAX($A$1:$A11)+1,"")</f>
        <v>2</v>
      </c>
      <c r="B12" s="148" t="s">
        <v>134</v>
      </c>
      <c r="C12" s="129"/>
      <c r="D12" s="130"/>
      <c r="E12" s="131"/>
      <c r="F12" s="126"/>
    </row>
    <row r="13" spans="1:6" s="114" customFormat="1" ht="13.8">
      <c r="A13" s="132"/>
      <c r="B13" s="148" t="s">
        <v>135</v>
      </c>
      <c r="C13" s="129" t="s">
        <v>17</v>
      </c>
      <c r="D13" s="130">
        <v>20</v>
      </c>
      <c r="E13" s="131"/>
      <c r="F13" s="126"/>
    </row>
    <row r="14" spans="1:6" s="114" customFormat="1" ht="13.8">
      <c r="A14" s="132"/>
      <c r="B14" s="148"/>
      <c r="C14" s="129"/>
      <c r="D14" s="130"/>
      <c r="E14" s="131"/>
      <c r="F14" s="126"/>
    </row>
    <row r="15" spans="1:6" s="114" customFormat="1" ht="55.2">
      <c r="A15" s="132">
        <f>IF(ISTEXT(B15),MAX($A$1:$A14)+1,"")</f>
        <v>3</v>
      </c>
      <c r="B15" s="148" t="s">
        <v>284</v>
      </c>
      <c r="C15" s="129" t="s">
        <v>136</v>
      </c>
      <c r="D15" s="130">
        <v>1</v>
      </c>
      <c r="E15" s="131"/>
      <c r="F15" s="126"/>
    </row>
    <row r="16" spans="1:6" s="147" customFormat="1" ht="27.6">
      <c r="A16" s="153"/>
      <c r="B16" s="148" t="s">
        <v>285</v>
      </c>
      <c r="C16" s="143"/>
      <c r="D16" s="144"/>
      <c r="E16" s="136"/>
      <c r="F16" s="146"/>
    </row>
    <row r="17" spans="1:6" s="147" customFormat="1" ht="27.6">
      <c r="A17" s="153"/>
      <c r="B17" s="148" t="s">
        <v>286</v>
      </c>
      <c r="C17" s="143"/>
      <c r="D17" s="144"/>
      <c r="E17" s="136"/>
      <c r="F17" s="146"/>
    </row>
    <row r="18" spans="1:6" s="147" customFormat="1" ht="41.4">
      <c r="A18" s="153"/>
      <c r="B18" s="148" t="s">
        <v>287</v>
      </c>
      <c r="C18" s="143"/>
      <c r="D18" s="144"/>
      <c r="E18" s="136"/>
      <c r="F18" s="146"/>
    </row>
    <row r="19" spans="1:6" s="114" customFormat="1" ht="13.8">
      <c r="A19" s="127"/>
      <c r="B19" s="148"/>
      <c r="C19" s="129"/>
      <c r="D19" s="130"/>
      <c r="E19" s="131"/>
      <c r="F19" s="126"/>
    </row>
    <row r="20" spans="1:6" s="114" customFormat="1" ht="40.5" customHeight="1">
      <c r="A20" s="132">
        <f>IF(ISTEXT(B20),MAX($A$1:$A19)+1,"")</f>
        <v>4</v>
      </c>
      <c r="B20" s="148" t="s">
        <v>288</v>
      </c>
      <c r="C20" s="129" t="s">
        <v>136</v>
      </c>
      <c r="D20" s="130">
        <v>1</v>
      </c>
      <c r="E20" s="131"/>
      <c r="F20" s="126"/>
    </row>
    <row r="21" spans="1:6" s="114" customFormat="1" ht="13.8">
      <c r="A21" s="127"/>
      <c r="B21" s="148"/>
      <c r="C21" s="129"/>
      <c r="D21" s="130"/>
      <c r="E21" s="131"/>
      <c r="F21" s="126"/>
    </row>
    <row r="22" spans="1:6" s="114" customFormat="1" ht="27" customHeight="1">
      <c r="A22" s="132">
        <f>IF(ISTEXT(B22),MAX($A$1:$A21)+1,"")</f>
        <v>5</v>
      </c>
      <c r="B22" s="149" t="s">
        <v>137</v>
      </c>
      <c r="C22" s="150" t="s">
        <v>136</v>
      </c>
      <c r="D22" s="151">
        <v>1</v>
      </c>
      <c r="E22" s="136"/>
      <c r="F22" s="152"/>
    </row>
    <row r="23" spans="1:6" s="114" customFormat="1" ht="13.8">
      <c r="A23" s="132"/>
      <c r="B23" s="148"/>
      <c r="C23" s="129"/>
      <c r="D23" s="130"/>
      <c r="E23" s="131"/>
      <c r="F23" s="126"/>
    </row>
    <row r="24" spans="1:6" s="138" customFormat="1" ht="110.4">
      <c r="A24" s="139">
        <f>IF(ISTEXT(B24),MAX($A$1:$A22)+1,"")</f>
        <v>6</v>
      </c>
      <c r="B24" s="133" t="s">
        <v>289</v>
      </c>
      <c r="C24" s="193" t="s">
        <v>130</v>
      </c>
      <c r="D24" s="148">
        <v>80</v>
      </c>
      <c r="E24" s="136"/>
      <c r="F24" s="152"/>
    </row>
    <row r="25" spans="1:6" s="114" customFormat="1" ht="13.8">
      <c r="A25" s="132"/>
      <c r="B25" s="148"/>
      <c r="C25" s="129"/>
      <c r="D25" s="130"/>
      <c r="E25" s="131"/>
      <c r="F25" s="126"/>
    </row>
    <row r="26" spans="1:6" s="138" customFormat="1" ht="110.4">
      <c r="A26" s="139">
        <f>IF(ISTEXT(B26),MAX($A$1:$A24)+1,"")</f>
        <v>7</v>
      </c>
      <c r="B26" s="133" t="s">
        <v>290</v>
      </c>
      <c r="C26" s="193" t="s">
        <v>130</v>
      </c>
      <c r="D26" s="148">
        <v>75</v>
      </c>
      <c r="E26" s="136"/>
      <c r="F26" s="152"/>
    </row>
    <row r="27" spans="1:6" s="114" customFormat="1" ht="13.8">
      <c r="A27" s="132"/>
      <c r="B27" s="148"/>
      <c r="C27" s="129"/>
      <c r="D27" s="130"/>
      <c r="E27" s="131"/>
      <c r="F27" s="126"/>
    </row>
    <row r="28" spans="1:6" s="138" customFormat="1" ht="110.4">
      <c r="A28" s="139">
        <f>IF(ISTEXT(B28),MAX($A$1:$A26)+1,"")</f>
        <v>8</v>
      </c>
      <c r="B28" s="133" t="s">
        <v>291</v>
      </c>
      <c r="C28" s="193" t="s">
        <v>130</v>
      </c>
      <c r="D28" s="148">
        <v>45</v>
      </c>
      <c r="E28" s="136"/>
      <c r="F28" s="152"/>
    </row>
    <row r="29" spans="1:6" s="114" customFormat="1" ht="13.8">
      <c r="A29" s="132"/>
      <c r="B29" s="148"/>
      <c r="C29" s="129"/>
      <c r="D29" s="130"/>
      <c r="E29" s="131"/>
      <c r="F29" s="126"/>
    </row>
    <row r="30" spans="1:6" s="138" customFormat="1" ht="110.4">
      <c r="A30" s="139">
        <f>IF(ISTEXT(B30),MAX($A$1:$A28)+1,"")</f>
        <v>9</v>
      </c>
      <c r="B30" s="133" t="s">
        <v>292</v>
      </c>
      <c r="C30" s="193" t="s">
        <v>130</v>
      </c>
      <c r="D30" s="148">
        <v>10</v>
      </c>
      <c r="E30" s="136"/>
      <c r="F30" s="152"/>
    </row>
    <row r="31" spans="1:6" s="114" customFormat="1" ht="13.8">
      <c r="A31" s="132"/>
      <c r="B31" s="148"/>
      <c r="C31" s="129"/>
      <c r="D31" s="130"/>
      <c r="E31" s="131"/>
      <c r="F31" s="126"/>
    </row>
    <row r="32" spans="1:6" s="138" customFormat="1" ht="110.4">
      <c r="A32" s="139">
        <f>IF(ISTEXT(B32),MAX($A$1:$A30)+1,"")</f>
        <v>10</v>
      </c>
      <c r="B32" s="133" t="s">
        <v>293</v>
      </c>
      <c r="C32" s="193" t="s">
        <v>130</v>
      </c>
      <c r="D32" s="148">
        <v>10</v>
      </c>
      <c r="E32" s="136"/>
      <c r="F32" s="152"/>
    </row>
    <row r="33" spans="1:6" s="114" customFormat="1" ht="13.8">
      <c r="A33" s="132"/>
      <c r="B33" s="148"/>
      <c r="C33" s="129"/>
      <c r="D33" s="130"/>
      <c r="E33" s="131"/>
      <c r="F33" s="126"/>
    </row>
    <row r="34" spans="1:6" s="138" customFormat="1" ht="110.4">
      <c r="A34" s="139">
        <f>IF(ISTEXT(B34),MAX($A$1:$A32)+1,"")</f>
        <v>11</v>
      </c>
      <c r="B34" s="133" t="s">
        <v>294</v>
      </c>
      <c r="C34" s="193" t="s">
        <v>130</v>
      </c>
      <c r="D34" s="148">
        <v>65</v>
      </c>
      <c r="E34" s="136"/>
      <c r="F34" s="152"/>
    </row>
    <row r="35" spans="1:6" s="114" customFormat="1" ht="13.8">
      <c r="A35" s="132"/>
      <c r="B35" s="148"/>
      <c r="C35" s="129"/>
      <c r="D35" s="130"/>
      <c r="E35" s="131"/>
      <c r="F35" s="126"/>
    </row>
    <row r="36" spans="1:6" s="114" customFormat="1" ht="13.8">
      <c r="A36" s="132"/>
      <c r="B36" s="154" t="s">
        <v>138</v>
      </c>
      <c r="C36" s="129"/>
      <c r="D36" s="130"/>
      <c r="E36" s="131"/>
      <c r="F36" s="126"/>
    </row>
    <row r="37" spans="1:6" s="114" customFormat="1" ht="25.5" customHeight="1">
      <c r="A37" s="132">
        <f>IF(ISTEXT(B37),MAX($A$1:$A36)+1,"")</f>
        <v>12</v>
      </c>
      <c r="B37" s="148" t="s">
        <v>139</v>
      </c>
      <c r="C37" s="129"/>
      <c r="D37" s="130"/>
      <c r="E37" s="131"/>
      <c r="F37" s="126"/>
    </row>
    <row r="38" spans="1:6" s="114" customFormat="1" ht="15">
      <c r="A38" s="127"/>
      <c r="B38" s="148" t="s">
        <v>295</v>
      </c>
      <c r="C38" s="129" t="s">
        <v>130</v>
      </c>
      <c r="D38" s="130">
        <v>190</v>
      </c>
      <c r="E38" s="131"/>
      <c r="F38" s="126"/>
    </row>
    <row r="39" spans="1:6" s="114" customFormat="1" ht="15">
      <c r="A39" s="127"/>
      <c r="B39" s="148" t="s">
        <v>296</v>
      </c>
      <c r="C39" s="129" t="s">
        <v>130</v>
      </c>
      <c r="D39" s="130">
        <v>350</v>
      </c>
      <c r="E39" s="131"/>
      <c r="F39" s="126"/>
    </row>
    <row r="40" spans="1:6" s="114" customFormat="1" ht="15">
      <c r="A40" s="127"/>
      <c r="B40" s="148" t="s">
        <v>297</v>
      </c>
      <c r="C40" s="129" t="s">
        <v>130</v>
      </c>
      <c r="D40" s="130">
        <v>120</v>
      </c>
      <c r="E40" s="131"/>
      <c r="F40" s="126"/>
    </row>
    <row r="41" spans="1:6" s="114" customFormat="1" ht="13.8">
      <c r="A41" s="132"/>
      <c r="B41" s="148"/>
      <c r="C41" s="129"/>
      <c r="D41" s="130"/>
      <c r="E41" s="131"/>
      <c r="F41" s="126"/>
    </row>
    <row r="42" spans="1:6" s="114" customFormat="1" ht="27.6">
      <c r="A42" s="132">
        <f>IF(ISTEXT(B42),MAX($A$1:$A41)+1,"")</f>
        <v>13</v>
      </c>
      <c r="B42" s="194" t="s">
        <v>298</v>
      </c>
      <c r="C42" s="195" t="s">
        <v>136</v>
      </c>
      <c r="D42" s="195">
        <v>1</v>
      </c>
      <c r="E42" s="196"/>
      <c r="F42" s="152"/>
    </row>
    <row r="43" spans="1:6" s="114" customFormat="1" ht="13.8">
      <c r="A43" s="132"/>
      <c r="B43" s="148"/>
      <c r="C43" s="129"/>
      <c r="D43" s="130"/>
      <c r="E43" s="131"/>
      <c r="F43" s="126"/>
    </row>
    <row r="44" spans="1:6" s="114" customFormat="1" ht="13.8">
      <c r="A44" s="127"/>
      <c r="B44" s="148"/>
      <c r="C44" s="129"/>
      <c r="D44" s="130"/>
      <c r="E44" s="131"/>
      <c r="F44" s="126"/>
    </row>
    <row r="45" spans="1:6" s="114" customFormat="1" ht="13.8">
      <c r="A45" s="132"/>
      <c r="B45" s="154" t="s">
        <v>299</v>
      </c>
      <c r="C45" s="129"/>
      <c r="D45" s="130"/>
      <c r="E45" s="131"/>
      <c r="F45" s="126"/>
    </row>
    <row r="46" spans="1:6" s="114" customFormat="1" ht="27.6">
      <c r="A46" s="132">
        <f>IF(ISTEXT(B46),MAX($A$1:$A45)+1,"")</f>
        <v>14</v>
      </c>
      <c r="B46" s="148" t="s">
        <v>300</v>
      </c>
      <c r="C46" s="129"/>
      <c r="D46" s="130"/>
      <c r="E46" s="131"/>
      <c r="F46" s="126"/>
    </row>
    <row r="47" spans="1:6" s="114" customFormat="1" ht="13.8">
      <c r="A47" s="132"/>
      <c r="B47" s="148" t="s">
        <v>301</v>
      </c>
      <c r="C47" s="129" t="s">
        <v>130</v>
      </c>
      <c r="D47" s="130">
        <v>45</v>
      </c>
      <c r="E47" s="131"/>
      <c r="F47" s="126"/>
    </row>
    <row r="48" spans="1:6" s="114" customFormat="1" ht="13.8">
      <c r="A48" s="132"/>
      <c r="B48" s="148" t="s">
        <v>302</v>
      </c>
      <c r="C48" s="129" t="s">
        <v>130</v>
      </c>
      <c r="D48" s="130">
        <v>80</v>
      </c>
      <c r="E48" s="131"/>
      <c r="F48" s="126"/>
    </row>
    <row r="49" spans="1:6" s="114" customFormat="1" ht="15" customHeight="1">
      <c r="A49" s="132"/>
      <c r="B49" s="148" t="s">
        <v>303</v>
      </c>
      <c r="C49" s="129" t="s">
        <v>17</v>
      </c>
      <c r="D49" s="130">
        <v>4</v>
      </c>
      <c r="E49" s="131"/>
      <c r="F49" s="126"/>
    </row>
    <row r="50" spans="1:6" s="114" customFormat="1" ht="15" customHeight="1">
      <c r="A50" s="132"/>
      <c r="B50" s="148" t="s">
        <v>304</v>
      </c>
      <c r="C50" s="129" t="s">
        <v>17</v>
      </c>
      <c r="D50" s="130">
        <v>6</v>
      </c>
      <c r="E50" s="131"/>
      <c r="F50" s="126"/>
    </row>
    <row r="51" spans="1:6" s="114" customFormat="1" ht="27.6">
      <c r="A51" s="132"/>
      <c r="B51" s="148" t="s">
        <v>305</v>
      </c>
      <c r="C51" s="129" t="s">
        <v>17</v>
      </c>
      <c r="D51" s="130">
        <v>4</v>
      </c>
      <c r="E51" s="131"/>
      <c r="F51" s="126"/>
    </row>
    <row r="52" spans="1:6" s="114" customFormat="1" ht="27.6">
      <c r="A52" s="132"/>
      <c r="B52" s="148" t="s">
        <v>306</v>
      </c>
      <c r="C52" s="129" t="s">
        <v>17</v>
      </c>
      <c r="D52" s="130">
        <v>4</v>
      </c>
      <c r="E52" s="131"/>
      <c r="F52" s="126"/>
    </row>
    <row r="53" spans="1:6" s="114" customFormat="1" ht="14.4" thickBot="1">
      <c r="A53" s="155"/>
      <c r="B53" s="156"/>
      <c r="C53" s="157"/>
      <c r="D53" s="158"/>
      <c r="E53" s="131"/>
      <c r="F53" s="126"/>
    </row>
    <row r="54" spans="1:6" s="114" customFormat="1" ht="13.8">
      <c r="A54" s="159"/>
      <c r="B54" s="160"/>
      <c r="C54" s="161"/>
      <c r="D54" s="162"/>
      <c r="E54" s="131"/>
      <c r="F54" s="129"/>
    </row>
    <row r="55" spans="1:6" s="114" customFormat="1" ht="13.8">
      <c r="A55" s="163"/>
      <c r="B55" s="197" t="s">
        <v>140</v>
      </c>
      <c r="C55" s="161"/>
      <c r="D55" s="162"/>
      <c r="E55" s="129"/>
      <c r="F55" s="164"/>
    </row>
    <row r="56" spans="1:6" s="114" customFormat="1" ht="14.4" thickBot="1">
      <c r="A56" s="198"/>
      <c r="B56" s="156"/>
      <c r="C56" s="199"/>
      <c r="D56" s="200"/>
      <c r="E56" s="125"/>
      <c r="F56" s="125"/>
    </row>
    <row r="57" spans="1:6" ht="13.8">
      <c r="A57" s="127"/>
      <c r="B57" s="125"/>
      <c r="C57" s="123"/>
      <c r="D57" s="124"/>
      <c r="E57" s="125"/>
      <c r="F57" s="125"/>
    </row>
  </sheetData>
  <protectedRanges>
    <protectedRange sqref="E56:E57 E1:E3 E11 E15 E46 E53:E54 E23 E19:E21 E43:E44 E37:E41 E35 E25 E27 E29 E31 E33" name="Obseg1"/>
    <protectedRange sqref="E55" name="Obseg1_1"/>
    <protectedRange sqref="E4" name="Obseg1_2"/>
    <protectedRange sqref="E5:E10" name="Obseg1_3_3"/>
    <protectedRange sqref="E12:E14" name="Obseg1_3"/>
    <protectedRange sqref="E36 E45" name="Obseg1_4"/>
    <protectedRange sqref="E22" name="Obseg1_5"/>
    <protectedRange sqref="E47:E52" name="Obseg1_3_1"/>
    <protectedRange sqref="E16 E18" name="Obseg1_6"/>
    <protectedRange sqref="E42" name="Obseg1_3_5"/>
    <protectedRange sqref="E17" name="Obseg1_7"/>
    <protectedRange sqref="E24 E26 E28 E30 E32 E34" name="Obseg1_8"/>
  </protectedRange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&amp;R&amp;"Calibri Light,Običajno" &amp;A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view="pageBreakPreview" zoomScale="130" zoomScaleNormal="100" zoomScaleSheetLayoutView="130" workbookViewId="0">
      <selection activeCell="F6" sqref="F6:G33"/>
    </sheetView>
  </sheetViews>
  <sheetFormatPr defaultColWidth="9.109375" defaultRowHeight="13.2"/>
  <cols>
    <col min="1" max="1" width="5.6640625" style="165" customWidth="1"/>
    <col min="2" max="2" width="50.6640625" style="165" customWidth="1"/>
    <col min="3" max="3" width="5" style="165" bestFit="1" customWidth="1"/>
    <col min="4" max="4" width="6.33203125" style="165" bestFit="1" customWidth="1"/>
    <col min="5" max="5" width="9" style="166" bestFit="1" customWidth="1"/>
    <col min="6" max="6" width="9.6640625" style="166" bestFit="1" customWidth="1"/>
    <col min="7" max="16384" width="9.109375" style="165"/>
  </cols>
  <sheetData>
    <row r="1" spans="1:6" ht="20.399999999999999">
      <c r="A1" s="110"/>
      <c r="B1" s="111"/>
      <c r="C1" s="112" t="s">
        <v>124</v>
      </c>
      <c r="D1" s="113" t="s">
        <v>125</v>
      </c>
      <c r="E1" s="112" t="s">
        <v>126</v>
      </c>
      <c r="F1" s="112" t="s">
        <v>127</v>
      </c>
    </row>
    <row r="2" spans="1:6" ht="14.4">
      <c r="A2" s="115" t="s">
        <v>110</v>
      </c>
      <c r="B2" s="116" t="s">
        <v>121</v>
      </c>
      <c r="C2" s="117"/>
      <c r="D2" s="118"/>
      <c r="E2" s="119"/>
      <c r="F2" s="120"/>
    </row>
    <row r="3" spans="1:6" ht="14.4">
      <c r="A3" s="115"/>
      <c r="B3" s="116"/>
      <c r="C3" s="117"/>
      <c r="D3" s="118"/>
      <c r="E3" s="119"/>
      <c r="F3" s="120"/>
    </row>
    <row r="4" spans="1:6" ht="13.8">
      <c r="A4" s="121"/>
      <c r="B4" s="167" t="s">
        <v>141</v>
      </c>
      <c r="C4" s="123"/>
      <c r="D4" s="124"/>
      <c r="E4" s="125"/>
      <c r="F4" s="126"/>
    </row>
    <row r="5" spans="1:6" s="147" customFormat="1" ht="13.8">
      <c r="A5" s="132"/>
      <c r="B5" s="148"/>
      <c r="C5" s="129"/>
      <c r="D5" s="130"/>
      <c r="E5" s="148"/>
      <c r="F5" s="126"/>
    </row>
    <row r="6" spans="1:6" s="114" customFormat="1" ht="53.25" customHeight="1">
      <c r="A6" s="132">
        <f>IF(ISTEXT(B6),MAX($A$1:$A5)+1,"")</f>
        <v>1</v>
      </c>
      <c r="B6" s="148" t="s">
        <v>307</v>
      </c>
      <c r="C6" s="129"/>
      <c r="D6" s="130"/>
      <c r="E6" s="168"/>
      <c r="F6" s="126"/>
    </row>
    <row r="7" spans="1:6" s="114" customFormat="1" ht="13.8">
      <c r="A7" s="132"/>
      <c r="B7" s="148" t="s">
        <v>308</v>
      </c>
      <c r="C7" s="129" t="s">
        <v>17</v>
      </c>
      <c r="D7" s="130">
        <v>44</v>
      </c>
      <c r="E7" s="168"/>
      <c r="F7" s="126"/>
    </row>
    <row r="8" spans="1:6" s="114" customFormat="1" ht="13.8">
      <c r="A8" s="132"/>
      <c r="B8" s="148" t="s">
        <v>309</v>
      </c>
      <c r="C8" s="129" t="s">
        <v>17</v>
      </c>
      <c r="D8" s="130">
        <v>44</v>
      </c>
      <c r="E8" s="168"/>
      <c r="F8" s="126"/>
    </row>
    <row r="9" spans="1:6" s="114" customFormat="1" ht="13.8">
      <c r="A9" s="132"/>
      <c r="B9" s="148" t="s">
        <v>310</v>
      </c>
      <c r="C9" s="129"/>
      <c r="D9" s="130"/>
      <c r="E9" s="168"/>
      <c r="F9" s="126"/>
    </row>
    <row r="10" spans="1:6" s="114" customFormat="1" ht="13.8">
      <c r="A10" s="132"/>
      <c r="B10" s="148"/>
      <c r="C10" s="129"/>
      <c r="D10" s="130"/>
      <c r="E10" s="168"/>
      <c r="F10" s="126"/>
    </row>
    <row r="11" spans="1:6" s="114" customFormat="1" ht="53.25" customHeight="1">
      <c r="A11" s="132">
        <f>IF(ISTEXT(B11),MAX($A$1:$A10)+1,"")</f>
        <v>2</v>
      </c>
      <c r="B11" s="148" t="s">
        <v>142</v>
      </c>
      <c r="C11" s="129"/>
      <c r="D11" s="130"/>
      <c r="E11" s="168"/>
      <c r="F11" s="126"/>
    </row>
    <row r="12" spans="1:6" s="114" customFormat="1" ht="27.6">
      <c r="A12" s="132"/>
      <c r="B12" s="148" t="s">
        <v>143</v>
      </c>
      <c r="C12" s="129" t="s">
        <v>17</v>
      </c>
      <c r="D12" s="130">
        <v>22</v>
      </c>
      <c r="E12" s="168"/>
      <c r="F12" s="126"/>
    </row>
    <row r="13" spans="1:6" s="114" customFormat="1" ht="13.8">
      <c r="A13" s="132"/>
      <c r="B13" s="148" t="s">
        <v>309</v>
      </c>
      <c r="C13" s="129" t="s">
        <v>17</v>
      </c>
      <c r="D13" s="130">
        <v>22</v>
      </c>
      <c r="E13" s="168"/>
      <c r="F13" s="126"/>
    </row>
    <row r="14" spans="1:6" s="114" customFormat="1" ht="13.8">
      <c r="A14" s="132"/>
      <c r="B14" s="148" t="s">
        <v>311</v>
      </c>
      <c r="C14" s="129" t="s">
        <v>17</v>
      </c>
      <c r="D14" s="130">
        <v>11</v>
      </c>
      <c r="E14" s="168"/>
      <c r="F14" s="126"/>
    </row>
    <row r="15" spans="1:6" s="114" customFormat="1" ht="13.8">
      <c r="A15" s="132"/>
      <c r="B15" s="148"/>
      <c r="C15" s="129"/>
      <c r="D15" s="130"/>
      <c r="E15" s="168"/>
      <c r="F15" s="126"/>
    </row>
    <row r="16" spans="1:6" s="114" customFormat="1" ht="93" customHeight="1">
      <c r="A16" s="132">
        <f>IF(ISTEXT(B16),MAX($A$1:$A15)+1,"")</f>
        <v>3</v>
      </c>
      <c r="B16" s="148" t="s">
        <v>312</v>
      </c>
      <c r="C16" s="129" t="s">
        <v>17</v>
      </c>
      <c r="D16" s="130">
        <v>4</v>
      </c>
      <c r="E16" s="168"/>
      <c r="F16" s="126"/>
    </row>
    <row r="17" spans="1:6" s="114" customFormat="1" ht="13.8">
      <c r="A17" s="132"/>
      <c r="B17" s="148"/>
      <c r="C17" s="129"/>
      <c r="D17" s="130"/>
      <c r="E17" s="168"/>
      <c r="F17" s="126"/>
    </row>
    <row r="18" spans="1:6" s="114" customFormat="1" ht="80.25" customHeight="1">
      <c r="A18" s="132">
        <f>IF(ISTEXT(B18),MAX($A$1:$A17)+1,"")</f>
        <v>4</v>
      </c>
      <c r="B18" s="148" t="s">
        <v>313</v>
      </c>
      <c r="C18" s="129" t="s">
        <v>17</v>
      </c>
      <c r="D18" s="130">
        <v>4</v>
      </c>
      <c r="E18" s="168"/>
      <c r="F18" s="126"/>
    </row>
    <row r="19" spans="1:6" s="114" customFormat="1" ht="13.8">
      <c r="A19" s="132"/>
      <c r="B19" s="148"/>
      <c r="C19" s="129"/>
      <c r="D19" s="130"/>
      <c r="E19" s="168"/>
      <c r="F19" s="126"/>
    </row>
    <row r="20" spans="1:6" s="114" customFormat="1" ht="69">
      <c r="A20" s="132">
        <f>IF(ISTEXT(B20),MAX($A$1:$A19)+1,"")</f>
        <v>5</v>
      </c>
      <c r="B20" s="148" t="s">
        <v>144</v>
      </c>
      <c r="C20" s="129" t="s">
        <v>17</v>
      </c>
      <c r="D20" s="130">
        <v>4</v>
      </c>
      <c r="E20" s="168"/>
      <c r="F20" s="126"/>
    </row>
    <row r="21" spans="1:6" s="114" customFormat="1" ht="13.8">
      <c r="A21" s="132"/>
      <c r="B21" s="148" t="s">
        <v>145</v>
      </c>
      <c r="C21" s="129" t="s">
        <v>17</v>
      </c>
      <c r="D21" s="130">
        <v>4</v>
      </c>
      <c r="E21" s="168"/>
      <c r="F21" s="126"/>
    </row>
    <row r="22" spans="1:6" s="114" customFormat="1" ht="13.8">
      <c r="A22" s="132"/>
      <c r="B22" s="148" t="s">
        <v>146</v>
      </c>
      <c r="C22" s="129" t="s">
        <v>17</v>
      </c>
      <c r="D22" s="130">
        <v>4</v>
      </c>
      <c r="E22" s="168"/>
      <c r="F22" s="126"/>
    </row>
    <row r="23" spans="1:6" s="114" customFormat="1" ht="81" customHeight="1">
      <c r="A23" s="132"/>
      <c r="B23" s="148" t="s">
        <v>147</v>
      </c>
      <c r="C23" s="129" t="s">
        <v>17</v>
      </c>
      <c r="D23" s="130">
        <v>4</v>
      </c>
      <c r="E23" s="168"/>
      <c r="F23" s="126"/>
    </row>
    <row r="24" spans="1:6" s="170" customFormat="1" ht="13.8">
      <c r="A24" s="132"/>
      <c r="B24" s="148" t="s">
        <v>148</v>
      </c>
      <c r="C24" s="129" t="s">
        <v>17</v>
      </c>
      <c r="D24" s="130">
        <v>4</v>
      </c>
      <c r="E24" s="169"/>
      <c r="F24" s="152"/>
    </row>
    <row r="25" spans="1:6" s="170" customFormat="1" ht="13.8">
      <c r="A25" s="132"/>
      <c r="B25" s="148"/>
      <c r="C25" s="129"/>
      <c r="D25" s="130"/>
      <c r="E25" s="169"/>
      <c r="F25" s="152"/>
    </row>
    <row r="26" spans="1:6" s="114" customFormat="1" ht="27.6">
      <c r="A26" s="132">
        <f>IF(ISTEXT(B26),MAX($A$1:$A25)+1,"")</f>
        <v>6</v>
      </c>
      <c r="B26" s="148" t="s">
        <v>314</v>
      </c>
      <c r="C26" s="129"/>
      <c r="D26" s="130"/>
      <c r="E26" s="168"/>
      <c r="F26" s="126"/>
    </row>
    <row r="27" spans="1:6" s="138" customFormat="1" ht="13.8">
      <c r="A27" s="139"/>
      <c r="B27" s="133" t="s">
        <v>315</v>
      </c>
      <c r="C27" s="140" t="s">
        <v>130</v>
      </c>
      <c r="D27" s="133">
        <v>90</v>
      </c>
      <c r="E27" s="136"/>
      <c r="F27" s="137"/>
    </row>
    <row r="28" spans="1:6" s="114" customFormat="1" ht="13.8">
      <c r="A28" s="132"/>
      <c r="B28" s="148" t="s">
        <v>316</v>
      </c>
      <c r="C28" s="129" t="s">
        <v>130</v>
      </c>
      <c r="D28" s="130">
        <v>205</v>
      </c>
      <c r="E28" s="168"/>
      <c r="F28" s="126"/>
    </row>
    <row r="29" spans="1:6" s="114" customFormat="1" ht="13.8">
      <c r="A29" s="132"/>
      <c r="B29" s="148" t="s">
        <v>145</v>
      </c>
      <c r="C29" s="129" t="s">
        <v>17</v>
      </c>
      <c r="D29" s="130">
        <v>4</v>
      </c>
      <c r="E29" s="168"/>
      <c r="F29" s="126"/>
    </row>
    <row r="30" spans="1:6" s="114" customFormat="1" ht="14.4" thickBot="1">
      <c r="A30" s="155"/>
      <c r="B30" s="156"/>
      <c r="C30" s="157"/>
      <c r="D30" s="158"/>
      <c r="E30" s="131"/>
      <c r="F30" s="126"/>
    </row>
    <row r="31" spans="1:6" s="114" customFormat="1" ht="13.8">
      <c r="A31" s="159"/>
      <c r="B31" s="160"/>
      <c r="C31" s="161"/>
      <c r="D31" s="162"/>
      <c r="E31" s="131"/>
      <c r="F31" s="129"/>
    </row>
    <row r="32" spans="1:6" s="114" customFormat="1" ht="13.8">
      <c r="A32" s="163"/>
      <c r="B32" s="197" t="s">
        <v>149</v>
      </c>
      <c r="C32" s="161"/>
      <c r="D32" s="162"/>
      <c r="E32" s="129"/>
      <c r="F32" s="164"/>
    </row>
    <row r="33" spans="1:6" s="114" customFormat="1" ht="14.4" thickBot="1">
      <c r="A33" s="198"/>
      <c r="B33" s="156"/>
      <c r="C33" s="199"/>
      <c r="D33" s="200"/>
      <c r="E33" s="125"/>
      <c r="F33" s="125"/>
    </row>
  </sheetData>
  <protectedRanges>
    <protectedRange sqref="E19:E20 E22 E5 E7 E1:E3 E14:E15 E11 E26" name="Obseg1"/>
    <protectedRange sqref="E23:E25 E6 E16:E18 E21 E28:E29 E8:E10 E12:E13" name="Obseg1_1"/>
    <protectedRange sqref="E4" name="Obseg1_2_1"/>
    <protectedRange sqref="E33 E30:E31" name="Obseg1_3"/>
    <protectedRange sqref="E32" name="Obseg1_1_2"/>
    <protectedRange sqref="E27" name="Obseg1_3_2"/>
  </protectedRange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&amp;R&amp;"Calibri Light,Običajno" &amp;A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2"/>
  <sheetViews>
    <sheetView view="pageBreakPreview" zoomScale="130" zoomScaleNormal="100" zoomScaleSheetLayoutView="130" workbookViewId="0">
      <selection activeCell="F31" sqref="F3:F31"/>
    </sheetView>
  </sheetViews>
  <sheetFormatPr defaultColWidth="9.109375" defaultRowHeight="13.2"/>
  <cols>
    <col min="1" max="1" width="5.6640625" style="165" customWidth="1"/>
    <col min="2" max="2" width="50.6640625" style="165" customWidth="1"/>
    <col min="3" max="3" width="5" style="165" bestFit="1" customWidth="1"/>
    <col min="4" max="4" width="6.33203125" style="165" bestFit="1" customWidth="1"/>
    <col min="5" max="5" width="9" style="166" bestFit="1" customWidth="1"/>
    <col min="6" max="6" width="9.6640625" style="166" bestFit="1" customWidth="1"/>
    <col min="7" max="16384" width="9.109375" style="165"/>
  </cols>
  <sheetData>
    <row r="1" spans="1:6" ht="20.399999999999999">
      <c r="A1" s="110"/>
      <c r="B1" s="111"/>
      <c r="C1" s="112" t="s">
        <v>124</v>
      </c>
      <c r="D1" s="113" t="s">
        <v>125</v>
      </c>
      <c r="E1" s="112" t="s">
        <v>126</v>
      </c>
      <c r="F1" s="112" t="s">
        <v>127</v>
      </c>
    </row>
    <row r="2" spans="1:6" ht="14.4">
      <c r="A2" s="115" t="s">
        <v>110</v>
      </c>
      <c r="B2" s="116" t="s">
        <v>123</v>
      </c>
      <c r="C2" s="117"/>
      <c r="D2" s="118"/>
      <c r="E2" s="119"/>
      <c r="F2" s="120"/>
    </row>
    <row r="3" spans="1:6" ht="14.4">
      <c r="A3" s="115"/>
      <c r="B3" s="116"/>
      <c r="C3" s="117"/>
      <c r="D3" s="118"/>
      <c r="E3" s="119"/>
      <c r="F3" s="120"/>
    </row>
    <row r="4" spans="1:6" ht="69.75" customHeight="1">
      <c r="A4" s="132">
        <f>IF(ISTEXT(B4),MAX($A$1:$A2)+1,"")</f>
        <v>1</v>
      </c>
      <c r="B4" s="148" t="s">
        <v>150</v>
      </c>
      <c r="C4" s="129" t="s">
        <v>17</v>
      </c>
      <c r="D4" s="130">
        <v>1</v>
      </c>
      <c r="E4" s="171"/>
      <c r="F4" s="126"/>
    </row>
    <row r="5" spans="1:6" ht="14.4">
      <c r="A5" s="132"/>
      <c r="B5" s="148"/>
      <c r="C5" s="129"/>
      <c r="D5" s="130"/>
      <c r="E5" s="171"/>
      <c r="F5" s="126"/>
    </row>
    <row r="6" spans="1:6" ht="27.6">
      <c r="A6" s="132">
        <f>IF(ISTEXT(B6),MAX($A$1:$A4)+1,"")</f>
        <v>2</v>
      </c>
      <c r="B6" s="148" t="s">
        <v>151</v>
      </c>
      <c r="C6" s="129" t="s">
        <v>17</v>
      </c>
      <c r="D6" s="130">
        <v>1</v>
      </c>
      <c r="E6" s="171"/>
      <c r="F6" s="126"/>
    </row>
    <row r="7" spans="1:6" ht="14.4">
      <c r="A7" s="132"/>
      <c r="B7" s="148"/>
      <c r="C7" s="129"/>
      <c r="D7" s="130"/>
      <c r="E7" s="171"/>
      <c r="F7" s="126"/>
    </row>
    <row r="8" spans="1:6" ht="27.6">
      <c r="A8" s="132">
        <f>IF(ISTEXT(B8),MAX($A$1:$A6)+1,"")</f>
        <v>3</v>
      </c>
      <c r="B8" s="148" t="s">
        <v>152</v>
      </c>
      <c r="C8" s="129" t="s">
        <v>17</v>
      </c>
      <c r="D8" s="130">
        <v>1</v>
      </c>
      <c r="E8" s="171"/>
      <c r="F8" s="126"/>
    </row>
    <row r="9" spans="1:6" ht="14.4">
      <c r="A9" s="132"/>
      <c r="B9" s="148"/>
      <c r="C9" s="129"/>
      <c r="D9" s="130"/>
      <c r="E9" s="171"/>
      <c r="F9" s="126"/>
    </row>
    <row r="10" spans="1:6" ht="14.4">
      <c r="A10" s="132">
        <f>IF(ISTEXT(B10),MAX($A$1:$A8)+1,"")</f>
        <v>4</v>
      </c>
      <c r="B10" s="148" t="s">
        <v>153</v>
      </c>
      <c r="C10" s="129" t="s">
        <v>17</v>
      </c>
      <c r="D10" s="130">
        <v>2</v>
      </c>
      <c r="E10" s="171"/>
      <c r="F10" s="126"/>
    </row>
    <row r="11" spans="1:6" ht="14.4">
      <c r="A11" s="132"/>
      <c r="B11" s="148"/>
      <c r="C11" s="129"/>
      <c r="D11" s="130"/>
      <c r="E11" s="171"/>
      <c r="F11" s="126"/>
    </row>
    <row r="12" spans="1:6" ht="27.6">
      <c r="A12" s="132">
        <f>IF(ISTEXT(B12),MAX($A$1:$A10)+1,"")</f>
        <v>5</v>
      </c>
      <c r="B12" s="148" t="s">
        <v>317</v>
      </c>
      <c r="C12" s="129" t="s">
        <v>136</v>
      </c>
      <c r="D12" s="130">
        <v>1</v>
      </c>
      <c r="E12" s="171"/>
      <c r="F12" s="126"/>
    </row>
    <row r="13" spans="1:6" ht="14.4">
      <c r="A13" s="132"/>
      <c r="B13" s="148"/>
      <c r="C13" s="129"/>
      <c r="D13" s="130"/>
      <c r="E13" s="119"/>
      <c r="F13" s="120"/>
    </row>
    <row r="14" spans="1:6" ht="41.4">
      <c r="A14" s="132">
        <f>IF(ISTEXT(B14),MAX($A$1:$A13)+1,"")</f>
        <v>6</v>
      </c>
      <c r="B14" s="148" t="s">
        <v>318</v>
      </c>
      <c r="C14" s="129" t="s">
        <v>17</v>
      </c>
      <c r="D14" s="130">
        <v>1</v>
      </c>
      <c r="E14" s="119"/>
      <c r="F14" s="152"/>
    </row>
    <row r="15" spans="1:6" ht="14.4">
      <c r="A15" s="115"/>
      <c r="B15" s="148"/>
      <c r="C15" s="129"/>
      <c r="D15" s="130"/>
      <c r="E15" s="119"/>
      <c r="F15" s="120"/>
    </row>
    <row r="16" spans="1:6" ht="41.4">
      <c r="A16" s="132">
        <f>IF(ISTEXT(B16),MAX($A$1:$A15)+1,"")</f>
        <v>7</v>
      </c>
      <c r="B16" s="148" t="s">
        <v>319</v>
      </c>
      <c r="C16" s="129" t="s">
        <v>17</v>
      </c>
      <c r="D16" s="130">
        <v>1</v>
      </c>
      <c r="E16" s="119"/>
      <c r="F16" s="152"/>
    </row>
    <row r="17" spans="1:6" ht="14.4">
      <c r="A17" s="115"/>
      <c r="B17" s="148"/>
      <c r="C17" s="129"/>
      <c r="D17" s="130"/>
      <c r="E17" s="171"/>
      <c r="F17" s="120"/>
    </row>
    <row r="18" spans="1:6" s="114" customFormat="1" ht="13.8">
      <c r="A18" s="132">
        <f>IF(ISTEXT(B18),MAX($A$1:$A17)+1,"")</f>
        <v>8</v>
      </c>
      <c r="B18" s="148" t="s">
        <v>154</v>
      </c>
      <c r="C18" s="129"/>
      <c r="D18" s="130"/>
      <c r="E18" s="172"/>
      <c r="F18" s="126"/>
    </row>
    <row r="19" spans="1:6" s="114" customFormat="1" ht="27">
      <c r="A19" s="132"/>
      <c r="B19" s="148" t="s">
        <v>155</v>
      </c>
      <c r="C19" s="129" t="s">
        <v>130</v>
      </c>
      <c r="D19" s="130">
        <v>10</v>
      </c>
      <c r="E19" s="171"/>
      <c r="F19" s="126"/>
    </row>
    <row r="20" spans="1:6" ht="14.4">
      <c r="A20" s="132"/>
      <c r="B20" s="148"/>
      <c r="C20" s="129"/>
      <c r="D20" s="130"/>
      <c r="E20" s="171"/>
      <c r="F20" s="126"/>
    </row>
    <row r="21" spans="1:6" ht="27" customHeight="1">
      <c r="A21" s="132">
        <f>IF(ISTEXT(B21),MAX($A$1:$A20)+1,"")</f>
        <v>9</v>
      </c>
      <c r="B21" s="148" t="s">
        <v>320</v>
      </c>
      <c r="C21" s="129" t="s">
        <v>130</v>
      </c>
      <c r="D21" s="130">
        <v>170</v>
      </c>
      <c r="E21" s="119"/>
      <c r="F21" s="152"/>
    </row>
    <row r="22" spans="1:6" ht="14.4">
      <c r="A22" s="132"/>
      <c r="B22" s="148"/>
      <c r="C22" s="129"/>
      <c r="D22" s="130"/>
      <c r="E22" s="171"/>
      <c r="F22" s="126"/>
    </row>
    <row r="23" spans="1:6" s="114" customFormat="1" ht="13.8">
      <c r="A23" s="139">
        <f>IF(ISTEXT(B23),MAX($A$1:$A22)+1,"")</f>
        <v>10</v>
      </c>
      <c r="B23" s="148" t="s">
        <v>154</v>
      </c>
      <c r="C23" s="129"/>
      <c r="D23" s="130"/>
      <c r="E23" s="131"/>
      <c r="F23" s="126"/>
    </row>
    <row r="24" spans="1:6" s="114" customFormat="1" ht="14.4">
      <c r="A24" s="132"/>
      <c r="B24" s="189" t="s">
        <v>321</v>
      </c>
      <c r="C24" s="129" t="s">
        <v>130</v>
      </c>
      <c r="D24" s="130">
        <v>170</v>
      </c>
      <c r="E24" s="119"/>
      <c r="F24" s="152"/>
    </row>
    <row r="25" spans="1:6" ht="14.4">
      <c r="A25" s="132"/>
      <c r="B25" s="148"/>
      <c r="C25" s="129"/>
      <c r="D25" s="130"/>
      <c r="E25" s="171"/>
      <c r="F25" s="126"/>
    </row>
    <row r="26" spans="1:6" s="114" customFormat="1" ht="27.6">
      <c r="A26" s="132">
        <f ca="1">IF(ISTEXT(B26),MAX($A$1:$A26)+1,"")</f>
        <v>11</v>
      </c>
      <c r="B26" s="148" t="s">
        <v>156</v>
      </c>
      <c r="C26" s="129" t="s">
        <v>136</v>
      </c>
      <c r="D26" s="130">
        <v>1</v>
      </c>
      <c r="E26" s="172"/>
      <c r="F26" s="126"/>
    </row>
    <row r="27" spans="1:6" ht="14.4">
      <c r="A27" s="132"/>
      <c r="B27" s="148"/>
      <c r="C27" s="129"/>
      <c r="D27" s="130"/>
      <c r="E27" s="171"/>
      <c r="F27" s="126"/>
    </row>
    <row r="28" spans="1:6" s="114" customFormat="1" ht="13.8">
      <c r="A28" s="132">
        <f ca="1">IF(ISTEXT(B28),MAX($A$1:$A27)+1,"")</f>
        <v>12</v>
      </c>
      <c r="B28" s="148" t="s">
        <v>322</v>
      </c>
      <c r="C28" s="129" t="s">
        <v>136</v>
      </c>
      <c r="D28" s="130">
        <v>1</v>
      </c>
      <c r="E28" s="172"/>
      <c r="F28" s="126"/>
    </row>
    <row r="29" spans="1:6" s="114" customFormat="1" ht="14.4" thickBot="1">
      <c r="A29" s="155"/>
      <c r="B29" s="156"/>
      <c r="C29" s="157"/>
      <c r="D29" s="158"/>
      <c r="E29" s="131"/>
      <c r="F29" s="126"/>
    </row>
    <row r="30" spans="1:6" s="114" customFormat="1" ht="13.8">
      <c r="A30" s="159"/>
      <c r="B30" s="160"/>
      <c r="C30" s="161"/>
      <c r="D30" s="162"/>
      <c r="E30" s="131"/>
      <c r="F30" s="129"/>
    </row>
    <row r="31" spans="1:6" s="114" customFormat="1" ht="13.8">
      <c r="A31" s="163"/>
      <c r="B31" s="197" t="s">
        <v>157</v>
      </c>
      <c r="C31" s="161"/>
      <c r="D31" s="162"/>
      <c r="E31" s="129"/>
      <c r="F31" s="164"/>
    </row>
    <row r="32" spans="1:6" s="114" customFormat="1" ht="14.4" thickBot="1">
      <c r="A32" s="198"/>
      <c r="B32" s="156"/>
      <c r="C32" s="199"/>
      <c r="D32" s="200"/>
      <c r="E32" s="125"/>
      <c r="F32" s="125"/>
    </row>
  </sheetData>
  <protectedRanges>
    <protectedRange sqref="E1:E3" name="Obseg1"/>
    <protectedRange sqref="E32 E29:E30" name="Obseg1_3"/>
    <protectedRange sqref="E31" name="Obseg1_1_2"/>
    <protectedRange sqref="E6:E12 E4 E27 E19:E20 E17 E22 E25" name="Obseg1_2"/>
    <protectedRange sqref="E26 E28" name="Obseg1_1_1_1"/>
    <protectedRange sqref="E5" name="Obseg1_4"/>
    <protectedRange sqref="E13:E16" name="Obseg1_1"/>
    <protectedRange sqref="E21" name="Obseg1_6"/>
    <protectedRange sqref="E24" name="Obseg1_1_1"/>
  </protectedRanges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headerFooter>
    <oddFooter>&amp;R&amp;"Calibri Light,Običajno" &amp;A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9"/>
  <sheetViews>
    <sheetView workbookViewId="0">
      <selection activeCell="C15" sqref="C15:C23"/>
    </sheetView>
  </sheetViews>
  <sheetFormatPr defaultColWidth="9.109375" defaultRowHeight="13.8"/>
  <cols>
    <col min="1" max="1" width="40.88671875" style="204" customWidth="1"/>
    <col min="2" max="2" width="12.33203125" style="204" customWidth="1"/>
    <col min="3" max="3" width="15.44140625" style="204" customWidth="1"/>
    <col min="4" max="4" width="16.6640625" style="204" customWidth="1"/>
    <col min="5" max="16384" width="9.109375" style="204"/>
  </cols>
  <sheetData>
    <row r="1" spans="1:10" ht="46.2">
      <c r="A1" s="201"/>
      <c r="B1" s="202"/>
      <c r="C1" s="202"/>
      <c r="D1" s="203"/>
    </row>
    <row r="2" spans="1:10" ht="18">
      <c r="A2" s="205"/>
      <c r="B2" s="206"/>
      <c r="C2" s="206"/>
      <c r="D2" s="203"/>
    </row>
    <row r="3" spans="1:10" ht="15.6">
      <c r="A3" s="307"/>
      <c r="B3" s="307"/>
      <c r="C3" s="307"/>
      <c r="D3" s="307"/>
    </row>
    <row r="4" spans="1:10" ht="15.6">
      <c r="A4" s="207"/>
      <c r="B4" s="207"/>
      <c r="C4" s="208"/>
      <c r="D4" s="203"/>
    </row>
    <row r="5" spans="1:10" ht="18">
      <c r="A5" s="209"/>
      <c r="B5" s="210"/>
      <c r="C5" s="210"/>
      <c r="D5" s="203"/>
    </row>
    <row r="6" spans="1:10" ht="18">
      <c r="A6" s="209" t="s">
        <v>323</v>
      </c>
      <c r="B6" s="211"/>
      <c r="C6" s="203"/>
      <c r="D6" s="203"/>
    </row>
    <row r="7" spans="1:10" ht="25.5" customHeight="1">
      <c r="A7" s="209"/>
      <c r="B7" s="210"/>
      <c r="C7" s="210"/>
      <c r="D7" s="212"/>
      <c r="E7" s="213"/>
      <c r="F7" s="213"/>
      <c r="G7" s="213"/>
      <c r="H7" s="213"/>
      <c r="I7" s="213"/>
      <c r="J7" s="213"/>
    </row>
    <row r="8" spans="1:10" ht="18">
      <c r="A8" s="205"/>
      <c r="B8" s="206"/>
      <c r="C8" s="206"/>
      <c r="D8" s="203"/>
    </row>
    <row r="9" spans="1:10" ht="18">
      <c r="A9" s="205"/>
      <c r="B9" s="206"/>
      <c r="C9" s="206"/>
      <c r="D9" s="203"/>
    </row>
    <row r="10" spans="1:10" ht="18">
      <c r="A10" s="205"/>
      <c r="B10" s="206"/>
      <c r="C10" s="206"/>
      <c r="D10" s="203"/>
    </row>
    <row r="11" spans="1:10" ht="18">
      <c r="A11" s="214" t="s">
        <v>324</v>
      </c>
      <c r="B11" s="206"/>
      <c r="C11" s="206"/>
      <c r="D11" s="203"/>
    </row>
    <row r="12" spans="1:10" ht="18">
      <c r="A12" s="215"/>
      <c r="B12" s="206"/>
      <c r="C12" s="206"/>
      <c r="D12" s="203"/>
    </row>
    <row r="13" spans="1:10" ht="18">
      <c r="A13" s="214"/>
      <c r="B13" s="206"/>
      <c r="C13" s="206"/>
      <c r="D13" s="203"/>
    </row>
    <row r="14" spans="1:10" ht="18">
      <c r="A14" s="205"/>
      <c r="B14" s="206"/>
      <c r="C14" s="206"/>
      <c r="D14" s="203"/>
    </row>
    <row r="15" spans="1:10" s="202" customFormat="1" ht="28.8">
      <c r="A15" s="216" t="s">
        <v>325</v>
      </c>
      <c r="B15" s="216"/>
      <c r="C15" s="217"/>
      <c r="D15" s="217"/>
    </row>
    <row r="16" spans="1:10" s="202" customFormat="1" ht="14.4">
      <c r="A16" s="216"/>
      <c r="B16" s="216"/>
      <c r="C16" s="217"/>
      <c r="D16" s="217"/>
    </row>
    <row r="17" spans="1:4" s="202" customFormat="1" ht="28.8">
      <c r="A17" s="216" t="s">
        <v>326</v>
      </c>
      <c r="B17" s="216"/>
      <c r="C17" s="217"/>
      <c r="D17" s="217"/>
    </row>
    <row r="18" spans="1:4" s="202" customFormat="1" ht="14.4">
      <c r="A18" s="216"/>
      <c r="B18" s="216"/>
      <c r="C18" s="217"/>
      <c r="D18" s="217"/>
    </row>
    <row r="19" spans="1:4" s="202" customFormat="1" ht="28.8">
      <c r="A19" s="216" t="s">
        <v>327</v>
      </c>
      <c r="B19" s="216"/>
      <c r="C19" s="217"/>
      <c r="D19" s="217"/>
    </row>
    <row r="20" spans="1:4" s="202" customFormat="1" ht="14.4">
      <c r="A20" s="216"/>
      <c r="B20" s="216"/>
      <c r="C20" s="217"/>
      <c r="D20" s="217"/>
    </row>
    <row r="21" spans="1:4" s="202" customFormat="1" ht="15" thickBot="1">
      <c r="A21" s="218" t="s">
        <v>328</v>
      </c>
      <c r="B21" s="218"/>
      <c r="C21" s="219"/>
      <c r="D21" s="217"/>
    </row>
    <row r="22" spans="1:4" s="202" customFormat="1" ht="14.4">
      <c r="A22" s="216"/>
      <c r="B22" s="216"/>
      <c r="C22" s="217"/>
      <c r="D22" s="217"/>
    </row>
    <row r="23" spans="1:4" s="202" customFormat="1" ht="14.4">
      <c r="A23" s="216" t="s">
        <v>220</v>
      </c>
      <c r="B23" s="220"/>
      <c r="C23" s="221"/>
      <c r="D23" s="221"/>
    </row>
    <row r="24" spans="1:4">
      <c r="A24" s="222"/>
      <c r="B24" s="223"/>
      <c r="C24" s="223"/>
      <c r="D24" s="224"/>
    </row>
    <row r="25" spans="1:4" ht="18">
      <c r="A25" s="225"/>
      <c r="B25" s="225"/>
      <c r="C25" s="225"/>
      <c r="D25" s="203"/>
    </row>
    <row r="26" spans="1:4" ht="18">
      <c r="A26" s="210"/>
      <c r="B26" s="210"/>
      <c r="C26" s="210"/>
      <c r="D26" s="203"/>
    </row>
    <row r="29" spans="1:4">
      <c r="A29" s="226" t="s">
        <v>329</v>
      </c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6"/>
  <sheetViews>
    <sheetView showZeros="0" view="pageBreakPreview" zoomScale="85" zoomScaleNormal="60" zoomScaleSheetLayoutView="85" workbookViewId="0">
      <selection activeCell="C15" sqref="C15:C23"/>
    </sheetView>
  </sheetViews>
  <sheetFormatPr defaultColWidth="9.33203125" defaultRowHeight="13.8"/>
  <cols>
    <col min="1" max="1" width="4.33203125" style="253" customWidth="1"/>
    <col min="2" max="2" width="36.5546875" style="204" customWidth="1"/>
    <col min="3" max="3" width="9.33203125" style="204" customWidth="1"/>
    <col min="4" max="4" width="10.33203125" style="204" customWidth="1"/>
    <col min="5" max="5" width="10.6640625" style="224" bestFit="1" customWidth="1"/>
    <col min="6" max="6" width="14.44140625" style="224" customWidth="1"/>
    <col min="7" max="8" width="11.88671875" style="204" bestFit="1" customWidth="1"/>
    <col min="9" max="9" width="10.6640625" style="204" bestFit="1" customWidth="1"/>
    <col min="10" max="16384" width="9.33203125" style="204"/>
  </cols>
  <sheetData>
    <row r="1" spans="1:6" ht="27.6">
      <c r="A1" s="227" t="s">
        <v>330</v>
      </c>
      <c r="B1" s="228" t="s">
        <v>331</v>
      </c>
      <c r="C1" s="229"/>
      <c r="E1" s="204"/>
    </row>
    <row r="2" spans="1:6">
      <c r="A2" s="230"/>
      <c r="B2" s="231"/>
      <c r="C2" s="229"/>
      <c r="E2" s="204"/>
    </row>
    <row r="3" spans="1:6" ht="80.25" customHeight="1">
      <c r="A3" s="232">
        <f>IF(ISTEXT(B3),MAX($A$1:$A1)+1,"")</f>
        <v>1</v>
      </c>
      <c r="B3" s="233" t="s">
        <v>332</v>
      </c>
      <c r="C3" s="234"/>
      <c r="D3" s="235"/>
      <c r="E3" s="236"/>
      <c r="F3" s="237"/>
    </row>
    <row r="4" spans="1:6">
      <c r="A4" s="238"/>
      <c r="B4" s="239" t="s">
        <v>221</v>
      </c>
      <c r="C4" s="240" t="s">
        <v>17</v>
      </c>
      <c r="D4" s="235">
        <v>4</v>
      </c>
      <c r="E4" s="236"/>
      <c r="F4" s="237"/>
    </row>
    <row r="5" spans="1:6">
      <c r="A5" s="238"/>
      <c r="B5" s="239"/>
      <c r="C5" s="240"/>
      <c r="D5" s="235"/>
      <c r="E5" s="241"/>
      <c r="F5" s="241"/>
    </row>
    <row r="6" spans="1:6">
      <c r="A6" s="238"/>
      <c r="B6" s="239"/>
      <c r="C6" s="234"/>
      <c r="D6" s="235"/>
      <c r="E6" s="241"/>
      <c r="F6" s="241"/>
    </row>
    <row r="7" spans="1:6" ht="27.6">
      <c r="A7" s="232">
        <f>IF(ISTEXT(B7),MAX($A$1:$A5)+1,"")</f>
        <v>2</v>
      </c>
      <c r="B7" s="242" t="s">
        <v>222</v>
      </c>
      <c r="C7" s="240"/>
      <c r="D7" s="235"/>
      <c r="E7" s="241"/>
      <c r="F7" s="241"/>
    </row>
    <row r="8" spans="1:6">
      <c r="A8" s="238"/>
      <c r="B8" s="239" t="s">
        <v>223</v>
      </c>
      <c r="C8" s="240" t="s">
        <v>17</v>
      </c>
      <c r="D8" s="235">
        <v>15</v>
      </c>
      <c r="E8" s="236"/>
      <c r="F8" s="237"/>
    </row>
    <row r="9" spans="1:6">
      <c r="A9" s="238"/>
      <c r="B9" s="239" t="s">
        <v>224</v>
      </c>
      <c r="C9" s="240" t="s">
        <v>17</v>
      </c>
      <c r="D9" s="235">
        <v>14</v>
      </c>
      <c r="E9" s="236"/>
      <c r="F9" s="237"/>
    </row>
    <row r="10" spans="1:6">
      <c r="A10" s="238"/>
      <c r="B10" s="239"/>
      <c r="C10" s="240"/>
      <c r="D10" s="235"/>
      <c r="E10" s="241"/>
      <c r="F10" s="241"/>
    </row>
    <row r="11" spans="1:6">
      <c r="A11" s="238"/>
      <c r="B11" s="239"/>
      <c r="C11" s="240"/>
      <c r="D11" s="235"/>
      <c r="E11" s="241"/>
      <c r="F11" s="241"/>
    </row>
    <row r="12" spans="1:6" ht="27.6">
      <c r="A12" s="232">
        <f>IF(ISTEXT(B12),MAX($A$1:$A10)+1,"")</f>
        <v>3</v>
      </c>
      <c r="B12" s="239" t="s">
        <v>333</v>
      </c>
      <c r="C12" s="240"/>
      <c r="D12" s="235"/>
      <c r="E12" s="241"/>
      <c r="F12" s="241"/>
    </row>
    <row r="13" spans="1:6">
      <c r="A13" s="238"/>
      <c r="B13" s="239" t="s">
        <v>225</v>
      </c>
      <c r="C13" s="240" t="s">
        <v>130</v>
      </c>
      <c r="D13" s="235">
        <v>89</v>
      </c>
      <c r="E13" s="236"/>
      <c r="F13" s="237"/>
    </row>
    <row r="14" spans="1:6">
      <c r="A14" s="238"/>
      <c r="B14" s="239"/>
      <c r="C14" s="240"/>
      <c r="D14" s="235"/>
      <c r="E14" s="241"/>
      <c r="F14" s="241"/>
    </row>
    <row r="15" spans="1:6">
      <c r="A15" s="238"/>
      <c r="B15" s="243"/>
      <c r="C15" s="240"/>
      <c r="D15" s="235"/>
      <c r="E15" s="241"/>
      <c r="F15" s="241"/>
    </row>
    <row r="16" spans="1:6" ht="27.6">
      <c r="A16" s="232">
        <f>IF(ISTEXT(B16),MAX($A$1:$A14)+1,"")</f>
        <v>4</v>
      </c>
      <c r="B16" s="239" t="s">
        <v>334</v>
      </c>
      <c r="C16" s="240"/>
      <c r="D16" s="235"/>
      <c r="E16" s="241"/>
      <c r="F16" s="241"/>
    </row>
    <row r="17" spans="1:6">
      <c r="A17" s="238"/>
      <c r="B17" s="239" t="s">
        <v>225</v>
      </c>
      <c r="C17" s="240" t="s">
        <v>17</v>
      </c>
      <c r="D17" s="235">
        <v>4</v>
      </c>
      <c r="E17" s="236"/>
      <c r="F17" s="237"/>
    </row>
    <row r="18" spans="1:6">
      <c r="A18" s="238"/>
      <c r="B18" s="239"/>
      <c r="C18" s="240"/>
      <c r="D18" s="235"/>
      <c r="E18" s="241"/>
      <c r="F18" s="241"/>
    </row>
    <row r="19" spans="1:6">
      <c r="A19" s="238"/>
      <c r="B19" s="239"/>
      <c r="C19" s="240"/>
      <c r="D19" s="235"/>
      <c r="E19" s="241"/>
      <c r="F19" s="241"/>
    </row>
    <row r="20" spans="1:6" ht="27.6">
      <c r="A20" s="232">
        <f>IF(ISTEXT(B20),MAX($A$1:$A18)+1,"")</f>
        <v>5</v>
      </c>
      <c r="B20" s="239" t="s">
        <v>335</v>
      </c>
      <c r="C20" s="240"/>
      <c r="D20" s="235"/>
      <c r="E20" s="241"/>
      <c r="F20" s="241"/>
    </row>
    <row r="21" spans="1:6">
      <c r="A21" s="244"/>
      <c r="B21" s="239" t="s">
        <v>225</v>
      </c>
      <c r="C21" s="240" t="s">
        <v>17</v>
      </c>
      <c r="D21" s="235">
        <v>3</v>
      </c>
      <c r="E21" s="236"/>
      <c r="F21" s="237"/>
    </row>
    <row r="22" spans="1:6">
      <c r="A22" s="238"/>
      <c r="B22" s="239"/>
      <c r="C22" s="240"/>
      <c r="D22" s="235"/>
      <c r="E22" s="241"/>
      <c r="F22" s="241"/>
    </row>
    <row r="23" spans="1:6">
      <c r="A23" s="238"/>
      <c r="B23" s="239"/>
      <c r="C23" s="240"/>
      <c r="D23" s="235"/>
      <c r="E23" s="241"/>
      <c r="F23" s="241"/>
    </row>
    <row r="24" spans="1:6" ht="14.4">
      <c r="A24" s="232">
        <f>IF(ISTEXT(B24),MAX($A$1:$A22)+1,"")</f>
        <v>6</v>
      </c>
      <c r="B24" s="239" t="s">
        <v>226</v>
      </c>
      <c r="C24" s="240"/>
      <c r="D24" s="235"/>
      <c r="E24" s="241"/>
      <c r="F24" s="241"/>
    </row>
    <row r="25" spans="1:6">
      <c r="A25" s="238"/>
      <c r="B25" s="239" t="s">
        <v>225</v>
      </c>
      <c r="C25" s="240" t="s">
        <v>17</v>
      </c>
      <c r="D25" s="235">
        <v>5</v>
      </c>
      <c r="E25" s="241"/>
      <c r="F25" s="241"/>
    </row>
    <row r="26" spans="1:6">
      <c r="A26" s="238"/>
      <c r="B26" s="239"/>
      <c r="C26" s="240"/>
      <c r="D26" s="235"/>
      <c r="E26" s="241"/>
      <c r="F26" s="241"/>
    </row>
    <row r="27" spans="1:6">
      <c r="A27" s="238"/>
      <c r="B27" s="239"/>
      <c r="C27" s="240"/>
      <c r="D27" s="235"/>
      <c r="E27" s="241"/>
      <c r="F27" s="241"/>
    </row>
    <row r="28" spans="1:6" ht="55.2">
      <c r="A28" s="232">
        <f>IF(ISTEXT(B28),MAX($A$1:$A27)+1,"")</f>
        <v>7</v>
      </c>
      <c r="B28" s="239" t="s">
        <v>336</v>
      </c>
      <c r="C28" s="240" t="s">
        <v>130</v>
      </c>
      <c r="D28" s="235">
        <v>72</v>
      </c>
      <c r="E28" s="241"/>
      <c r="F28" s="241"/>
    </row>
    <row r="29" spans="1:6">
      <c r="A29" s="238"/>
      <c r="B29" s="239"/>
      <c r="C29" s="240"/>
      <c r="D29" s="235"/>
      <c r="E29" s="241"/>
      <c r="F29" s="241"/>
    </row>
    <row r="30" spans="1:6">
      <c r="A30" s="238"/>
      <c r="B30" s="245"/>
      <c r="C30" s="240"/>
      <c r="D30" s="235"/>
      <c r="E30" s="241"/>
      <c r="F30" s="241"/>
    </row>
    <row r="31" spans="1:6">
      <c r="A31" s="238"/>
      <c r="B31" s="246" t="s">
        <v>220</v>
      </c>
      <c r="C31" s="247" t="s">
        <v>330</v>
      </c>
      <c r="D31" s="235"/>
      <c r="E31" s="241"/>
      <c r="F31" s="248"/>
    </row>
    <row r="32" spans="1:6">
      <c r="A32" s="238"/>
      <c r="B32" s="249"/>
      <c r="C32" s="240"/>
      <c r="D32" s="235"/>
      <c r="E32" s="241"/>
      <c r="F32" s="248"/>
    </row>
    <row r="33" spans="1:8" ht="27.6">
      <c r="A33" s="227" t="s">
        <v>337</v>
      </c>
      <c r="B33" s="228" t="s">
        <v>338</v>
      </c>
      <c r="C33" s="250"/>
      <c r="D33" s="251"/>
      <c r="E33" s="204"/>
    </row>
    <row r="34" spans="1:8">
      <c r="A34" s="230"/>
      <c r="B34" s="231"/>
      <c r="C34" s="250"/>
      <c r="D34" s="251"/>
      <c r="E34" s="204"/>
    </row>
    <row r="35" spans="1:8" ht="96.6">
      <c r="A35" s="232">
        <f>IF(ISTEXT(B35),MAX($A$1:$A33)+1,"")</f>
        <v>8</v>
      </c>
      <c r="B35" s="252" t="s">
        <v>227</v>
      </c>
      <c r="C35" s="250"/>
      <c r="D35" s="251"/>
      <c r="E35" s="204"/>
    </row>
    <row r="36" spans="1:8">
      <c r="B36" s="204" t="s">
        <v>228</v>
      </c>
      <c r="C36" s="250" t="s">
        <v>130</v>
      </c>
      <c r="D36" s="251">
        <v>89</v>
      </c>
      <c r="E36" s="254"/>
      <c r="F36" s="254"/>
    </row>
    <row r="37" spans="1:8">
      <c r="C37" s="250"/>
      <c r="D37" s="251"/>
      <c r="E37" s="255"/>
      <c r="F37" s="256"/>
    </row>
    <row r="38" spans="1:8">
      <c r="C38" s="250"/>
      <c r="D38" s="251"/>
      <c r="E38" s="255"/>
      <c r="F38" s="256"/>
    </row>
    <row r="39" spans="1:8" ht="110.4">
      <c r="A39" s="232">
        <f>IF(ISTEXT(B39),MAX($A$1:$A37)+1,"")</f>
        <v>9</v>
      </c>
      <c r="B39" s="252" t="s">
        <v>339</v>
      </c>
      <c r="C39" s="250"/>
      <c r="D39" s="251"/>
      <c r="E39" s="255"/>
      <c r="F39" s="256"/>
    </row>
    <row r="40" spans="1:8">
      <c r="B40" s="204" t="s">
        <v>229</v>
      </c>
      <c r="C40" s="250" t="s">
        <v>17</v>
      </c>
      <c r="D40" s="251">
        <v>4</v>
      </c>
      <c r="E40" s="254"/>
      <c r="F40" s="254"/>
    </row>
    <row r="41" spans="1:8">
      <c r="B41" s="204" t="s">
        <v>230</v>
      </c>
      <c r="C41" s="250" t="s">
        <v>17</v>
      </c>
      <c r="D41" s="251">
        <v>1</v>
      </c>
      <c r="E41" s="254"/>
      <c r="F41" s="254"/>
    </row>
    <row r="42" spans="1:8">
      <c r="B42" s="204" t="s">
        <v>340</v>
      </c>
      <c r="C42" s="250" t="s">
        <v>17</v>
      </c>
      <c r="D42" s="251">
        <v>2</v>
      </c>
      <c r="E42" s="254"/>
      <c r="F42" s="254"/>
    </row>
    <row r="43" spans="1:8">
      <c r="B43" s="204" t="s">
        <v>231</v>
      </c>
      <c r="C43" s="250" t="s">
        <v>17</v>
      </c>
      <c r="D43" s="251">
        <v>1</v>
      </c>
      <c r="E43" s="254"/>
      <c r="F43" s="254"/>
    </row>
    <row r="44" spans="1:8">
      <c r="B44" s="204" t="s">
        <v>232</v>
      </c>
      <c r="C44" s="250" t="s">
        <v>17</v>
      </c>
      <c r="D44" s="251">
        <v>1</v>
      </c>
      <c r="E44" s="254"/>
      <c r="F44" s="254"/>
    </row>
    <row r="45" spans="1:8">
      <c r="C45" s="250"/>
      <c r="D45" s="251"/>
      <c r="E45" s="255"/>
      <c r="F45" s="256"/>
    </row>
    <row r="46" spans="1:8">
      <c r="A46" s="230"/>
      <c r="B46" s="246" t="s">
        <v>220</v>
      </c>
      <c r="C46" s="247" t="s">
        <v>337</v>
      </c>
      <c r="D46" s="251"/>
      <c r="E46" s="204"/>
      <c r="F46" s="257"/>
      <c r="H46" s="224"/>
    </row>
    <row r="47" spans="1:8">
      <c r="A47" s="230"/>
      <c r="B47" s="249"/>
      <c r="C47" s="250"/>
      <c r="D47" s="251"/>
      <c r="E47" s="204"/>
      <c r="F47" s="258"/>
      <c r="H47" s="224"/>
    </row>
    <row r="48" spans="1:8">
      <c r="A48" s="230"/>
      <c r="B48" s="249"/>
      <c r="C48" s="250"/>
      <c r="D48" s="251"/>
      <c r="E48" s="204"/>
      <c r="F48" s="258"/>
      <c r="H48" s="224"/>
    </row>
    <row r="49" spans="1:10" ht="27.6">
      <c r="A49" s="227" t="s">
        <v>341</v>
      </c>
      <c r="B49" s="228" t="s">
        <v>342</v>
      </c>
      <c r="C49" s="250"/>
      <c r="D49" s="251"/>
      <c r="E49" s="204"/>
    </row>
    <row r="50" spans="1:10">
      <c r="A50" s="230"/>
      <c r="B50" s="231"/>
      <c r="C50" s="250"/>
      <c r="D50" s="251"/>
      <c r="E50" s="204"/>
    </row>
    <row r="51" spans="1:10" ht="41.4">
      <c r="A51" s="232">
        <f>IF(ISTEXT(B51),MAX($A$1:$A49)+1,"")</f>
        <v>10</v>
      </c>
      <c r="B51" s="252" t="s">
        <v>343</v>
      </c>
      <c r="C51" s="250"/>
      <c r="D51" s="251"/>
      <c r="E51" s="204"/>
    </row>
    <row r="52" spans="1:10">
      <c r="B52" s="252"/>
      <c r="C52" s="250"/>
      <c r="D52" s="251"/>
      <c r="E52" s="204"/>
    </row>
    <row r="53" spans="1:10" s="264" customFormat="1" ht="14.4">
      <c r="A53" s="259"/>
      <c r="B53" s="192" t="s">
        <v>344</v>
      </c>
      <c r="C53" s="260" t="s">
        <v>130</v>
      </c>
      <c r="D53" s="261">
        <v>1</v>
      </c>
      <c r="E53" s="262"/>
      <c r="F53" s="263"/>
    </row>
    <row r="54" spans="1:10" s="264" customFormat="1" ht="14.4">
      <c r="A54" s="259"/>
      <c r="B54" s="192" t="s">
        <v>345</v>
      </c>
      <c r="C54" s="260" t="s">
        <v>130</v>
      </c>
      <c r="D54" s="261">
        <v>60</v>
      </c>
      <c r="E54" s="262"/>
      <c r="F54" s="263"/>
    </row>
    <row r="55" spans="1:10" s="264" customFormat="1" ht="14.4">
      <c r="A55" s="259"/>
      <c r="B55" s="192" t="s">
        <v>346</v>
      </c>
      <c r="C55" s="260" t="s">
        <v>130</v>
      </c>
      <c r="D55" s="261">
        <v>80</v>
      </c>
      <c r="E55" s="262"/>
      <c r="F55" s="263"/>
    </row>
    <row r="56" spans="1:10">
      <c r="C56" s="250"/>
      <c r="D56" s="251"/>
      <c r="E56" s="255"/>
      <c r="F56" s="256"/>
    </row>
    <row r="57" spans="1:10">
      <c r="C57" s="250"/>
      <c r="D57" s="251"/>
      <c r="E57" s="255"/>
      <c r="F57" s="256"/>
    </row>
    <row r="58" spans="1:10" s="94" customFormat="1" ht="41.4">
      <c r="A58" s="265">
        <f>IF(ISTEXT(B58),MAX($A$28:$A57)+1,"")</f>
        <v>11</v>
      </c>
      <c r="B58" s="266" t="s">
        <v>347</v>
      </c>
      <c r="C58" s="267"/>
      <c r="D58" s="268"/>
      <c r="E58" s="262"/>
      <c r="F58" s="269"/>
      <c r="G58" s="189"/>
      <c r="H58" s="189"/>
      <c r="I58" s="189"/>
      <c r="J58" s="189"/>
    </row>
    <row r="59" spans="1:10" s="189" customFormat="1">
      <c r="A59" s="265"/>
      <c r="B59" s="270"/>
      <c r="C59" s="267"/>
      <c r="D59" s="268"/>
      <c r="E59" s="262"/>
      <c r="F59" s="269"/>
    </row>
    <row r="60" spans="1:10" s="189" customFormat="1" ht="27.6">
      <c r="A60" s="265"/>
      <c r="B60" s="271" t="s">
        <v>348</v>
      </c>
      <c r="C60" s="272" t="s">
        <v>130</v>
      </c>
      <c r="D60" s="261">
        <f>D53+D54</f>
        <v>61</v>
      </c>
      <c r="E60" s="262"/>
      <c r="F60" s="263"/>
    </row>
    <row r="61" spans="1:10">
      <c r="A61" s="265"/>
      <c r="B61" s="271" t="s">
        <v>349</v>
      </c>
      <c r="C61" s="272" t="s">
        <v>130</v>
      </c>
      <c r="D61" s="261">
        <f>D55</f>
        <v>80</v>
      </c>
      <c r="E61" s="262"/>
      <c r="F61" s="263"/>
      <c r="G61" s="189"/>
      <c r="H61" s="189"/>
      <c r="I61" s="189"/>
      <c r="J61" s="189"/>
    </row>
    <row r="62" spans="1:10">
      <c r="A62" s="109"/>
      <c r="B62" s="271"/>
      <c r="C62" s="272"/>
      <c r="D62" s="273"/>
      <c r="E62" s="262"/>
      <c r="F62" s="274"/>
      <c r="G62" s="94"/>
      <c r="H62" s="94"/>
      <c r="I62" s="94"/>
      <c r="J62" s="94"/>
    </row>
    <row r="63" spans="1:10">
      <c r="A63" s="238"/>
      <c r="B63" s="275"/>
      <c r="C63" s="276"/>
      <c r="D63" s="277"/>
      <c r="E63" s="254"/>
      <c r="F63" s="254"/>
    </row>
    <row r="64" spans="1:10">
      <c r="A64" s="238"/>
      <c r="B64" s="278"/>
      <c r="C64" s="279"/>
      <c r="D64" s="280"/>
      <c r="E64" s="254"/>
      <c r="F64" s="254"/>
    </row>
    <row r="65" spans="1:8">
      <c r="A65" s="230"/>
      <c r="B65" s="246" t="s">
        <v>220</v>
      </c>
      <c r="C65" s="247" t="s">
        <v>341</v>
      </c>
      <c r="D65" s="246"/>
      <c r="E65" s="204"/>
      <c r="F65" s="257"/>
      <c r="H65" s="224"/>
    </row>
    <row r="66" spans="1:8">
      <c r="A66" s="230"/>
      <c r="B66" s="249"/>
      <c r="C66" s="250"/>
      <c r="D66" s="251"/>
      <c r="E66" s="204"/>
      <c r="F66" s="258"/>
      <c r="H66" s="224"/>
    </row>
  </sheetData>
  <protectedRanges>
    <protectedRange sqref="E8 E3:E4 E13 E17 E21" name="Obseg1_1_1"/>
    <protectedRange sqref="E9" name="Obseg1_1_2"/>
  </protectedRanges>
  <dataValidations count="1">
    <dataValidation type="whole" errorStyle="warning" allowBlank="1" showInputMessage="1" showErrorMessage="1" errorTitle="samo številke dovoljene!" error="samo številke dovoljene!" promptTitle="samo številke dovoljene!" sqref="E24 E11 E18:E19 E14:E16 E37:E39 E56:E62 E45">
      <formula1>0</formula1>
      <formula2>1000000000000000000</formula2>
    </dataValidation>
  </dataValidations>
  <pageMargins left="0.98425196850393704" right="0.39370078740157483" top="0.98425196850393704" bottom="0.98425196850393704" header="0.39370078740157483" footer="0.19685039370078741"/>
  <pageSetup paperSize="9" scale="96" orientation="portrait" r:id="rId1"/>
  <headerFooter alignWithMargins="0">
    <oddFooter>&amp;C&amp;"Arial Black,Navadno"(7/2) Vodovod &amp;P/&amp;N</oddFooter>
  </headerFooter>
  <rowBreaks count="2" manualBreakCount="2">
    <brk id="32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Normal="100" workbookViewId="0">
      <selection activeCell="G5" sqref="G5:G37"/>
    </sheetView>
  </sheetViews>
  <sheetFormatPr defaultColWidth="9.109375" defaultRowHeight="13.8"/>
  <cols>
    <col min="1" max="1" width="3.88671875" style="1" customWidth="1"/>
    <col min="2" max="2" width="36.6640625" style="1" customWidth="1"/>
    <col min="3" max="3" width="8.5546875" style="1" customWidth="1"/>
    <col min="4" max="4" width="3.109375" style="1" customWidth="1"/>
    <col min="5" max="5" width="11" style="3" customWidth="1"/>
    <col min="6" max="6" width="3.109375" style="1" customWidth="1"/>
    <col min="7" max="7" width="19.44140625" style="1" customWidth="1"/>
    <col min="8" max="16384" width="9.109375" style="1"/>
  </cols>
  <sheetData>
    <row r="1" spans="1:7">
      <c r="A1" s="5" t="s">
        <v>4</v>
      </c>
      <c r="B1" s="5" t="s">
        <v>15</v>
      </c>
      <c r="C1" s="5"/>
      <c r="D1" s="5"/>
      <c r="E1" s="6"/>
      <c r="F1" s="5"/>
      <c r="G1" s="5"/>
    </row>
    <row r="2" spans="1:7">
      <c r="A2" s="5"/>
      <c r="B2" s="5"/>
      <c r="C2" s="5"/>
      <c r="D2" s="5"/>
      <c r="E2" s="6"/>
      <c r="F2" s="5"/>
      <c r="G2" s="5"/>
    </row>
    <row r="3" spans="1:7">
      <c r="A3" s="5"/>
      <c r="B3" s="5" t="s">
        <v>22</v>
      </c>
      <c r="C3" s="5"/>
      <c r="D3" s="5"/>
      <c r="E3" s="6"/>
      <c r="F3" s="5"/>
      <c r="G3" s="5"/>
    </row>
    <row r="4" spans="1:7">
      <c r="A4" s="5"/>
      <c r="B4" s="5"/>
      <c r="C4" s="5"/>
      <c r="D4" s="5"/>
      <c r="E4" s="6"/>
      <c r="F4" s="5"/>
      <c r="G4" s="5"/>
    </row>
    <row r="5" spans="1:7">
      <c r="A5" s="5" t="s">
        <v>1</v>
      </c>
      <c r="B5" s="5" t="s">
        <v>21</v>
      </c>
      <c r="C5" s="5"/>
      <c r="D5" s="5"/>
      <c r="E5" s="6"/>
      <c r="F5" s="5"/>
      <c r="G5" s="8"/>
    </row>
    <row r="6" spans="1:7">
      <c r="A6" s="5"/>
      <c r="B6" s="5"/>
      <c r="C6" s="5"/>
      <c r="D6" s="5"/>
      <c r="E6" s="6"/>
      <c r="F6" s="5"/>
      <c r="G6" s="5"/>
    </row>
    <row r="7" spans="1:7">
      <c r="A7" s="5" t="s">
        <v>3</v>
      </c>
      <c r="B7" s="5" t="s">
        <v>18</v>
      </c>
      <c r="C7" s="5"/>
      <c r="D7" s="5"/>
      <c r="E7" s="6"/>
      <c r="F7" s="5"/>
      <c r="G7" s="8"/>
    </row>
    <row r="8" spans="1:7">
      <c r="A8" s="5"/>
      <c r="B8" s="5"/>
      <c r="C8" s="5"/>
      <c r="D8" s="5"/>
      <c r="E8" s="6"/>
      <c r="F8" s="5"/>
      <c r="G8" s="5"/>
    </row>
    <row r="9" spans="1:7">
      <c r="A9" s="5" t="s">
        <v>5</v>
      </c>
      <c r="B9" s="5" t="s">
        <v>8</v>
      </c>
      <c r="C9" s="5"/>
      <c r="D9" s="5"/>
      <c r="E9" s="6" t="s">
        <v>4</v>
      </c>
      <c r="F9" s="5"/>
      <c r="G9" s="8"/>
    </row>
    <row r="10" spans="1:7">
      <c r="A10" s="5"/>
      <c r="B10" s="5"/>
      <c r="C10" s="5"/>
      <c r="D10" s="5"/>
      <c r="E10" s="6"/>
      <c r="F10" s="5"/>
      <c r="G10" s="5"/>
    </row>
    <row r="11" spans="1:7">
      <c r="A11" s="5" t="s">
        <v>14</v>
      </c>
      <c r="B11" s="5" t="s">
        <v>9</v>
      </c>
      <c r="C11" s="5"/>
      <c r="D11" s="5"/>
      <c r="E11" s="6"/>
      <c r="F11" s="5"/>
      <c r="G11" s="8"/>
    </row>
    <row r="12" spans="1:7">
      <c r="A12" s="5"/>
      <c r="B12" s="5"/>
      <c r="C12" s="5"/>
      <c r="D12" s="5"/>
      <c r="E12" s="6"/>
      <c r="F12" s="5"/>
      <c r="G12" s="5"/>
    </row>
    <row r="13" spans="1:7">
      <c r="A13" s="5" t="s">
        <v>14</v>
      </c>
      <c r="B13" s="5" t="s">
        <v>10</v>
      </c>
      <c r="C13" s="5"/>
      <c r="D13" s="5"/>
      <c r="E13" s="6" t="s">
        <v>4</v>
      </c>
      <c r="F13" s="5"/>
      <c r="G13" s="8"/>
    </row>
    <row r="14" spans="1:7">
      <c r="A14" s="5"/>
      <c r="B14" s="5"/>
      <c r="C14" s="5"/>
      <c r="D14" s="5"/>
      <c r="E14" s="6"/>
      <c r="F14" s="5"/>
      <c r="G14" s="5"/>
    </row>
    <row r="15" spans="1:7">
      <c r="A15" s="5"/>
      <c r="B15" s="5"/>
      <c r="C15" s="5"/>
      <c r="D15" s="5"/>
      <c r="E15" s="6" t="s">
        <v>2</v>
      </c>
      <c r="F15" s="5"/>
      <c r="G15" s="8"/>
    </row>
    <row r="16" spans="1:7">
      <c r="A16" s="5"/>
      <c r="B16" s="5"/>
      <c r="C16" s="5"/>
      <c r="D16" s="5"/>
      <c r="E16" s="6"/>
      <c r="F16" s="5"/>
      <c r="G16" s="5"/>
    </row>
    <row r="17" spans="1:7">
      <c r="A17" s="5"/>
      <c r="B17" s="5" t="s">
        <v>23</v>
      </c>
      <c r="C17" s="5"/>
      <c r="D17" s="5"/>
      <c r="E17" s="6"/>
      <c r="F17" s="5"/>
      <c r="G17" s="5"/>
    </row>
    <row r="18" spans="1:7">
      <c r="A18" s="5"/>
      <c r="B18" s="5"/>
      <c r="C18" s="5"/>
      <c r="D18" s="5"/>
      <c r="E18" s="6"/>
      <c r="F18" s="5"/>
      <c r="G18" s="5"/>
    </row>
    <row r="19" spans="1:7">
      <c r="A19" s="5" t="s">
        <v>1</v>
      </c>
      <c r="B19" s="5" t="s">
        <v>31</v>
      </c>
      <c r="C19" s="5"/>
      <c r="D19" s="5"/>
      <c r="E19" s="6"/>
      <c r="F19" s="5"/>
      <c r="G19" s="8"/>
    </row>
    <row r="20" spans="1:7">
      <c r="A20" s="5"/>
      <c r="B20" s="5"/>
      <c r="C20" s="5"/>
      <c r="D20" s="5"/>
      <c r="E20" s="6"/>
      <c r="F20" s="5"/>
      <c r="G20" s="5"/>
    </row>
    <row r="21" spans="1:7">
      <c r="A21" s="5" t="s">
        <v>3</v>
      </c>
      <c r="B21" s="5" t="s">
        <v>32</v>
      </c>
      <c r="C21" s="5"/>
      <c r="D21" s="5"/>
      <c r="E21" s="6"/>
      <c r="F21" s="5"/>
      <c r="G21" s="8"/>
    </row>
    <row r="22" spans="1:7">
      <c r="A22" s="5"/>
      <c r="B22" s="5"/>
      <c r="C22" s="5"/>
      <c r="D22" s="5"/>
      <c r="E22" s="6"/>
      <c r="F22" s="5"/>
      <c r="G22" s="5"/>
    </row>
    <row r="23" spans="1:7">
      <c r="A23" s="5" t="s">
        <v>5</v>
      </c>
      <c r="B23" s="5" t="s">
        <v>29</v>
      </c>
      <c r="C23" s="5"/>
      <c r="D23" s="5"/>
      <c r="E23" s="6"/>
      <c r="F23" s="5"/>
      <c r="G23" s="8"/>
    </row>
    <row r="24" spans="1:7">
      <c r="A24" s="5"/>
      <c r="B24" s="5"/>
      <c r="C24" s="5"/>
      <c r="D24" s="5"/>
      <c r="E24" s="6"/>
      <c r="F24" s="5"/>
      <c r="G24" s="5"/>
    </row>
    <row r="25" spans="1:7">
      <c r="A25" s="5" t="s">
        <v>13</v>
      </c>
      <c r="B25" s="5" t="s">
        <v>30</v>
      </c>
      <c r="C25" s="5"/>
      <c r="D25" s="5"/>
      <c r="E25" s="6"/>
      <c r="F25" s="5"/>
      <c r="G25" s="8"/>
    </row>
    <row r="26" spans="1:7">
      <c r="A26" s="5"/>
      <c r="B26" s="5"/>
      <c r="C26" s="5"/>
      <c r="D26" s="5"/>
      <c r="E26" s="6"/>
      <c r="F26" s="5"/>
      <c r="G26" s="5"/>
    </row>
    <row r="27" spans="1:7">
      <c r="A27" s="5"/>
      <c r="B27" s="5"/>
      <c r="C27" s="5"/>
      <c r="D27" s="5"/>
      <c r="E27" s="6" t="s">
        <v>2</v>
      </c>
      <c r="F27" s="5"/>
      <c r="G27" s="8"/>
    </row>
    <row r="28" spans="1:7">
      <c r="B28" s="2"/>
      <c r="C28" s="3"/>
      <c r="D28" s="4"/>
      <c r="E28" s="6"/>
      <c r="F28" s="7"/>
      <c r="G28" s="8"/>
    </row>
    <row r="29" spans="1:7">
      <c r="A29" s="1" t="s">
        <v>4</v>
      </c>
      <c r="B29" s="5" t="s">
        <v>25</v>
      </c>
      <c r="C29" s="3"/>
      <c r="D29" s="4"/>
      <c r="E29" s="6"/>
      <c r="F29" s="7"/>
      <c r="G29" s="8"/>
    </row>
    <row r="30" spans="1:7">
      <c r="B30" s="2"/>
      <c r="C30" s="3"/>
      <c r="D30" s="4"/>
      <c r="E30" s="6"/>
      <c r="F30" s="7"/>
      <c r="G30" s="8"/>
    </row>
    <row r="31" spans="1:7">
      <c r="B31" s="2"/>
      <c r="C31" s="3"/>
      <c r="D31" s="4"/>
      <c r="E31" s="6"/>
      <c r="F31" s="7"/>
      <c r="G31" s="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6"/>
  <sheetViews>
    <sheetView view="pageBreakPreview" zoomScale="120" zoomScaleNormal="100" zoomScaleSheetLayoutView="120" workbookViewId="0">
      <selection activeCell="J13" sqref="J13"/>
    </sheetView>
  </sheetViews>
  <sheetFormatPr defaultRowHeight="13.2"/>
  <cols>
    <col min="1" max="1" width="3.44140625" bestFit="1" customWidth="1"/>
    <col min="2" max="2" width="40.88671875" customWidth="1"/>
    <col min="4" max="4" width="8.88671875" style="304"/>
    <col min="6" max="6" width="10.33203125" bestFit="1" customWidth="1"/>
  </cols>
  <sheetData>
    <row r="1" spans="1:6" s="284" customFormat="1" ht="27.6">
      <c r="A1" s="227" t="s">
        <v>350</v>
      </c>
      <c r="B1" s="228" t="s">
        <v>351</v>
      </c>
      <c r="C1" s="281"/>
      <c r="D1" s="282"/>
      <c r="E1" s="283"/>
      <c r="F1" s="283"/>
    </row>
    <row r="2" spans="1:6" s="287" customFormat="1" ht="13.8">
      <c r="A2" s="285"/>
      <c r="B2" s="228"/>
      <c r="C2" s="281"/>
      <c r="D2" s="282"/>
      <c r="E2" s="283"/>
      <c r="F2" s="286"/>
    </row>
    <row r="3" spans="1:6" s="291" customFormat="1" ht="41.4">
      <c r="A3" s="285">
        <f>IF(ISTEXT(B3),MAX($A$1:$A2)+1,"")</f>
        <v>1</v>
      </c>
      <c r="B3" s="288" t="s">
        <v>233</v>
      </c>
      <c r="C3" s="289" t="s">
        <v>130</v>
      </c>
      <c r="D3" s="290">
        <f>82+140</f>
        <v>222</v>
      </c>
      <c r="E3" s="236"/>
      <c r="F3" s="237"/>
    </row>
    <row r="4" spans="1:6" s="291" customFormat="1" ht="13.8">
      <c r="A4" s="292"/>
      <c r="B4" s="288"/>
      <c r="C4" s="289"/>
      <c r="D4" s="290"/>
      <c r="E4" s="293"/>
      <c r="F4" s="286"/>
    </row>
    <row r="5" spans="1:6" s="291" customFormat="1" ht="13.8">
      <c r="A5" s="294"/>
      <c r="B5" s="288"/>
      <c r="C5" s="289"/>
      <c r="D5" s="290"/>
      <c r="E5" s="293"/>
      <c r="F5" s="286"/>
    </row>
    <row r="6" spans="1:6" s="291" customFormat="1" ht="41.4">
      <c r="A6" s="285">
        <f>IF(ISTEXT(B6),MAX($A$1:$A3)+1,"")</f>
        <v>2</v>
      </c>
      <c r="B6" s="288" t="s">
        <v>234</v>
      </c>
      <c r="C6" s="289" t="s">
        <v>130</v>
      </c>
      <c r="D6" s="290">
        <f>D3/2</f>
        <v>111</v>
      </c>
      <c r="E6" s="236"/>
      <c r="F6" s="237"/>
    </row>
    <row r="7" spans="1:6" s="291" customFormat="1" ht="13.8">
      <c r="A7" s="285"/>
      <c r="B7" s="288"/>
      <c r="C7" s="289"/>
      <c r="D7" s="290"/>
      <c r="E7" s="293"/>
      <c r="F7" s="286"/>
    </row>
    <row r="8" spans="1:6" s="291" customFormat="1" ht="13.8">
      <c r="A8" s="285"/>
      <c r="B8" s="288"/>
      <c r="C8" s="289"/>
      <c r="D8" s="290"/>
      <c r="E8" s="293"/>
      <c r="F8" s="286"/>
    </row>
    <row r="9" spans="1:6" s="291" customFormat="1" ht="55.2">
      <c r="A9" s="285">
        <f>IF(ISTEXT(B9),MAX($A$1:$A8)+1,"")</f>
        <v>3</v>
      </c>
      <c r="B9" s="288" t="s">
        <v>235</v>
      </c>
      <c r="C9" s="289" t="s">
        <v>11</v>
      </c>
      <c r="D9" s="290">
        <f>((0.6*1.5)+(0.7*1.5))*D3</f>
        <v>432.89999999999992</v>
      </c>
      <c r="E9" s="236"/>
      <c r="F9" s="237"/>
    </row>
    <row r="10" spans="1:6" s="291" customFormat="1" ht="13.8">
      <c r="A10" s="294"/>
      <c r="B10" s="288"/>
      <c r="C10" s="289"/>
      <c r="D10" s="290"/>
      <c r="E10" s="293"/>
      <c r="F10" s="286"/>
    </row>
    <row r="11" spans="1:6" s="291" customFormat="1" ht="13.8">
      <c r="A11" s="295"/>
      <c r="B11" s="288"/>
      <c r="C11" s="289"/>
      <c r="D11" s="290"/>
      <c r="E11" s="293"/>
      <c r="F11" s="286"/>
    </row>
    <row r="12" spans="1:6" s="291" customFormat="1" ht="27.6">
      <c r="A12" s="285">
        <f>IF(ISTEXT(B12),MAX($A$1:$A11)+1,"")</f>
        <v>4</v>
      </c>
      <c r="B12" s="288" t="s">
        <v>236</v>
      </c>
      <c r="C12" s="289" t="s">
        <v>0</v>
      </c>
      <c r="D12" s="290">
        <f>D3*0.6</f>
        <v>133.19999999999999</v>
      </c>
      <c r="E12" s="236"/>
      <c r="F12" s="237"/>
    </row>
    <row r="13" spans="1:6" s="291" customFormat="1" ht="13.8">
      <c r="A13" s="294"/>
      <c r="B13" s="288"/>
      <c r="C13" s="289"/>
      <c r="D13" s="290"/>
      <c r="E13" s="293"/>
      <c r="F13" s="286"/>
    </row>
    <row r="14" spans="1:6" s="291" customFormat="1" ht="13.8">
      <c r="A14" s="295"/>
      <c r="B14" s="288"/>
      <c r="C14" s="289"/>
      <c r="D14" s="290"/>
      <c r="E14" s="293"/>
      <c r="F14" s="286"/>
    </row>
    <row r="15" spans="1:6" s="291" customFormat="1" ht="69">
      <c r="A15" s="285">
        <f>IF(ISTEXT(B15),MAX($A$1:$A14)+1,"")</f>
        <v>5</v>
      </c>
      <c r="B15" s="288" t="s">
        <v>237</v>
      </c>
      <c r="C15" s="289" t="s">
        <v>11</v>
      </c>
      <c r="D15" s="290">
        <f>D3*0.6*0.1*1.2</f>
        <v>15.984</v>
      </c>
      <c r="E15" s="236"/>
      <c r="F15" s="237"/>
    </row>
    <row r="16" spans="1:6" s="291" customFormat="1" ht="13.8">
      <c r="A16" s="285"/>
      <c r="B16" s="288"/>
      <c r="C16" s="289"/>
      <c r="D16" s="290"/>
      <c r="E16" s="293"/>
      <c r="F16" s="286"/>
    </row>
    <row r="17" spans="1:6" s="291" customFormat="1" ht="13.8">
      <c r="A17" s="285"/>
      <c r="B17" s="288"/>
      <c r="C17" s="289"/>
      <c r="D17" s="290"/>
      <c r="E17" s="293"/>
      <c r="F17" s="286"/>
    </row>
    <row r="18" spans="1:6" s="291" customFormat="1" ht="151.80000000000001">
      <c r="A18" s="285">
        <f>IF(ISTEXT(B18),MAX($A$1:$A17)+1,"")</f>
        <v>6</v>
      </c>
      <c r="B18" s="288" t="s">
        <v>244</v>
      </c>
      <c r="C18" s="289" t="s">
        <v>11</v>
      </c>
      <c r="D18" s="290">
        <f>D3*0.6*0.4*1.2</f>
        <v>63.936</v>
      </c>
      <c r="E18" s="236"/>
      <c r="F18" s="237"/>
    </row>
    <row r="19" spans="1:6" s="291" customFormat="1" ht="13.8">
      <c r="A19" s="285"/>
      <c r="B19" s="288"/>
      <c r="C19" s="289"/>
      <c r="D19" s="290"/>
      <c r="E19" s="293"/>
      <c r="F19" s="286"/>
    </row>
    <row r="20" spans="1:6" s="291" customFormat="1" ht="13.8">
      <c r="A20" s="285"/>
      <c r="B20" s="288"/>
      <c r="C20" s="289"/>
      <c r="D20" s="290"/>
      <c r="E20" s="293"/>
      <c r="F20" s="286"/>
    </row>
    <row r="21" spans="1:6" s="291" customFormat="1" ht="69">
      <c r="A21" s="285">
        <f>IF(ISTEXT(B21),MAX($A$1:$A20)+1,"")</f>
        <v>7</v>
      </c>
      <c r="B21" s="288" t="s">
        <v>238</v>
      </c>
      <c r="C21" s="289" t="s">
        <v>11</v>
      </c>
      <c r="D21" s="290">
        <f>((0.6*1.5)+(0.7*1.5))*D3-D3*0.6*0.1*1.2-D3*0.6*0.4*1.2</f>
        <v>352.97999999999996</v>
      </c>
      <c r="E21" s="236"/>
      <c r="F21" s="237"/>
    </row>
    <row r="22" spans="1:6" s="291" customFormat="1" ht="13.8">
      <c r="A22" s="285"/>
      <c r="B22" s="288"/>
      <c r="C22" s="289"/>
      <c r="D22" s="290"/>
      <c r="E22" s="293"/>
      <c r="F22" s="286"/>
    </row>
    <row r="23" spans="1:6" s="291" customFormat="1" ht="13.8">
      <c r="A23" s="285" t="str">
        <f>IF(ISTEXT(B23),MAX($A$1:$A22)+1,"")</f>
        <v/>
      </c>
      <c r="B23" s="288"/>
      <c r="C23" s="289"/>
      <c r="D23" s="290"/>
      <c r="E23" s="293"/>
      <c r="F23" s="286"/>
    </row>
    <row r="24" spans="1:6" s="299" customFormat="1" ht="27.6">
      <c r="A24" s="285">
        <f>IF(ISTEXT(B24),MAX($A$1:$A23)+1,"")</f>
        <v>8</v>
      </c>
      <c r="B24" s="296" t="s">
        <v>239</v>
      </c>
      <c r="C24" s="297" t="s">
        <v>11</v>
      </c>
      <c r="D24" s="298">
        <f>D3*0.6*0.4*1.2+D3*0.6*0.1*1.2</f>
        <v>79.92</v>
      </c>
      <c r="E24" s="236"/>
      <c r="F24" s="237"/>
    </row>
    <row r="25" spans="1:6" s="299" customFormat="1" ht="13.8">
      <c r="A25" s="300"/>
      <c r="B25" s="296"/>
      <c r="C25" s="297"/>
      <c r="D25" s="298"/>
      <c r="E25" s="293"/>
      <c r="F25" s="286"/>
    </row>
    <row r="26" spans="1:6" s="303" customFormat="1" ht="13.8">
      <c r="A26" s="301"/>
      <c r="B26" s="246" t="s">
        <v>2</v>
      </c>
      <c r="C26" s="247" t="str">
        <f>A1</f>
        <v>D.</v>
      </c>
      <c r="D26" s="308"/>
      <c r="E26" s="308"/>
      <c r="F26" s="302"/>
    </row>
  </sheetData>
  <protectedRanges>
    <protectedRange sqref="F1 E1:E24 E26" name="Obseg1_1"/>
    <protectedRange sqref="E25" name="Obseg1_1_1"/>
  </protectedRanges>
  <mergeCells count="1">
    <mergeCell ref="D26:E26"/>
  </mergeCells>
  <pageMargins left="0.7" right="0.7" top="0.75" bottom="0.75" header="0.3" footer="0.3"/>
  <pageSetup paperSize="9" orientation="portrait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Layout" zoomScaleNormal="100" workbookViewId="0">
      <selection activeCell="G5" sqref="G5:G15"/>
    </sheetView>
  </sheetViews>
  <sheetFormatPr defaultColWidth="9.109375" defaultRowHeight="13.8"/>
  <cols>
    <col min="1" max="1" width="3.88671875" style="15" customWidth="1"/>
    <col min="2" max="2" width="36.5546875" style="15" customWidth="1"/>
    <col min="3" max="3" width="8.88671875" style="15" customWidth="1"/>
    <col min="4" max="4" width="3.109375" style="15" customWidth="1"/>
    <col min="5" max="5" width="11.88671875" style="16" customWidth="1"/>
    <col min="6" max="6" width="3.109375" style="15" customWidth="1"/>
    <col min="7" max="7" width="19.44140625" style="15" customWidth="1"/>
    <col min="8" max="16384" width="9.109375" style="15"/>
  </cols>
  <sheetData>
    <row r="1" spans="1:7" s="12" customFormat="1">
      <c r="B1" s="12" t="s">
        <v>22</v>
      </c>
      <c r="E1" s="13"/>
    </row>
    <row r="3" spans="1:7">
      <c r="A3" s="14" t="s">
        <v>1</v>
      </c>
      <c r="B3" s="14" t="s">
        <v>21</v>
      </c>
      <c r="G3" s="17"/>
    </row>
    <row r="4" spans="1:7">
      <c r="G4" s="17"/>
    </row>
    <row r="5" spans="1:7" ht="27.6">
      <c r="A5" s="18" t="s">
        <v>110</v>
      </c>
      <c r="B5" s="11" t="s">
        <v>28</v>
      </c>
      <c r="G5" s="17"/>
    </row>
    <row r="6" spans="1:7">
      <c r="B6" s="19" t="s">
        <v>20</v>
      </c>
      <c r="C6" s="16">
        <v>1</v>
      </c>
      <c r="D6" s="20" t="s">
        <v>12</v>
      </c>
      <c r="F6" s="20"/>
      <c r="G6" s="17"/>
    </row>
    <row r="7" spans="1:7">
      <c r="A7" s="18"/>
      <c r="B7" s="11"/>
      <c r="G7" s="17"/>
    </row>
    <row r="8" spans="1:7" ht="124.2">
      <c r="A8" s="18" t="s">
        <v>122</v>
      </c>
      <c r="B8" s="11" t="s">
        <v>245</v>
      </c>
      <c r="G8" s="17"/>
    </row>
    <row r="9" spans="1:7">
      <c r="B9" s="19" t="s">
        <v>17</v>
      </c>
      <c r="C9" s="16">
        <v>4</v>
      </c>
      <c r="D9" s="20" t="s">
        <v>12</v>
      </c>
      <c r="F9" s="20"/>
      <c r="G9" s="17"/>
    </row>
    <row r="10" spans="1:7">
      <c r="A10" s="18"/>
      <c r="B10" s="11"/>
      <c r="G10" s="17"/>
    </row>
    <row r="11" spans="1:7">
      <c r="B11" s="19"/>
      <c r="C11" s="16"/>
      <c r="D11" s="20"/>
      <c r="E11" s="21" t="s">
        <v>2</v>
      </c>
      <c r="F11" s="22"/>
      <c r="G11" s="23"/>
    </row>
    <row r="12" spans="1:7">
      <c r="B12" s="19"/>
      <c r="C12" s="16"/>
      <c r="D12" s="20"/>
      <c r="E12" s="21"/>
      <c r="F12" s="22"/>
      <c r="G12" s="23"/>
    </row>
    <row r="13" spans="1:7">
      <c r="B13" s="19"/>
      <c r="C13" s="16"/>
      <c r="D13" s="20"/>
      <c r="E13" s="21"/>
      <c r="F13" s="22"/>
      <c r="G13" s="23"/>
    </row>
    <row r="14" spans="1:7">
      <c r="B14" s="19"/>
      <c r="C14" s="16"/>
      <c r="D14" s="20"/>
      <c r="E14" s="21"/>
      <c r="F14" s="22"/>
      <c r="G14" s="23"/>
    </row>
    <row r="15" spans="1:7">
      <c r="A15" s="14"/>
      <c r="B15" s="14"/>
      <c r="C15" s="14"/>
      <c r="D15" s="14"/>
      <c r="E15" s="21"/>
      <c r="F15" s="14"/>
      <c r="G15" s="14"/>
    </row>
    <row r="16" spans="1:7">
      <c r="B16" s="19"/>
      <c r="C16" s="16"/>
      <c r="D16" s="20"/>
      <c r="E16" s="21"/>
      <c r="F16" s="22"/>
      <c r="G16" s="23"/>
    </row>
    <row r="17" spans="2:7">
      <c r="B17" s="19"/>
      <c r="C17" s="16"/>
      <c r="D17" s="20"/>
      <c r="E17" s="21"/>
      <c r="F17" s="22"/>
      <c r="G17" s="23"/>
    </row>
    <row r="18" spans="2:7">
      <c r="B18" s="19"/>
      <c r="C18" s="16"/>
      <c r="D18" s="20"/>
      <c r="E18" s="21"/>
      <c r="F18" s="22"/>
      <c r="G18" s="23"/>
    </row>
    <row r="19" spans="2:7">
      <c r="B19" s="19"/>
      <c r="C19" s="16"/>
      <c r="D19" s="20"/>
      <c r="E19" s="21"/>
      <c r="F19" s="22"/>
      <c r="G19" s="23"/>
    </row>
    <row r="20" spans="2:7">
      <c r="B20" s="19"/>
      <c r="C20" s="16"/>
      <c r="D20" s="20"/>
      <c r="E20" s="21"/>
      <c r="F20" s="22"/>
      <c r="G20" s="23"/>
    </row>
    <row r="21" spans="2:7">
      <c r="B21" s="19"/>
      <c r="C21" s="16"/>
      <c r="D21" s="20"/>
      <c r="E21" s="21"/>
      <c r="F21" s="22"/>
      <c r="G21" s="23"/>
    </row>
    <row r="22" spans="2:7">
      <c r="B22" s="19"/>
      <c r="C22" s="16"/>
      <c r="D22" s="20"/>
      <c r="E22" s="21"/>
      <c r="F22" s="22"/>
      <c r="G22" s="23"/>
    </row>
    <row r="23" spans="2:7">
      <c r="B23" s="19"/>
      <c r="C23" s="16"/>
      <c r="D23" s="20"/>
      <c r="E23" s="21"/>
      <c r="F23" s="22"/>
      <c r="G23" s="23"/>
    </row>
    <row r="24" spans="2:7">
      <c r="B24" s="19"/>
      <c r="C24" s="16"/>
      <c r="D24" s="20"/>
      <c r="E24" s="21"/>
      <c r="F24" s="22"/>
      <c r="G24" s="23"/>
    </row>
    <row r="25" spans="2:7">
      <c r="B25" s="19"/>
      <c r="C25" s="16"/>
      <c r="D25" s="20"/>
      <c r="E25" s="21"/>
      <c r="F25" s="22"/>
      <c r="G25" s="23"/>
    </row>
    <row r="26" spans="2:7">
      <c r="B26" s="19"/>
      <c r="C26" s="16"/>
      <c r="D26" s="20"/>
      <c r="E26" s="21"/>
      <c r="F26" s="22"/>
      <c r="G26" s="23"/>
    </row>
    <row r="27" spans="2:7">
      <c r="B27" s="19"/>
      <c r="C27" s="16"/>
      <c r="D27" s="20"/>
      <c r="E27" s="21"/>
      <c r="F27" s="22"/>
      <c r="G27" s="23"/>
    </row>
    <row r="28" spans="2:7">
      <c r="B28" s="19"/>
      <c r="C28" s="16"/>
      <c r="D28" s="20"/>
      <c r="E28" s="21"/>
      <c r="F28" s="22"/>
      <c r="G28" s="23"/>
    </row>
    <row r="29" spans="2:7">
      <c r="B29" s="19"/>
      <c r="C29" s="16"/>
      <c r="D29" s="20"/>
      <c r="E29" s="21"/>
      <c r="F29" s="22"/>
      <c r="G29" s="23"/>
    </row>
    <row r="30" spans="2:7">
      <c r="B30" s="19"/>
      <c r="C30" s="16"/>
      <c r="D30" s="20"/>
      <c r="E30" s="21"/>
      <c r="F30" s="22"/>
      <c r="G30" s="23"/>
    </row>
    <row r="31" spans="2:7">
      <c r="B31" s="19"/>
      <c r="C31" s="16"/>
      <c r="D31" s="20"/>
      <c r="E31" s="21"/>
      <c r="F31" s="22"/>
      <c r="G31" s="23"/>
    </row>
    <row r="32" spans="2:7">
      <c r="B32" s="19"/>
      <c r="C32" s="16"/>
      <c r="D32" s="20"/>
      <c r="E32" s="21"/>
      <c r="F32" s="22"/>
      <c r="G32" s="23"/>
    </row>
    <row r="33" spans="2:7">
      <c r="B33" s="19"/>
      <c r="C33" s="16"/>
      <c r="D33" s="20"/>
      <c r="E33" s="21"/>
      <c r="F33" s="22"/>
      <c r="G33" s="23"/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topLeftCell="A22" zoomScaleNormal="100" workbookViewId="0">
      <selection activeCell="B51" sqref="B51"/>
    </sheetView>
  </sheetViews>
  <sheetFormatPr defaultColWidth="9.109375" defaultRowHeight="13.8"/>
  <cols>
    <col min="1" max="1" width="4.44140625" style="15" bestFit="1" customWidth="1"/>
    <col min="2" max="2" width="36.5546875" style="15" customWidth="1"/>
    <col min="3" max="3" width="10.44140625" style="15" customWidth="1"/>
    <col min="4" max="4" width="3.109375" style="15" customWidth="1"/>
    <col min="5" max="5" width="11" style="16" customWidth="1"/>
    <col min="6" max="6" width="3.44140625" style="15" customWidth="1"/>
    <col min="7" max="7" width="18" style="15" customWidth="1"/>
    <col min="8" max="16384" width="9.109375" style="15"/>
  </cols>
  <sheetData>
    <row r="1" spans="1:7">
      <c r="A1" s="14" t="s">
        <v>3</v>
      </c>
      <c r="B1" s="14" t="s">
        <v>18</v>
      </c>
      <c r="G1" s="17"/>
    </row>
    <row r="2" spans="1:7">
      <c r="G2" s="17"/>
    </row>
    <row r="3" spans="1:7" s="12" customFormat="1">
      <c r="B3" s="12" t="s">
        <v>16</v>
      </c>
      <c r="C3" s="14"/>
      <c r="E3" s="13"/>
      <c r="G3" s="24"/>
    </row>
    <row r="4" spans="1:7" s="12" customFormat="1">
      <c r="C4" s="14"/>
      <c r="E4" s="13"/>
      <c r="G4" s="24"/>
    </row>
    <row r="5" spans="1:7" s="12" customFormat="1">
      <c r="B5" s="12" t="s">
        <v>26</v>
      </c>
      <c r="C5" s="14"/>
      <c r="E5" s="13"/>
      <c r="G5" s="24"/>
    </row>
    <row r="6" spans="1:7" s="12" customFormat="1">
      <c r="B6" s="12" t="s">
        <v>27</v>
      </c>
      <c r="C6" s="14"/>
      <c r="E6" s="13"/>
      <c r="G6" s="24"/>
    </row>
    <row r="7" spans="1:7" s="12" customFormat="1">
      <c r="C7" s="14"/>
      <c r="E7" s="13"/>
      <c r="G7" s="24"/>
    </row>
    <row r="8" spans="1:7" ht="41.4">
      <c r="A8" s="18">
        <v>1</v>
      </c>
      <c r="B8" s="11" t="s">
        <v>33</v>
      </c>
      <c r="G8" s="17"/>
    </row>
    <row r="9" spans="1:7">
      <c r="B9" s="19" t="s">
        <v>11</v>
      </c>
      <c r="C9" s="16">
        <v>746</v>
      </c>
      <c r="D9" s="20" t="s">
        <v>12</v>
      </c>
      <c r="F9" s="20"/>
      <c r="G9" s="17"/>
    </row>
    <row r="10" spans="1:7">
      <c r="A10" s="18"/>
      <c r="B10" s="11"/>
      <c r="G10" s="17"/>
    </row>
    <row r="11" spans="1:7" ht="27.6">
      <c r="A11" s="18">
        <v>2</v>
      </c>
      <c r="B11" s="11" t="s">
        <v>24</v>
      </c>
      <c r="G11" s="17"/>
    </row>
    <row r="12" spans="1:7">
      <c r="B12" s="19" t="s">
        <v>0</v>
      </c>
      <c r="C12" s="16">
        <v>1043</v>
      </c>
      <c r="D12" s="20" t="s">
        <v>12</v>
      </c>
      <c r="F12" s="20"/>
      <c r="G12" s="17"/>
    </row>
    <row r="13" spans="1:7">
      <c r="A13" s="18"/>
      <c r="B13" s="11"/>
      <c r="G13" s="17"/>
    </row>
    <row r="14" spans="1:7" ht="151.80000000000001">
      <c r="A14" s="18">
        <v>3</v>
      </c>
      <c r="B14" s="11" t="s">
        <v>49</v>
      </c>
      <c r="G14" s="17"/>
    </row>
    <row r="15" spans="1:7">
      <c r="B15" s="19" t="s">
        <v>11</v>
      </c>
      <c r="C15" s="16">
        <v>344</v>
      </c>
      <c r="D15" s="20" t="s">
        <v>12</v>
      </c>
      <c r="F15" s="20"/>
      <c r="G15" s="17"/>
    </row>
    <row r="16" spans="1:7">
      <c r="A16" s="18"/>
      <c r="B16" s="11"/>
      <c r="G16" s="17"/>
    </row>
    <row r="17" spans="1:7" ht="165.6">
      <c r="A17" s="18">
        <v>4</v>
      </c>
      <c r="B17" s="11" t="s">
        <v>50</v>
      </c>
      <c r="G17" s="17"/>
    </row>
    <row r="18" spans="1:7">
      <c r="B18" s="19" t="s">
        <v>11</v>
      </c>
      <c r="C18" s="16">
        <v>165</v>
      </c>
      <c r="D18" s="20" t="s">
        <v>12</v>
      </c>
      <c r="F18" s="20"/>
      <c r="G18" s="17"/>
    </row>
    <row r="19" spans="1:7">
      <c r="A19" s="18"/>
      <c r="B19" s="11"/>
      <c r="G19" s="17"/>
    </row>
    <row r="20" spans="1:7" ht="27.6">
      <c r="A20" s="18">
        <v>5</v>
      </c>
      <c r="B20" s="25" t="s">
        <v>34</v>
      </c>
      <c r="G20" s="17"/>
    </row>
    <row r="21" spans="1:7">
      <c r="B21" s="19" t="s">
        <v>0</v>
      </c>
      <c r="C21" s="16">
        <v>975</v>
      </c>
      <c r="D21" s="20" t="s">
        <v>12</v>
      </c>
      <c r="F21" s="20"/>
      <c r="G21" s="17"/>
    </row>
    <row r="22" spans="1:7">
      <c r="A22" s="18"/>
      <c r="B22" s="11"/>
      <c r="G22" s="17"/>
    </row>
    <row r="23" spans="1:7" ht="41.4">
      <c r="A23" s="18">
        <v>6</v>
      </c>
      <c r="B23" s="11" t="s">
        <v>64</v>
      </c>
      <c r="G23" s="17"/>
    </row>
    <row r="24" spans="1:7">
      <c r="B24" s="19" t="s">
        <v>0</v>
      </c>
      <c r="C24" s="16">
        <v>480</v>
      </c>
      <c r="D24" s="20" t="s">
        <v>12</v>
      </c>
      <c r="F24" s="20"/>
      <c r="G24" s="17"/>
    </row>
    <row r="25" spans="1:7">
      <c r="A25" s="18"/>
      <c r="B25" s="11"/>
      <c r="G25" s="17"/>
    </row>
    <row r="26" spans="1:7" ht="27.6">
      <c r="A26" s="18">
        <v>7</v>
      </c>
      <c r="B26" s="11" t="s">
        <v>19</v>
      </c>
      <c r="G26" s="17"/>
    </row>
    <row r="27" spans="1:7">
      <c r="B27" s="19" t="s">
        <v>0</v>
      </c>
      <c r="C27" s="16">
        <v>975</v>
      </c>
      <c r="D27" s="20" t="s">
        <v>12</v>
      </c>
      <c r="F27" s="20"/>
      <c r="G27" s="17"/>
    </row>
    <row r="28" spans="1:7">
      <c r="A28" s="18"/>
      <c r="B28" s="11"/>
      <c r="G28" s="17"/>
    </row>
    <row r="29" spans="1:7" ht="55.2">
      <c r="A29" s="18">
        <v>8</v>
      </c>
      <c r="B29" s="11" t="s">
        <v>35</v>
      </c>
      <c r="G29" s="17"/>
    </row>
    <row r="30" spans="1:7">
      <c r="B30" s="19" t="s">
        <v>11</v>
      </c>
      <c r="C30" s="16">
        <v>89</v>
      </c>
      <c r="D30" s="20" t="s">
        <v>12</v>
      </c>
      <c r="F30" s="20"/>
      <c r="G30" s="17"/>
    </row>
    <row r="31" spans="1:7">
      <c r="A31" s="18"/>
      <c r="B31" s="11"/>
      <c r="G31" s="17"/>
    </row>
    <row r="32" spans="1:7" ht="82.8">
      <c r="A32" s="18">
        <v>9</v>
      </c>
      <c r="B32" s="11" t="s">
        <v>246</v>
      </c>
      <c r="G32" s="17"/>
    </row>
    <row r="33" spans="1:7">
      <c r="B33" s="19" t="s">
        <v>11</v>
      </c>
      <c r="C33" s="16">
        <v>720</v>
      </c>
      <c r="D33" s="20" t="s">
        <v>12</v>
      </c>
      <c r="F33" s="20"/>
      <c r="G33" s="17"/>
    </row>
    <row r="34" spans="1:7">
      <c r="A34" s="18"/>
      <c r="B34" s="11"/>
      <c r="G34" s="17"/>
    </row>
    <row r="35" spans="1:7" ht="41.4">
      <c r="A35" s="18">
        <v>10</v>
      </c>
      <c r="B35" s="11" t="s">
        <v>36</v>
      </c>
      <c r="G35" s="17"/>
    </row>
    <row r="36" spans="1:7">
      <c r="B36" s="19" t="s">
        <v>11</v>
      </c>
      <c r="C36" s="16">
        <v>50</v>
      </c>
      <c r="D36" s="20" t="s">
        <v>12</v>
      </c>
      <c r="F36" s="20"/>
      <c r="G36" s="17"/>
    </row>
    <row r="37" spans="1:7">
      <c r="A37" s="18"/>
      <c r="B37" s="11"/>
      <c r="G37" s="17"/>
    </row>
    <row r="38" spans="1:7" ht="55.2">
      <c r="A38" s="18" t="s">
        <v>52</v>
      </c>
      <c r="B38" s="11" t="s">
        <v>51</v>
      </c>
      <c r="G38" s="17"/>
    </row>
    <row r="39" spans="1:7">
      <c r="B39" s="19" t="s">
        <v>11</v>
      </c>
      <c r="C39" s="16">
        <v>166</v>
      </c>
      <c r="D39" s="20" t="s">
        <v>12</v>
      </c>
      <c r="F39" s="20"/>
      <c r="G39" s="17"/>
    </row>
    <row r="40" spans="1:7">
      <c r="A40" s="18"/>
      <c r="B40" s="11"/>
      <c r="G40" s="17"/>
    </row>
    <row r="41" spans="1:7" ht="82.8">
      <c r="A41" s="18" t="s">
        <v>53</v>
      </c>
      <c r="B41" s="11" t="s">
        <v>247</v>
      </c>
      <c r="G41" s="17"/>
    </row>
    <row r="42" spans="1:7">
      <c r="B42" s="19" t="s">
        <v>11</v>
      </c>
      <c r="C42" s="16">
        <v>48</v>
      </c>
      <c r="D42" s="20" t="s">
        <v>12</v>
      </c>
      <c r="F42" s="20"/>
      <c r="G42" s="17"/>
    </row>
    <row r="43" spans="1:7">
      <c r="A43" s="18"/>
      <c r="B43" s="11"/>
      <c r="G43" s="17"/>
    </row>
    <row r="44" spans="1:7" ht="27.6">
      <c r="A44" s="18" t="s">
        <v>55</v>
      </c>
      <c r="B44" s="11" t="s">
        <v>54</v>
      </c>
      <c r="G44" s="17"/>
    </row>
    <row r="45" spans="1:7">
      <c r="B45" s="19" t="s">
        <v>0</v>
      </c>
      <c r="C45" s="16">
        <v>80</v>
      </c>
      <c r="D45" s="20" t="s">
        <v>12</v>
      </c>
      <c r="F45" s="20"/>
      <c r="G45" s="17"/>
    </row>
    <row r="46" spans="1:7">
      <c r="A46" s="18"/>
      <c r="B46" s="11"/>
      <c r="G46" s="17"/>
    </row>
    <row r="47" spans="1:7" ht="55.2">
      <c r="A47" s="18" t="s">
        <v>57</v>
      </c>
      <c r="B47" s="11" t="s">
        <v>56</v>
      </c>
      <c r="G47" s="17"/>
    </row>
    <row r="48" spans="1:7">
      <c r="B48" s="19" t="s">
        <v>20</v>
      </c>
      <c r="C48" s="16">
        <v>1</v>
      </c>
      <c r="D48" s="20" t="s">
        <v>12</v>
      </c>
      <c r="F48" s="20"/>
      <c r="G48" s="17"/>
    </row>
    <row r="49" spans="1:7">
      <c r="A49" s="18"/>
      <c r="B49" s="11"/>
      <c r="G49" s="17"/>
    </row>
    <row r="50" spans="1:7" ht="27.6">
      <c r="A50" s="18" t="s">
        <v>248</v>
      </c>
      <c r="B50" s="11" t="s">
        <v>242</v>
      </c>
      <c r="G50" s="17"/>
    </row>
    <row r="51" spans="1:7">
      <c r="B51" s="19" t="s">
        <v>249</v>
      </c>
      <c r="C51" s="16">
        <v>500</v>
      </c>
      <c r="D51" s="20" t="s">
        <v>12</v>
      </c>
      <c r="F51" s="20"/>
      <c r="G51" s="17"/>
    </row>
    <row r="52" spans="1:7">
      <c r="A52" s="18"/>
      <c r="B52" s="11"/>
      <c r="G52" s="17"/>
    </row>
    <row r="53" spans="1:7">
      <c r="B53" s="19"/>
      <c r="C53" s="16"/>
      <c r="D53" s="20"/>
      <c r="E53" s="21" t="s">
        <v>2</v>
      </c>
      <c r="F53" s="22"/>
      <c r="G53" s="23"/>
    </row>
    <row r="54" spans="1:7">
      <c r="B54" s="19"/>
      <c r="C54" s="16"/>
      <c r="D54" s="20"/>
      <c r="E54" s="21"/>
      <c r="F54" s="22"/>
      <c r="G54" s="23"/>
    </row>
    <row r="55" spans="1:7">
      <c r="B55" s="19"/>
      <c r="C55" s="16"/>
      <c r="D55" s="20"/>
      <c r="E55" s="21"/>
      <c r="F55" s="22"/>
      <c r="G55" s="23"/>
    </row>
    <row r="56" spans="1:7">
      <c r="B56" s="19"/>
      <c r="C56" s="16"/>
      <c r="D56" s="20"/>
      <c r="E56" s="21"/>
      <c r="F56" s="22"/>
      <c r="G56" s="23"/>
    </row>
    <row r="57" spans="1:7">
      <c r="A57" s="14"/>
      <c r="B57" s="14"/>
      <c r="C57" s="14"/>
      <c r="D57" s="14"/>
      <c r="E57" s="21"/>
      <c r="F57" s="14"/>
      <c r="G57" s="14"/>
    </row>
  </sheetData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topLeftCell="A46" zoomScaleNormal="100" workbookViewId="0">
      <selection activeCell="G44" sqref="G44"/>
    </sheetView>
  </sheetViews>
  <sheetFormatPr defaultColWidth="9.109375" defaultRowHeight="13.8"/>
  <cols>
    <col min="1" max="1" width="3.88671875" style="15" customWidth="1"/>
    <col min="2" max="2" width="36.5546875" style="15" customWidth="1"/>
    <col min="3" max="3" width="10.33203125" style="15" customWidth="1"/>
    <col min="4" max="4" width="3.109375" style="15" customWidth="1"/>
    <col min="5" max="5" width="11.44140625" style="16" customWidth="1"/>
    <col min="6" max="6" width="3.109375" style="15" customWidth="1"/>
    <col min="7" max="7" width="19.44140625" style="15" customWidth="1"/>
    <col min="8" max="16384" width="9.109375" style="15"/>
  </cols>
  <sheetData>
    <row r="1" spans="1:7">
      <c r="A1" s="14" t="s">
        <v>5</v>
      </c>
      <c r="B1" s="14" t="s">
        <v>8</v>
      </c>
      <c r="G1" s="17"/>
    </row>
    <row r="2" spans="1:7">
      <c r="G2" s="17"/>
    </row>
    <row r="3" spans="1:7" ht="41.4">
      <c r="A3" s="18">
        <v>1</v>
      </c>
      <c r="B3" s="11" t="s">
        <v>58</v>
      </c>
      <c r="G3" s="17"/>
    </row>
    <row r="4" spans="1:7">
      <c r="B4" s="19" t="s">
        <v>11</v>
      </c>
      <c r="C4" s="16">
        <v>20.3</v>
      </c>
      <c r="D4" s="20" t="s">
        <v>12</v>
      </c>
      <c r="F4" s="20"/>
      <c r="G4" s="17"/>
    </row>
    <row r="5" spans="1:7">
      <c r="A5" s="18"/>
      <c r="B5" s="11"/>
      <c r="G5" s="17"/>
    </row>
    <row r="6" spans="1:7" ht="27.6">
      <c r="A6" s="18">
        <v>2</v>
      </c>
      <c r="B6" s="11" t="s">
        <v>250</v>
      </c>
      <c r="G6" s="17"/>
    </row>
    <row r="7" spans="1:7">
      <c r="A7" s="18"/>
      <c r="B7" s="11"/>
      <c r="G7" s="17"/>
    </row>
    <row r="8" spans="1:7">
      <c r="A8" s="18"/>
      <c r="B8" s="11" t="s">
        <v>37</v>
      </c>
      <c r="G8" s="17"/>
    </row>
    <row r="9" spans="1:7">
      <c r="B9" s="19" t="s">
        <v>11</v>
      </c>
      <c r="C9" s="16">
        <v>15.5</v>
      </c>
      <c r="D9" s="20" t="s">
        <v>12</v>
      </c>
      <c r="F9" s="20"/>
      <c r="G9" s="17"/>
    </row>
    <row r="10" spans="1:7">
      <c r="A10" s="18"/>
      <c r="B10" s="11"/>
      <c r="G10" s="17"/>
    </row>
    <row r="11" spans="1:7" ht="41.4">
      <c r="A11" s="18">
        <v>3</v>
      </c>
      <c r="B11" s="11" t="s">
        <v>251</v>
      </c>
      <c r="G11" s="17"/>
    </row>
    <row r="12" spans="1:7">
      <c r="A12" s="18"/>
      <c r="B12" s="11"/>
      <c r="G12" s="17"/>
    </row>
    <row r="13" spans="1:7">
      <c r="A13" s="18"/>
      <c r="B13" s="11" t="s">
        <v>252</v>
      </c>
      <c r="G13" s="17"/>
    </row>
    <row r="14" spans="1:7">
      <c r="B14" s="19" t="s">
        <v>7</v>
      </c>
      <c r="C14" s="16">
        <v>2325</v>
      </c>
      <c r="D14" s="20" t="s">
        <v>12</v>
      </c>
      <c r="F14" s="20"/>
      <c r="G14" s="17"/>
    </row>
    <row r="15" spans="1:7">
      <c r="A15" s="18"/>
      <c r="B15" s="11"/>
      <c r="G15" s="17"/>
    </row>
    <row r="16" spans="1:7">
      <c r="A16" s="18"/>
      <c r="B16" s="11" t="s">
        <v>253</v>
      </c>
      <c r="G16" s="17"/>
    </row>
    <row r="17" spans="1:7">
      <c r="B17" s="19" t="s">
        <v>7</v>
      </c>
      <c r="C17" s="16">
        <v>6075</v>
      </c>
      <c r="D17" s="20" t="s">
        <v>12</v>
      </c>
      <c r="F17" s="20"/>
      <c r="G17" s="17"/>
    </row>
    <row r="18" spans="1:7">
      <c r="A18" s="18"/>
      <c r="B18" s="11"/>
      <c r="G18" s="17"/>
    </row>
    <row r="19" spans="1:7" ht="82.8">
      <c r="A19" s="18">
        <v>4</v>
      </c>
      <c r="B19" s="11" t="s">
        <v>38</v>
      </c>
      <c r="G19" s="17"/>
    </row>
    <row r="20" spans="1:7">
      <c r="A20" s="18"/>
      <c r="B20" s="11"/>
      <c r="G20" s="17"/>
    </row>
    <row r="21" spans="1:7" ht="27.6">
      <c r="A21" s="18"/>
      <c r="B21" s="11" t="s">
        <v>254</v>
      </c>
      <c r="G21" s="17"/>
    </row>
    <row r="22" spans="1:7">
      <c r="B22" s="19" t="s">
        <v>17</v>
      </c>
      <c r="C22" s="16">
        <v>2</v>
      </c>
      <c r="D22" s="20" t="s">
        <v>12</v>
      </c>
      <c r="F22" s="20"/>
      <c r="G22" s="17"/>
    </row>
    <row r="23" spans="1:7">
      <c r="B23" s="19"/>
      <c r="C23" s="16"/>
      <c r="D23" s="20"/>
      <c r="F23" s="20"/>
      <c r="G23" s="17"/>
    </row>
    <row r="24" spans="1:7" ht="27.6">
      <c r="A24" s="18" t="s">
        <v>4</v>
      </c>
      <c r="B24" s="11" t="s">
        <v>255</v>
      </c>
      <c r="G24" s="17"/>
    </row>
    <row r="25" spans="1:7">
      <c r="B25" s="19" t="s">
        <v>17</v>
      </c>
      <c r="C25" s="16">
        <v>4</v>
      </c>
      <c r="D25" s="20" t="s">
        <v>12</v>
      </c>
      <c r="F25" s="20"/>
      <c r="G25" s="17"/>
    </row>
    <row r="26" spans="1:7">
      <c r="B26" s="19"/>
      <c r="C26" s="16"/>
      <c r="D26" s="20"/>
      <c r="F26" s="20"/>
      <c r="G26" s="17"/>
    </row>
    <row r="27" spans="1:7" ht="96.6">
      <c r="A27" s="18">
        <v>5</v>
      </c>
      <c r="B27" s="11" t="s">
        <v>256</v>
      </c>
      <c r="G27" s="17"/>
    </row>
    <row r="28" spans="1:7">
      <c r="A28" s="18"/>
      <c r="B28" s="11"/>
      <c r="G28" s="17"/>
    </row>
    <row r="29" spans="1:7" ht="27.6">
      <c r="A29" s="18"/>
      <c r="B29" s="11" t="s">
        <v>39</v>
      </c>
      <c r="G29" s="17"/>
    </row>
    <row r="30" spans="1:7">
      <c r="B30" s="19" t="s">
        <v>17</v>
      </c>
      <c r="C30" s="16">
        <v>2</v>
      </c>
      <c r="D30" s="20" t="s">
        <v>12</v>
      </c>
      <c r="F30" s="20"/>
      <c r="G30" s="17"/>
    </row>
    <row r="31" spans="1:7">
      <c r="B31" s="19"/>
      <c r="C31" s="16"/>
      <c r="D31" s="20"/>
      <c r="F31" s="20"/>
      <c r="G31" s="17"/>
    </row>
    <row r="32" spans="1:7" ht="41.4">
      <c r="A32" s="18">
        <v>6</v>
      </c>
      <c r="B32" s="11" t="s">
        <v>257</v>
      </c>
      <c r="G32" s="17"/>
    </row>
    <row r="33" spans="1:7">
      <c r="B33" s="19" t="s">
        <v>11</v>
      </c>
      <c r="C33" s="16">
        <v>40.5</v>
      </c>
      <c r="D33" s="20" t="s">
        <v>12</v>
      </c>
      <c r="F33" s="20"/>
      <c r="G33" s="17"/>
    </row>
    <row r="34" spans="1:7">
      <c r="B34" s="19"/>
      <c r="C34" s="16"/>
      <c r="D34" s="20"/>
      <c r="F34" s="20"/>
      <c r="G34" s="17"/>
    </row>
    <row r="35" spans="1:7" ht="82.8">
      <c r="A35" s="18">
        <v>7</v>
      </c>
      <c r="B35" s="11" t="s">
        <v>59</v>
      </c>
      <c r="G35" s="17"/>
    </row>
    <row r="36" spans="1:7">
      <c r="B36" s="19" t="s">
        <v>17</v>
      </c>
      <c r="C36" s="16">
        <v>2</v>
      </c>
      <c r="D36" s="20" t="s">
        <v>12</v>
      </c>
      <c r="F36" s="20"/>
      <c r="G36" s="17"/>
    </row>
    <row r="37" spans="1:7">
      <c r="B37" s="19"/>
      <c r="C37" s="16"/>
      <c r="D37" s="20"/>
      <c r="F37" s="20"/>
      <c r="G37" s="17"/>
    </row>
    <row r="38" spans="1:7" s="26" customFormat="1" ht="69">
      <c r="A38" s="18">
        <v>8</v>
      </c>
      <c r="B38" s="11" t="s">
        <v>258</v>
      </c>
      <c r="C38" s="15"/>
      <c r="D38" s="15"/>
      <c r="E38" s="16"/>
      <c r="F38" s="15"/>
      <c r="G38" s="17"/>
    </row>
    <row r="39" spans="1:7" s="26" customFormat="1">
      <c r="A39" s="15"/>
      <c r="B39" s="19" t="s">
        <v>20</v>
      </c>
      <c r="C39" s="16">
        <v>1</v>
      </c>
      <c r="D39" s="20" t="s">
        <v>12</v>
      </c>
      <c r="E39" s="16"/>
      <c r="F39" s="20"/>
      <c r="G39" s="17"/>
    </row>
    <row r="40" spans="1:7">
      <c r="B40" s="19"/>
      <c r="C40" s="16"/>
      <c r="D40" s="20"/>
      <c r="F40" s="20"/>
      <c r="G40" s="17"/>
    </row>
    <row r="41" spans="1:7" s="26" customFormat="1" ht="110.4">
      <c r="A41" s="18">
        <v>9</v>
      </c>
      <c r="B41" s="11" t="s">
        <v>259</v>
      </c>
      <c r="C41" s="15"/>
      <c r="D41" s="15"/>
      <c r="E41" s="16"/>
      <c r="F41" s="15"/>
      <c r="G41" s="17"/>
    </row>
    <row r="42" spans="1:7" s="26" customFormat="1">
      <c r="A42" s="15"/>
      <c r="B42" s="19" t="s">
        <v>17</v>
      </c>
      <c r="C42" s="16">
        <v>12</v>
      </c>
      <c r="D42" s="20" t="s">
        <v>12</v>
      </c>
      <c r="E42" s="16"/>
      <c r="F42" s="20"/>
      <c r="G42" s="17"/>
    </row>
    <row r="43" spans="1:7">
      <c r="B43" s="19"/>
      <c r="C43" s="16"/>
      <c r="D43" s="20"/>
      <c r="F43" s="20"/>
      <c r="G43" s="17"/>
    </row>
    <row r="44" spans="1:7">
      <c r="B44" s="19"/>
      <c r="C44" s="16"/>
      <c r="D44" s="20"/>
      <c r="E44" s="21" t="s">
        <v>2</v>
      </c>
      <c r="F44" s="22"/>
      <c r="G44" s="23"/>
    </row>
    <row r="45" spans="1:7">
      <c r="A45" s="14"/>
      <c r="B45" s="14"/>
      <c r="G45" s="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G4" sqref="G4:G19"/>
    </sheetView>
  </sheetViews>
  <sheetFormatPr defaultColWidth="9.109375" defaultRowHeight="13.8"/>
  <cols>
    <col min="1" max="1" width="3.88671875" style="15" customWidth="1"/>
    <col min="2" max="2" width="36.5546875" style="15" customWidth="1"/>
    <col min="3" max="3" width="8.6640625" style="15" customWidth="1"/>
    <col min="4" max="4" width="3.109375" style="15" customWidth="1"/>
    <col min="5" max="5" width="11.6640625" style="16" customWidth="1"/>
    <col min="6" max="6" width="3.109375" style="15" customWidth="1"/>
    <col min="7" max="7" width="19.44140625" style="15" customWidth="1"/>
    <col min="8" max="16384" width="9.109375" style="15"/>
  </cols>
  <sheetData>
    <row r="1" spans="1:7">
      <c r="A1" s="14" t="s">
        <v>13</v>
      </c>
      <c r="B1" s="14" t="s">
        <v>9</v>
      </c>
      <c r="G1" s="17"/>
    </row>
    <row r="2" spans="1:7">
      <c r="G2" s="17"/>
    </row>
    <row r="3" spans="1:7" ht="55.2">
      <c r="A3" s="18">
        <v>1</v>
      </c>
      <c r="B3" s="11" t="s">
        <v>260</v>
      </c>
      <c r="G3" s="17"/>
    </row>
    <row r="4" spans="1:7">
      <c r="B4" s="19" t="s">
        <v>6</v>
      </c>
      <c r="C4" s="16">
        <v>490</v>
      </c>
      <c r="D4" s="20" t="s">
        <v>12</v>
      </c>
      <c r="F4" s="20"/>
      <c r="G4" s="17"/>
    </row>
    <row r="5" spans="1:7">
      <c r="A5" s="18"/>
      <c r="B5" s="11"/>
      <c r="G5" s="17"/>
    </row>
    <row r="6" spans="1:7" ht="82.8">
      <c r="A6" s="18">
        <v>2</v>
      </c>
      <c r="B6" s="11" t="s">
        <v>261</v>
      </c>
      <c r="G6" s="17"/>
    </row>
    <row r="7" spans="1:7">
      <c r="B7" s="19" t="s">
        <v>0</v>
      </c>
      <c r="C7" s="16">
        <v>155</v>
      </c>
      <c r="D7" s="20" t="s">
        <v>12</v>
      </c>
      <c r="F7" s="20"/>
      <c r="G7" s="17"/>
    </row>
    <row r="8" spans="1:7">
      <c r="A8" s="18"/>
      <c r="B8" s="11"/>
      <c r="G8" s="17"/>
    </row>
    <row r="9" spans="1:7" ht="27.6">
      <c r="A9" s="18">
        <v>3</v>
      </c>
      <c r="B9" s="11" t="s">
        <v>40</v>
      </c>
      <c r="G9" s="17"/>
    </row>
    <row r="10" spans="1:7">
      <c r="B10" s="19" t="s">
        <v>6</v>
      </c>
      <c r="C10" s="16">
        <v>2.4</v>
      </c>
      <c r="D10" s="20" t="s">
        <v>12</v>
      </c>
      <c r="F10" s="20"/>
      <c r="G10" s="17"/>
    </row>
    <row r="11" spans="1:7">
      <c r="A11" s="18"/>
      <c r="B11" s="11"/>
      <c r="G11" s="17"/>
    </row>
    <row r="12" spans="1:7" ht="27.6">
      <c r="A12" s="18">
        <v>4</v>
      </c>
      <c r="B12" s="11" t="s">
        <v>41</v>
      </c>
      <c r="G12" s="17"/>
    </row>
    <row r="13" spans="1:7">
      <c r="B13" s="19" t="s">
        <v>6</v>
      </c>
      <c r="C13" s="16">
        <v>5.4</v>
      </c>
      <c r="D13" s="20" t="s">
        <v>12</v>
      </c>
      <c r="F13" s="20"/>
      <c r="G13" s="17"/>
    </row>
    <row r="14" spans="1:7">
      <c r="A14" s="18"/>
      <c r="B14" s="11"/>
      <c r="G14" s="17"/>
    </row>
    <row r="15" spans="1:7" s="26" customFormat="1" ht="179.4">
      <c r="A15" s="18">
        <v>5</v>
      </c>
      <c r="B15" s="11" t="s">
        <v>262</v>
      </c>
      <c r="C15" s="15"/>
      <c r="D15" s="15"/>
      <c r="E15" s="16"/>
      <c r="F15" s="15"/>
      <c r="G15" s="17"/>
    </row>
    <row r="16" spans="1:7" s="26" customFormat="1">
      <c r="A16" s="15"/>
      <c r="B16" s="19" t="s">
        <v>0</v>
      </c>
      <c r="C16" s="16">
        <v>70</v>
      </c>
      <c r="D16" s="20" t="s">
        <v>12</v>
      </c>
      <c r="E16" s="16"/>
      <c r="F16" s="20"/>
      <c r="G16" s="17"/>
    </row>
    <row r="17" spans="1:7">
      <c r="A17" s="18"/>
      <c r="B17" s="11"/>
      <c r="G17" s="17"/>
    </row>
    <row r="18" spans="1:7">
      <c r="B18" s="19"/>
      <c r="C18" s="16"/>
      <c r="D18" s="20"/>
      <c r="E18" s="21" t="s">
        <v>2</v>
      </c>
      <c r="F18" s="22"/>
      <c r="G18" s="23"/>
    </row>
    <row r="19" spans="1:7">
      <c r="B19" s="19"/>
      <c r="C19" s="16"/>
      <c r="D19" s="20"/>
      <c r="E19" s="21"/>
      <c r="F19" s="22"/>
      <c r="G19" s="2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G3" sqref="G3:G15"/>
    </sheetView>
  </sheetViews>
  <sheetFormatPr defaultColWidth="9.109375" defaultRowHeight="13.8"/>
  <cols>
    <col min="1" max="1" width="3.88671875" style="15" customWidth="1"/>
    <col min="2" max="2" width="36.5546875" style="15" customWidth="1"/>
    <col min="3" max="3" width="8.88671875" style="15" customWidth="1"/>
    <col min="4" max="4" width="3.109375" style="15" customWidth="1"/>
    <col min="5" max="5" width="10.6640625" style="16" customWidth="1"/>
    <col min="6" max="6" width="3.109375" style="15" customWidth="1"/>
    <col min="7" max="7" width="19.44140625" style="15" customWidth="1"/>
    <col min="8" max="16384" width="9.109375" style="15"/>
  </cols>
  <sheetData>
    <row r="1" spans="1:7">
      <c r="A1" s="14" t="s">
        <v>14</v>
      </c>
      <c r="B1" s="14" t="s">
        <v>10</v>
      </c>
      <c r="G1" s="17"/>
    </row>
    <row r="2" spans="1:7">
      <c r="G2" s="17"/>
    </row>
    <row r="3" spans="1:7" ht="27.6">
      <c r="A3" s="18">
        <v>1</v>
      </c>
      <c r="B3" s="11" t="s">
        <v>60</v>
      </c>
      <c r="G3" s="17"/>
    </row>
    <row r="4" spans="1:7">
      <c r="B4" s="19" t="s">
        <v>6</v>
      </c>
      <c r="C4" s="16">
        <v>71.599999999999994</v>
      </c>
      <c r="D4" s="20" t="s">
        <v>12</v>
      </c>
      <c r="F4" s="20"/>
      <c r="G4" s="17"/>
    </row>
    <row r="5" spans="1:7">
      <c r="B5" s="19"/>
      <c r="C5" s="16"/>
      <c r="D5" s="20"/>
      <c r="F5" s="20"/>
      <c r="G5" s="17"/>
    </row>
    <row r="6" spans="1:7" ht="27.6">
      <c r="A6" s="18">
        <v>2</v>
      </c>
      <c r="B6" s="11" t="s">
        <v>61</v>
      </c>
      <c r="G6" s="17"/>
    </row>
    <row r="7" spans="1:7">
      <c r="B7" s="19" t="s">
        <v>0</v>
      </c>
      <c r="C7" s="16">
        <v>50.5</v>
      </c>
      <c r="D7" s="20" t="s">
        <v>12</v>
      </c>
      <c r="F7" s="20"/>
      <c r="G7" s="17"/>
    </row>
    <row r="8" spans="1:7">
      <c r="A8" s="18"/>
      <c r="B8" s="11"/>
      <c r="G8" s="17"/>
    </row>
    <row r="9" spans="1:7" ht="41.4">
      <c r="A9" s="18">
        <v>3</v>
      </c>
      <c r="B9" s="11" t="s">
        <v>42</v>
      </c>
      <c r="G9" s="17"/>
    </row>
    <row r="10" spans="1:7">
      <c r="B10" s="19" t="s">
        <v>0</v>
      </c>
      <c r="C10" s="16">
        <v>95</v>
      </c>
      <c r="D10" s="20" t="s">
        <v>12</v>
      </c>
      <c r="F10" s="20"/>
      <c r="G10" s="17"/>
    </row>
    <row r="11" spans="1:7">
      <c r="A11" s="18"/>
      <c r="B11" s="11"/>
      <c r="G11" s="17"/>
    </row>
    <row r="12" spans="1:7" ht="27.6">
      <c r="A12" s="18">
        <v>4</v>
      </c>
      <c r="B12" s="11" t="s">
        <v>43</v>
      </c>
      <c r="G12" s="17"/>
    </row>
    <row r="13" spans="1:7">
      <c r="B13" s="19" t="s">
        <v>6</v>
      </c>
      <c r="C13" s="16">
        <v>64.2</v>
      </c>
      <c r="D13" s="20" t="s">
        <v>12</v>
      </c>
      <c r="F13" s="20"/>
      <c r="G13" s="17"/>
    </row>
    <row r="14" spans="1:7">
      <c r="A14" s="18"/>
      <c r="B14" s="11"/>
      <c r="G14" s="17"/>
    </row>
    <row r="15" spans="1:7">
      <c r="B15" s="19"/>
      <c r="C15" s="16"/>
      <c r="D15" s="20"/>
      <c r="E15" s="21" t="s">
        <v>2</v>
      </c>
      <c r="F15" s="22"/>
      <c r="G15" s="23"/>
    </row>
    <row r="16" spans="1:7">
      <c r="B16" s="19"/>
      <c r="C16" s="16"/>
      <c r="D16" s="20"/>
      <c r="E16" s="21"/>
      <c r="F16" s="22"/>
      <c r="G16" s="23"/>
    </row>
    <row r="17" spans="2:7">
      <c r="B17" s="19"/>
      <c r="C17" s="16"/>
      <c r="D17" s="20"/>
      <c r="E17" s="21"/>
      <c r="F17" s="22"/>
      <c r="G17" s="23"/>
    </row>
    <row r="18" spans="2:7">
      <c r="B18" s="19"/>
      <c r="C18" s="16"/>
      <c r="D18" s="20"/>
      <c r="E18" s="21"/>
      <c r="F18" s="22"/>
      <c r="G18" s="23"/>
    </row>
    <row r="19" spans="2:7">
      <c r="B19" s="19"/>
      <c r="C19" s="16"/>
      <c r="D19" s="20"/>
      <c r="E19" s="21"/>
      <c r="F19" s="22"/>
      <c r="G19" s="23"/>
    </row>
    <row r="20" spans="2:7">
      <c r="B20" s="19"/>
      <c r="C20" s="16"/>
      <c r="D20" s="20"/>
      <c r="E20" s="21"/>
      <c r="F20" s="22"/>
      <c r="G20" s="23"/>
    </row>
    <row r="21" spans="2:7">
      <c r="B21" s="19"/>
      <c r="C21" s="16"/>
      <c r="D21" s="20"/>
      <c r="E21" s="21"/>
      <c r="F21" s="22"/>
      <c r="G21" s="23"/>
    </row>
    <row r="22" spans="2:7">
      <c r="B22" s="19"/>
      <c r="C22" s="16"/>
      <c r="D22" s="20"/>
      <c r="E22" s="21"/>
      <c r="F22" s="22"/>
      <c r="G22" s="23"/>
    </row>
    <row r="23" spans="2:7">
      <c r="B23" s="19"/>
      <c r="C23" s="16"/>
      <c r="D23" s="20"/>
      <c r="E23" s="21"/>
      <c r="F23" s="22"/>
      <c r="G23" s="23"/>
    </row>
    <row r="24" spans="2:7">
      <c r="B24" s="19"/>
      <c r="C24" s="16"/>
      <c r="D24" s="20"/>
      <c r="E24" s="21"/>
      <c r="F24" s="22"/>
      <c r="G24" s="23"/>
    </row>
    <row r="25" spans="2:7">
      <c r="B25" s="19"/>
      <c r="C25" s="16"/>
      <c r="D25" s="20"/>
      <c r="E25" s="21"/>
      <c r="F25" s="22"/>
      <c r="G25" s="23"/>
    </row>
    <row r="26" spans="2:7">
      <c r="B26" s="19"/>
      <c r="C26" s="16"/>
      <c r="D26" s="20"/>
      <c r="E26" s="21"/>
      <c r="F26" s="22"/>
      <c r="G26" s="23"/>
    </row>
    <row r="27" spans="2:7">
      <c r="B27" s="19"/>
      <c r="C27" s="16"/>
      <c r="D27" s="20"/>
      <c r="E27" s="21"/>
      <c r="F27" s="22"/>
      <c r="G27" s="23"/>
    </row>
    <row r="28" spans="2:7">
      <c r="B28" s="19"/>
      <c r="C28" s="16"/>
      <c r="D28" s="20"/>
      <c r="E28" s="21"/>
      <c r="F28" s="22"/>
      <c r="G28" s="23"/>
    </row>
    <row r="29" spans="2:7">
      <c r="B29" s="19"/>
      <c r="C29" s="16"/>
      <c r="D29" s="20"/>
      <c r="E29" s="21"/>
      <c r="F29" s="22"/>
      <c r="G29" s="23"/>
    </row>
    <row r="30" spans="2:7">
      <c r="B30" s="19"/>
      <c r="C30" s="16"/>
      <c r="D30" s="20"/>
      <c r="E30" s="21"/>
      <c r="F30" s="22"/>
      <c r="G30" s="23"/>
    </row>
    <row r="31" spans="2:7">
      <c r="B31" s="19"/>
      <c r="C31" s="16"/>
      <c r="D31" s="20"/>
      <c r="E31" s="21"/>
      <c r="F31" s="22"/>
      <c r="G31" s="23"/>
    </row>
    <row r="32" spans="2:7">
      <c r="B32" s="19"/>
      <c r="C32" s="16"/>
      <c r="D32" s="20"/>
      <c r="E32" s="21"/>
      <c r="F32" s="22"/>
      <c r="G32" s="23"/>
    </row>
    <row r="33" spans="2:7">
      <c r="B33" s="19"/>
      <c r="C33" s="16"/>
      <c r="D33" s="20"/>
      <c r="E33" s="21"/>
      <c r="F33" s="22"/>
      <c r="G33" s="23"/>
    </row>
    <row r="34" spans="2:7">
      <c r="B34" s="19"/>
      <c r="C34" s="16"/>
      <c r="D34" s="20"/>
      <c r="E34" s="21"/>
      <c r="F34" s="22"/>
      <c r="G34" s="2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topLeftCell="A43" zoomScaleNormal="100" workbookViewId="0">
      <selection activeCell="B14" sqref="B14"/>
    </sheetView>
  </sheetViews>
  <sheetFormatPr defaultColWidth="9.109375" defaultRowHeight="13.8"/>
  <cols>
    <col min="1" max="1" width="3.88671875" style="27" customWidth="1"/>
    <col min="2" max="2" width="36.5546875" style="27" customWidth="1"/>
    <col min="3" max="3" width="10" style="27" customWidth="1"/>
    <col min="4" max="4" width="3.109375" style="27" customWidth="1"/>
    <col min="5" max="5" width="12.109375" style="28" customWidth="1"/>
    <col min="6" max="6" width="3.109375" style="27" customWidth="1"/>
    <col min="7" max="7" width="19.44140625" style="27" customWidth="1"/>
    <col min="8" max="16384" width="9.109375" style="15"/>
  </cols>
  <sheetData>
    <row r="1" spans="1:7" s="12" customFormat="1">
      <c r="B1" s="12" t="s">
        <v>23</v>
      </c>
      <c r="E1" s="13"/>
    </row>
    <row r="3" spans="1:7">
      <c r="A3" s="12" t="s">
        <v>1</v>
      </c>
      <c r="B3" s="12" t="s">
        <v>31</v>
      </c>
      <c r="G3" s="29"/>
    </row>
    <row r="4" spans="1:7">
      <c r="A4" s="12"/>
      <c r="B4" s="12"/>
      <c r="G4" s="29"/>
    </row>
    <row r="5" spans="1:7" ht="138">
      <c r="A5" s="30">
        <v>1</v>
      </c>
      <c r="B5" s="31" t="s">
        <v>263</v>
      </c>
      <c r="G5" s="29"/>
    </row>
    <row r="6" spans="1:7">
      <c r="B6" s="32" t="s">
        <v>7</v>
      </c>
      <c r="C6" s="28">
        <v>20650</v>
      </c>
      <c r="D6" s="33" t="s">
        <v>12</v>
      </c>
      <c r="F6" s="33"/>
      <c r="G6" s="29">
        <f>+C6*E6</f>
        <v>0</v>
      </c>
    </row>
    <row r="7" spans="1:7">
      <c r="A7" s="30"/>
      <c r="B7" s="31"/>
      <c r="G7" s="29"/>
    </row>
    <row r="8" spans="1:7" ht="55.2">
      <c r="A8" s="30">
        <v>2</v>
      </c>
      <c r="B8" s="31" t="s">
        <v>264</v>
      </c>
      <c r="G8" s="29"/>
    </row>
    <row r="9" spans="1:7">
      <c r="B9" s="32" t="s">
        <v>20</v>
      </c>
      <c r="C9" s="28">
        <v>1</v>
      </c>
      <c r="D9" s="33" t="s">
        <v>12</v>
      </c>
      <c r="F9" s="33"/>
      <c r="G9" s="29"/>
    </row>
    <row r="10" spans="1:7">
      <c r="A10" s="30"/>
      <c r="B10" s="31"/>
      <c r="G10" s="29"/>
    </row>
    <row r="11" spans="1:7" ht="82.8">
      <c r="A11" s="30">
        <v>3</v>
      </c>
      <c r="B11" s="31" t="s">
        <v>358</v>
      </c>
      <c r="G11" s="29"/>
    </row>
    <row r="12" spans="1:7">
      <c r="B12" s="32" t="s">
        <v>17</v>
      </c>
      <c r="C12" s="28">
        <v>2</v>
      </c>
      <c r="D12" s="33" t="s">
        <v>12</v>
      </c>
      <c r="F12" s="33"/>
      <c r="G12" s="29"/>
    </row>
    <row r="13" spans="1:7">
      <c r="A13" s="30"/>
      <c r="B13" s="31"/>
      <c r="G13" s="29"/>
    </row>
    <row r="14" spans="1:7" ht="41.4">
      <c r="A14" s="30">
        <v>4</v>
      </c>
      <c r="B14" s="31" t="s">
        <v>357</v>
      </c>
      <c r="G14" s="29"/>
    </row>
    <row r="15" spans="1:7">
      <c r="A15" s="30"/>
      <c r="B15" s="31"/>
      <c r="G15" s="29"/>
    </row>
    <row r="16" spans="1:7">
      <c r="A16" s="30"/>
      <c r="B16" s="31" t="s">
        <v>44</v>
      </c>
      <c r="G16" s="29"/>
    </row>
    <row r="17" spans="1:7">
      <c r="B17" s="32" t="s">
        <v>17</v>
      </c>
      <c r="C17" s="28">
        <v>6</v>
      </c>
      <c r="D17" s="33" t="s">
        <v>12</v>
      </c>
      <c r="F17" s="33"/>
      <c r="G17" s="29"/>
    </row>
    <row r="18" spans="1:7">
      <c r="A18" s="30"/>
      <c r="B18" s="31"/>
      <c r="G18" s="29"/>
    </row>
    <row r="19" spans="1:7">
      <c r="A19" s="30" t="s">
        <v>4</v>
      </c>
      <c r="B19" s="31" t="s">
        <v>45</v>
      </c>
      <c r="G19" s="29"/>
    </row>
    <row r="20" spans="1:7">
      <c r="B20" s="32" t="s">
        <v>17</v>
      </c>
      <c r="C20" s="28">
        <v>6</v>
      </c>
      <c r="D20" s="33" t="s">
        <v>12</v>
      </c>
      <c r="F20" s="33"/>
      <c r="G20" s="29"/>
    </row>
    <row r="21" spans="1:7">
      <c r="A21" s="30"/>
      <c r="B21" s="31"/>
      <c r="G21" s="29"/>
    </row>
    <row r="22" spans="1:7" ht="27.6">
      <c r="A22" s="30">
        <v>5</v>
      </c>
      <c r="B22" s="31" t="s">
        <v>46</v>
      </c>
      <c r="G22" s="29"/>
    </row>
    <row r="23" spans="1:7">
      <c r="B23" s="32" t="s">
        <v>17</v>
      </c>
      <c r="C23" s="28">
        <v>2</v>
      </c>
      <c r="D23" s="33" t="s">
        <v>12</v>
      </c>
      <c r="F23" s="33"/>
      <c r="G23" s="29"/>
    </row>
    <row r="24" spans="1:7">
      <c r="A24" s="30"/>
      <c r="B24" s="31"/>
      <c r="G24" s="29"/>
    </row>
    <row r="25" spans="1:7" ht="27.6">
      <c r="A25" s="30">
        <v>6</v>
      </c>
      <c r="B25" s="31" t="s">
        <v>47</v>
      </c>
      <c r="G25" s="29"/>
    </row>
    <row r="26" spans="1:7">
      <c r="B26" s="32" t="s">
        <v>17</v>
      </c>
      <c r="C26" s="28">
        <v>2</v>
      </c>
      <c r="D26" s="33" t="s">
        <v>12</v>
      </c>
      <c r="F26" s="33"/>
      <c r="G26" s="29"/>
    </row>
    <row r="27" spans="1:7">
      <c r="A27" s="30"/>
      <c r="B27" s="31"/>
      <c r="G27" s="29"/>
    </row>
    <row r="28" spans="1:7" ht="27.6">
      <c r="A28" s="30">
        <v>7</v>
      </c>
      <c r="B28" s="31" t="s">
        <v>62</v>
      </c>
      <c r="G28" s="29"/>
    </row>
    <row r="29" spans="1:7">
      <c r="B29" s="32" t="s">
        <v>17</v>
      </c>
      <c r="C29" s="28">
        <v>1</v>
      </c>
      <c r="D29" s="33" t="s">
        <v>12</v>
      </c>
      <c r="F29" s="33"/>
      <c r="G29" s="29"/>
    </row>
    <row r="30" spans="1:7">
      <c r="A30" s="30"/>
      <c r="B30" s="31"/>
      <c r="G30" s="29"/>
    </row>
    <row r="31" spans="1:7" ht="41.4">
      <c r="A31" s="30">
        <v>8</v>
      </c>
      <c r="B31" s="31" t="s">
        <v>63</v>
      </c>
      <c r="G31" s="29"/>
    </row>
    <row r="32" spans="1:7">
      <c r="B32" s="32" t="s">
        <v>20</v>
      </c>
      <c r="C32" s="28">
        <v>1</v>
      </c>
      <c r="D32" s="33" t="s">
        <v>12</v>
      </c>
      <c r="F32" s="33"/>
      <c r="G32" s="29"/>
    </row>
    <row r="33" spans="1:7">
      <c r="A33" s="30"/>
      <c r="B33" s="31"/>
      <c r="G33" s="29"/>
    </row>
    <row r="34" spans="1:7" s="26" customFormat="1" ht="55.2">
      <c r="A34" s="30">
        <v>9</v>
      </c>
      <c r="B34" s="31" t="s">
        <v>265</v>
      </c>
      <c r="C34" s="27"/>
      <c r="D34" s="27"/>
      <c r="E34" s="28"/>
      <c r="F34" s="27"/>
      <c r="G34" s="29"/>
    </row>
    <row r="35" spans="1:7" s="26" customFormat="1">
      <c r="A35" s="27"/>
      <c r="B35" s="32" t="s">
        <v>17</v>
      </c>
      <c r="C35" s="28">
        <v>2</v>
      </c>
      <c r="D35" s="33" t="s">
        <v>12</v>
      </c>
      <c r="E35" s="28"/>
      <c r="F35" s="33"/>
      <c r="G35" s="29"/>
    </row>
    <row r="36" spans="1:7">
      <c r="B36" s="32"/>
      <c r="C36" s="28"/>
      <c r="D36" s="33"/>
      <c r="F36" s="33"/>
      <c r="G36" s="29"/>
    </row>
    <row r="37" spans="1:7">
      <c r="B37" s="32"/>
      <c r="C37" s="28"/>
      <c r="D37" s="33"/>
      <c r="E37" s="13" t="s">
        <v>2</v>
      </c>
      <c r="F37" s="34"/>
      <c r="G37" s="2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view="pageLayout" zoomScaleNormal="100" workbookViewId="0">
      <selection activeCell="E14" sqref="E14"/>
    </sheetView>
  </sheetViews>
  <sheetFormatPr defaultColWidth="9.109375" defaultRowHeight="13.8"/>
  <cols>
    <col min="1" max="1" width="3.88671875" style="15" customWidth="1"/>
    <col min="2" max="2" width="36.5546875" style="15" customWidth="1"/>
    <col min="3" max="3" width="9.109375" style="15" customWidth="1"/>
    <col min="4" max="4" width="3.109375" style="15" customWidth="1"/>
    <col min="5" max="5" width="12.109375" style="16" customWidth="1"/>
    <col min="6" max="6" width="3.109375" style="15" customWidth="1"/>
    <col min="7" max="7" width="19.44140625" style="15" customWidth="1"/>
    <col min="8" max="16384" width="9.109375" style="15"/>
  </cols>
  <sheetData>
    <row r="1" spans="1:7">
      <c r="A1" s="14" t="s">
        <v>3</v>
      </c>
      <c r="B1" s="14" t="s">
        <v>32</v>
      </c>
      <c r="G1" s="17"/>
    </row>
    <row r="2" spans="1:7">
      <c r="A2" s="14"/>
      <c r="B2" s="14"/>
      <c r="G2" s="17"/>
    </row>
    <row r="3" spans="1:7">
      <c r="A3" s="18">
        <v>1</v>
      </c>
      <c r="B3" s="11" t="s">
        <v>48</v>
      </c>
      <c r="G3" s="17"/>
    </row>
    <row r="4" spans="1:7" ht="27.6">
      <c r="A4" s="18"/>
      <c r="B4" s="25" t="s">
        <v>355</v>
      </c>
      <c r="G4" s="17"/>
    </row>
    <row r="5" spans="1:7">
      <c r="A5" s="18"/>
      <c r="B5" s="25" t="s">
        <v>356</v>
      </c>
      <c r="G5" s="17"/>
    </row>
    <row r="6" spans="1:7">
      <c r="B6" s="19" t="s">
        <v>0</v>
      </c>
      <c r="C6" s="16">
        <v>248</v>
      </c>
      <c r="D6" s="20" t="s">
        <v>12</v>
      </c>
      <c r="F6" s="20"/>
      <c r="G6" s="17"/>
    </row>
    <row r="7" spans="1:7">
      <c r="A7" s="18"/>
      <c r="B7" s="11"/>
      <c r="G7" s="17"/>
    </row>
    <row r="8" spans="1:7">
      <c r="B8" s="19"/>
      <c r="C8" s="16"/>
      <c r="D8" s="20"/>
      <c r="E8" s="21" t="s">
        <v>2</v>
      </c>
      <c r="F8" s="22"/>
      <c r="G8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12</vt:i4>
      </vt:variant>
    </vt:vector>
  </HeadingPairs>
  <TitlesOfParts>
    <vt:vector size="32" baseType="lpstr">
      <vt:lpstr>SKUPNA REKAPITULACIJA</vt:lpstr>
      <vt:lpstr>I. Rekapitulacija GO del</vt:lpstr>
      <vt:lpstr>pripravljalna dela</vt:lpstr>
      <vt:lpstr>zemeljska dela</vt:lpstr>
      <vt:lpstr>armiranobetonska dela</vt:lpstr>
      <vt:lpstr>zidarska dela</vt:lpstr>
      <vt:lpstr>tesarska dela</vt:lpstr>
      <vt:lpstr>ključavničarska dela</vt:lpstr>
      <vt:lpstr>asfalterska dela</vt:lpstr>
      <vt:lpstr>leseni podi</vt:lpstr>
      <vt:lpstr>razna dela</vt:lpstr>
      <vt:lpstr>II. VRTNARSKA DELA</vt:lpstr>
      <vt:lpstr>III. Rekapitulacija elektroinst</vt:lpstr>
      <vt:lpstr>Splošno</vt:lpstr>
      <vt:lpstr>El. napajanje</vt:lpstr>
      <vt:lpstr>Razsvetljava</vt:lpstr>
      <vt:lpstr>Videonadzor</vt:lpstr>
      <vt:lpstr>IV.Str instal. Rekapitulacija</vt:lpstr>
      <vt:lpstr>2. Vodovod</vt:lpstr>
      <vt:lpstr>3.Gradbena dela</vt:lpstr>
      <vt:lpstr>'II. VRTNARSKA DELA'!agregat</vt:lpstr>
      <vt:lpstr>'II. VRTNARSKA DELA'!izvesek</vt:lpstr>
      <vt:lpstr>'II. VRTNARSKA DELA'!oprema</vt:lpstr>
      <vt:lpstr>'2. Vodovod'!Print_Area</vt:lpstr>
      <vt:lpstr>'El. napajanje'!Print_Area</vt:lpstr>
      <vt:lpstr>'II. VRTNARSKA DELA'!Print_Area</vt:lpstr>
      <vt:lpstr>Razsvetljava!Print_Area</vt:lpstr>
      <vt:lpstr>Videonadzor!Print_Area</vt:lpstr>
      <vt:lpstr>'II. VRTNARSKA DELA'!svetilka</vt:lpstr>
      <vt:lpstr>'II. VRTNARSKA DELA'!totem</vt:lpstr>
      <vt:lpstr>'II. VRTNARSKA DELA'!totm</vt:lpstr>
      <vt:lpstr>'II. VRTNARSKA DELA'!zastavka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Poderžaj</dc:creator>
  <cp:lastModifiedBy>Janja Lovrečič</cp:lastModifiedBy>
  <cp:lastPrinted>2018-04-12T12:35:36Z</cp:lastPrinted>
  <dcterms:created xsi:type="dcterms:W3CDTF">2001-02-10T19:29:19Z</dcterms:created>
  <dcterms:modified xsi:type="dcterms:W3CDTF">2018-07-20T10:57:51Z</dcterms:modified>
</cp:coreProperties>
</file>