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08" activeTab="1"/>
  </bookViews>
  <sheets>
    <sheet name="S.R." sheetId="1" r:id="rId1"/>
    <sheet name=" Vodovod" sheetId="2" r:id="rId2"/>
  </sheets>
  <definedNames>
    <definedName name="_xlnm.Print_Area" localSheetId="1">' Vodovod'!$B$1:$H$1139</definedName>
    <definedName name="_xlnm.Print_Area" localSheetId="0">'S.R.'!$A$1:$F$29</definedName>
  </definedNames>
  <calcPr fullCalcOnLoad="1"/>
</workbook>
</file>

<file path=xl/sharedStrings.xml><?xml version="1.0" encoding="utf-8"?>
<sst xmlns="http://schemas.openxmlformats.org/spreadsheetml/2006/main" count="1289" uniqueCount="607">
  <si>
    <t>m1</t>
  </si>
  <si>
    <t>kos</t>
  </si>
  <si>
    <t>m3</t>
  </si>
  <si>
    <t>m2</t>
  </si>
  <si>
    <t>ur</t>
  </si>
  <si>
    <t>A</t>
  </si>
  <si>
    <t>B</t>
  </si>
  <si>
    <t>C</t>
  </si>
  <si>
    <t>1.</t>
  </si>
  <si>
    <t>SKUPAJ Z DDV</t>
  </si>
  <si>
    <t>VODOVODNO OMREŽJE</t>
  </si>
  <si>
    <t xml:space="preserve">SKUPNA  REKAPITULACIJA </t>
  </si>
  <si>
    <t>GRADBENA DELA:</t>
  </si>
  <si>
    <t xml:space="preserve">REKAPITULACIJA </t>
  </si>
  <si>
    <t>1. GRADBENA DELA</t>
  </si>
  <si>
    <t>I) CEVOVOD</t>
  </si>
  <si>
    <t>A) predhodna in pripravljalna dela</t>
  </si>
  <si>
    <t>B) zemeljska dela</t>
  </si>
  <si>
    <t>C) gradbena dela</t>
  </si>
  <si>
    <t xml:space="preserve">GRADBENA     DELA      </t>
  </si>
  <si>
    <t>I.</t>
  </si>
  <si>
    <t>CEVOVOD</t>
  </si>
  <si>
    <t>PREDHODNA IN PRIPRAVLJALNA DELA</t>
  </si>
  <si>
    <t xml:space="preserve">Zakoličba osi cevovoda  </t>
  </si>
  <si>
    <t xml:space="preserve"> </t>
  </si>
  <si>
    <t>vključno s postavitvijo profilov in višin</t>
  </si>
  <si>
    <t>ter njihova zaščita</t>
  </si>
  <si>
    <t>tm</t>
  </si>
  <si>
    <t xml:space="preserve">Zavarovanje del, delovnih sredstev in </t>
  </si>
  <si>
    <t xml:space="preserve">gradbišča proti odgovornosti do tretje </t>
  </si>
  <si>
    <t>osebe, proti kraji, poškodbam</t>
  </si>
  <si>
    <t>Namestitev opozorilnih tabel za ves čas</t>
  </si>
  <si>
    <t>gradnje, zaščita gradbišča. Zajeti je tudi</t>
  </si>
  <si>
    <t xml:space="preserve">stroške pri pridobivanju dovoljenj za delno </t>
  </si>
  <si>
    <t>in popolno zaporo cest,ter ostale</t>
  </si>
  <si>
    <t xml:space="preserve">stroške upravnega postopka, kar vse </t>
  </si>
  <si>
    <t>bremeni izvajalca.</t>
  </si>
  <si>
    <t>Priprava deponije za vodovodni material</t>
  </si>
  <si>
    <t xml:space="preserve">in gradbeni material. Upoštevati je </t>
  </si>
  <si>
    <t>pridobitev soglasja lastnika parcele in</t>
  </si>
  <si>
    <t>plačilo odškodnine</t>
  </si>
  <si>
    <t xml:space="preserve">Zakoličba obstoječih komunalnih vodov in </t>
  </si>
  <si>
    <t>cevi ( PTT, elektro,... ) ter njihova označba.</t>
  </si>
  <si>
    <t>skupaj predhodna in pripravljalna dela:</t>
  </si>
  <si>
    <t>ZEMELJSKA DELA</t>
  </si>
  <si>
    <t xml:space="preserve">V postavkah so količine od izkopa in </t>
  </si>
  <si>
    <t>količine predvidene za transport obračuna-</t>
  </si>
  <si>
    <t>ne kot zemljina v raščenem stanju.</t>
  </si>
  <si>
    <t>Količine od zasipa pa v vgrajenem stanju</t>
  </si>
  <si>
    <t>in v potrebni zbitosti.</t>
  </si>
  <si>
    <t>Rezanje asfalta debeline do 10cm</t>
  </si>
  <si>
    <t>Strojno rušenje asfaltnega vozišča, debeline</t>
  </si>
  <si>
    <t xml:space="preserve">do 10 cm, skupaj z nakladanjem in </t>
  </si>
  <si>
    <t>odvozom materiala v deponijo oddaljenosti</t>
  </si>
  <si>
    <t>do 15 km</t>
  </si>
  <si>
    <t>Demontaža obstoječih komunalnih cevi</t>
  </si>
  <si>
    <t>(meteorne, fekalne) - , ki pote-</t>
  </si>
  <si>
    <t>kajo preko trase cevovoda.</t>
  </si>
  <si>
    <t>Med izvajanjem del, je izvesti provizorično</t>
  </si>
  <si>
    <t>prespojitev, po končanih delih pa vzposta-</t>
  </si>
  <si>
    <t xml:space="preserve">viti prvotno stanje, s tem da se stiki </t>
  </si>
  <si>
    <t>zatesnijo, da meteorna voda ne pride</t>
  </si>
  <si>
    <t>v jarek vodovoda.</t>
  </si>
  <si>
    <t xml:space="preserve">Ročni izkop jarka cevovoda, izkop sond </t>
  </si>
  <si>
    <t>pri določevanju poteka obstoječih komu-</t>
  </si>
  <si>
    <t>nalnih vodov. Širina izkopa je določena s</t>
  </si>
  <si>
    <t>karakterističnim prečnim prerezom.</t>
  </si>
  <si>
    <t>IV. kat.</t>
  </si>
  <si>
    <t>Enako kot prejšna postavka, le da velja</t>
  </si>
  <si>
    <t xml:space="preserve">za strojni izkop  </t>
  </si>
  <si>
    <t xml:space="preserve">Fino planiranje dna jarka, z dopustnim </t>
  </si>
  <si>
    <t>odstopanjem 3 cm od nivelete dna jarka</t>
  </si>
  <si>
    <t>iz projekta in uvaljanjem dna.</t>
  </si>
  <si>
    <t xml:space="preserve">Razpiranje jarka po potrebi. Razpiranje se </t>
  </si>
  <si>
    <t>izvede po predpisih in navodilih nadzorne-</t>
  </si>
  <si>
    <t>Dobava in vgraditev peska za peščeno</t>
  </si>
  <si>
    <t>posteljico debeline 10 cm. Premer maksi-</t>
  </si>
  <si>
    <t>malnega zrna je 4 mm. Posteljico se</t>
  </si>
  <si>
    <t>planira s točnostjo +-2cm</t>
  </si>
  <si>
    <t>Dobava in vgraditev peska za zasip cevi.</t>
  </si>
  <si>
    <t>Premer maksimalnega zrna je 4mm. Zasip</t>
  </si>
  <si>
    <t>se izvede do višine 15 cm nad temenom</t>
  </si>
  <si>
    <t>položene vodovodne cevi; pri tem je</t>
  </si>
  <si>
    <t>pesek potrebno ročno podbiti pod cev</t>
  </si>
  <si>
    <t xml:space="preserve">Zasip ostalega dela jarka s tamponom </t>
  </si>
  <si>
    <t>iz drobljenca. Maksimalna debelina zrna je</t>
  </si>
  <si>
    <t>5cm.Tampon se polaga v slojih po 30 cm</t>
  </si>
  <si>
    <t>in se utrjuje z ročnim vibracijskim valjarjem</t>
  </si>
  <si>
    <t xml:space="preserve">ali z "žabo".Obvezno je izvesti meritve utrjenosti </t>
  </si>
  <si>
    <t>spodnjega ustroja!!</t>
  </si>
  <si>
    <t>Odvoz odvečnega materiala od izkopa v</t>
  </si>
  <si>
    <t>deponijo oddaljenosti do 15 km, vključno</t>
  </si>
  <si>
    <t xml:space="preserve">z nalaganjem materiala in razgrinjanjem </t>
  </si>
  <si>
    <t>na deponiji.</t>
  </si>
  <si>
    <t>Planiranje terena po končanem zasipavanju</t>
  </si>
  <si>
    <t>Planiranje izvesti s točnostjo +-2cm</t>
  </si>
  <si>
    <t>skupaj zemeljska dela</t>
  </si>
  <si>
    <t>GRADBENA DELA</t>
  </si>
  <si>
    <t>Betoniranje sidrnih blokov na lomih</t>
  </si>
  <si>
    <t>cevovoda z MB20; skupaj z opažanjem</t>
  </si>
  <si>
    <t>ter dobavo in vgradnjo betona</t>
  </si>
  <si>
    <t xml:space="preserve">Izdelava in namestitev lesenih odrov za </t>
  </si>
  <si>
    <t>prehod pešcev, skupaj z dobavo lesa in</t>
  </si>
  <si>
    <t>demontažo</t>
  </si>
  <si>
    <t xml:space="preserve">Črpanje meteorne vode iz izkopanega </t>
  </si>
  <si>
    <t>kanala. Črpa se po potrebi, z odobritvijo</t>
  </si>
  <si>
    <t>nadzornega organa.</t>
  </si>
  <si>
    <t>Dobava in namestitev opozorilne vrvice ob</t>
  </si>
  <si>
    <t>vsej dolžini izkopanega kanala.</t>
  </si>
  <si>
    <t xml:space="preserve">Odstranitev betonskih sidrnih blokov, ki </t>
  </si>
  <si>
    <t>so služili pri izvedbi tlačnih preizkusov</t>
  </si>
  <si>
    <t>Asfaltiranje ceste z bitudrobirjem zrnavosti</t>
  </si>
  <si>
    <t>od 0 do 22mm,v minimalni debelini 8cm</t>
  </si>
  <si>
    <t>Skupaj z dobavo materiala in polaganjem.</t>
  </si>
  <si>
    <t xml:space="preserve">Asfaltiranje se izvede med odrezanim </t>
  </si>
  <si>
    <t>obstoječim asfaltom.Širina je do 2m.</t>
  </si>
  <si>
    <t xml:space="preserve">Asfaltiranje ceste na bitudrobir </t>
  </si>
  <si>
    <t>asfalt, z asfaltbetonom debeline od 0 do</t>
  </si>
  <si>
    <t>16 mm, v minimalni debelini plasti 5 cm.</t>
  </si>
  <si>
    <t>Izdelava in namestitev smernikov iz</t>
  </si>
  <si>
    <t>medenine na lomih cevovoda, ki potekajo</t>
  </si>
  <si>
    <t>pod asfaltnimi površinami.</t>
  </si>
  <si>
    <t>Točno mesto namestitve smernika določi</t>
  </si>
  <si>
    <t>izdelovalec katastra komunalnih naprav</t>
  </si>
  <si>
    <t>Smerniki so površine 2x2 cm in se zabije-</t>
  </si>
  <si>
    <t>jo v asfalt najmanj 7 cm globoko</t>
  </si>
  <si>
    <t>Prestavitev obstoječih priključkov na</t>
  </si>
  <si>
    <t>novo postavljene cevi, Kompletno z vsemi</t>
  </si>
  <si>
    <t>materiali,deli, prenosi in transporti. Upoštevati je:</t>
  </si>
  <si>
    <t>od jaška do glavne cevi, cca do 20,0 m</t>
  </si>
  <si>
    <t>Upoštevati je tudi dobavo in namestitev</t>
  </si>
  <si>
    <t>zaščitne cevi PVC DN 63mm, ki bo</t>
  </si>
  <si>
    <t xml:space="preserve">služila kot zaščitna cev vodovodnim cevem za </t>
  </si>
  <si>
    <t>vodovodne priključke, ki so nameščeni na</t>
  </si>
  <si>
    <t>nasprotni strani ceste od poteka vodovoda.</t>
  </si>
  <si>
    <t>Odstranitev in ponovna namestitev cestnih robnikov</t>
  </si>
  <si>
    <t>Vključno z vsemi potrebnimi deli, prenosi in materiali</t>
  </si>
  <si>
    <t xml:space="preserve">Izvedba križanja predvidene vodovodne cevi z </t>
  </si>
  <si>
    <t>obstoječimi kanalizacijskimi cevmi. Križanje je</t>
  </si>
  <si>
    <t>izvesti skladno z detajlom iz projekta (zaščitna cev,</t>
  </si>
  <si>
    <t xml:space="preserve">obbetoniranje). Skupaj z vsemi potrebnimi deli, materiali </t>
  </si>
  <si>
    <t>in transporti</t>
  </si>
  <si>
    <t>Odstranitev opuščenih cestnih kap na vodovodu.</t>
  </si>
  <si>
    <t>Skupaj z vsemi potrebnimi deli in materiali.</t>
  </si>
  <si>
    <t>skupaj gradbena dela</t>
  </si>
  <si>
    <t>VODOVODNI MATERIAL</t>
  </si>
  <si>
    <t xml:space="preserve">skupaj  montaža in vodovodni material  </t>
  </si>
  <si>
    <t>A.</t>
  </si>
  <si>
    <t xml:space="preserve"> MONTAŽNA DELA</t>
  </si>
  <si>
    <t>fi 80 mm</t>
  </si>
  <si>
    <t>fi 300 mm</t>
  </si>
  <si>
    <t xml:space="preserve">Obzidava jaškov za zasune in </t>
  </si>
  <si>
    <t>hidrante z NF opeko v</t>
  </si>
  <si>
    <t>cementni malti 1:3, vključno</t>
  </si>
  <si>
    <t>z vsem potrebnim materialom</t>
  </si>
  <si>
    <t xml:space="preserve">Obzidava cestnih kap za </t>
  </si>
  <si>
    <t>hidrante in zasune</t>
  </si>
  <si>
    <t>Cevi:</t>
  </si>
  <si>
    <t>DUKTIL K9, hitri spoj !!!</t>
  </si>
  <si>
    <t>Lž fazoni : DUKTIL K9, ekspres spoj !!!</t>
  </si>
  <si>
    <t>Univerzalni :</t>
  </si>
  <si>
    <t>N fi 80 mm</t>
  </si>
  <si>
    <t>Armature: PN16</t>
  </si>
  <si>
    <t>okrogla c.k.</t>
  </si>
  <si>
    <t>vgradna garnitura</t>
  </si>
  <si>
    <t>H talni hidrant fi 80 mm</t>
  </si>
  <si>
    <t>ovalna c.k.</t>
  </si>
  <si>
    <t>Ostalo :</t>
  </si>
  <si>
    <t>Spojni in tesnilni material</t>
  </si>
  <si>
    <t>spoji na prirobnico</t>
  </si>
  <si>
    <t>spoji Duktil</t>
  </si>
  <si>
    <t>drobni material</t>
  </si>
  <si>
    <t>SKUPAJ VODOVODNI MATERIAL :</t>
  </si>
  <si>
    <t>SKUPAJ montažna dela</t>
  </si>
  <si>
    <t xml:space="preserve">Izdelava elaborata prometnih zapor v </t>
  </si>
  <si>
    <t>času gradnje</t>
  </si>
  <si>
    <t>Izdelava projekta izvedenih del</t>
  </si>
  <si>
    <t>ga organa.Uporaba borovih pilotov.</t>
  </si>
  <si>
    <t>Izris talne cestne signalizacije</t>
  </si>
  <si>
    <t>III) praznotok</t>
  </si>
  <si>
    <t>enojna fischer spojka fi 150 mm</t>
  </si>
  <si>
    <t>FF fi 80 mm (l=0,3m)</t>
  </si>
  <si>
    <t>MMK  O 300mm/11</t>
  </si>
  <si>
    <t>enojna fischer spojka fi 300 mm</t>
  </si>
  <si>
    <t>NL DN 300 mm</t>
  </si>
  <si>
    <t>reducirka 6/4"/1"</t>
  </si>
  <si>
    <t>MMK  O 300mm/45</t>
  </si>
  <si>
    <t>fi 100 mm</t>
  </si>
  <si>
    <t>T fi 400/400 mm</t>
  </si>
  <si>
    <t>metuljčasti zasun na ročni pogon fi 300mm</t>
  </si>
  <si>
    <t>demontažni kos fi 300 mm</t>
  </si>
  <si>
    <t>E     O  300 mm</t>
  </si>
  <si>
    <t>T fi 300/300 mm</t>
  </si>
  <si>
    <t>EV fi 100 mm</t>
  </si>
  <si>
    <t>E     O  100 mm</t>
  </si>
  <si>
    <t>FFR fi 100/80 mm</t>
  </si>
  <si>
    <t>T fi 150/80 mm</t>
  </si>
  <si>
    <t>enojna fischer spojka fi  80 mm</t>
  </si>
  <si>
    <t>fi 150 mm</t>
  </si>
  <si>
    <t>U fi 150 mm</t>
  </si>
  <si>
    <t>NL DN 150 mm</t>
  </si>
  <si>
    <t>E     O  150 mm</t>
  </si>
  <si>
    <t>EV fi 150 mm</t>
  </si>
  <si>
    <t>MMQ  O 150mm/90</t>
  </si>
  <si>
    <t>T fi 150/100 mm</t>
  </si>
  <si>
    <t>FFR fi 150/80 mm</t>
  </si>
  <si>
    <t>T fi 150/150 mm</t>
  </si>
  <si>
    <t>FFQ fi 150 mm 90</t>
  </si>
  <si>
    <t>FFR fi 150/100 mm</t>
  </si>
  <si>
    <t>fi 50 mm</t>
  </si>
  <si>
    <t>MMK  O 150mm/11</t>
  </si>
  <si>
    <t>MMA fi 150/80 mm</t>
  </si>
  <si>
    <t>MMK  O 150mm/22</t>
  </si>
  <si>
    <t>MMK  O 150mm/45</t>
  </si>
  <si>
    <t>FF fi 80 mm (l=0,6m)</t>
  </si>
  <si>
    <t>zračnik ISI fi 50 mm</t>
  </si>
  <si>
    <t>FF fi 80 mm (l=1,0m)</t>
  </si>
  <si>
    <t>žabji pokrov fi 80 mm</t>
  </si>
  <si>
    <t>Na trasi  je predvideno:</t>
  </si>
  <si>
    <t>a</t>
  </si>
  <si>
    <t>strojni izkop gradbene jame v terenu</t>
  </si>
  <si>
    <t xml:space="preserve"> IV. in V. kategorije</t>
  </si>
  <si>
    <t>v terenu IV. kategorije</t>
  </si>
  <si>
    <t>v terenu V. kategorije</t>
  </si>
  <si>
    <t>fino planiranje dna gradbene jame</t>
  </si>
  <si>
    <t>Dobava in vgradnja tampona pod podložni</t>
  </si>
  <si>
    <t>beton, debeline do 20 cm, skupaj s</t>
  </si>
  <si>
    <t>poravnavanjem in utrjevanjem</t>
  </si>
  <si>
    <t>Strojno zasipavanje za zidovi in preko</t>
  </si>
  <si>
    <t xml:space="preserve">objekta z dovozom zemlje od izkopa za </t>
  </si>
  <si>
    <t>vodovod. Nabijanje materiala za zidovi se</t>
  </si>
  <si>
    <t>izvede v plasteh po 30 cm.</t>
  </si>
  <si>
    <t>Nepredvidena dela</t>
  </si>
  <si>
    <t>b</t>
  </si>
  <si>
    <t>ZIDARSKA DELA</t>
  </si>
  <si>
    <t>Hidroizolacija talne plošče 1xpremaz z</t>
  </si>
  <si>
    <t xml:space="preserve">IBITOLOM in 1xIZOTEKT V4 s predhodno </t>
  </si>
  <si>
    <t>napravo fine zaribane cem. prevleke deb.</t>
  </si>
  <si>
    <t xml:space="preserve">1 cm v cementni malti 1:4 z vsemi </t>
  </si>
  <si>
    <t>pomožnimi deli in prenosi</t>
  </si>
  <si>
    <t>Cementna prevleka čez naklonski beton</t>
  </si>
  <si>
    <t xml:space="preserve">debeline 2cm v cem. malti 1:2 fino </t>
  </si>
  <si>
    <t>zaribane površine s predhodnim čiščenjem</t>
  </si>
  <si>
    <t>in pranjem podloge z vsemi pomožnimi</t>
  </si>
  <si>
    <t>deli in prenosi</t>
  </si>
  <si>
    <t>Hidroizolacija zidov z 1xhladnim premazom</t>
  </si>
  <si>
    <t>IBITOLA in 1xIZOTEKTV4 s predhodno</t>
  </si>
  <si>
    <t>napravo finega cem ometa v malti 1:3;</t>
  </si>
  <si>
    <t>skupaj z grobim zaščitnim ometom nad</t>
  </si>
  <si>
    <t xml:space="preserve">hidroizolacijo v cem. malti 1:4 z vsemi </t>
  </si>
  <si>
    <t>Hidroizolacija krovne plošče 2xIZOTEKTV4</t>
  </si>
  <si>
    <t xml:space="preserve">in 2XIBITOL s predhodno napravo fine </t>
  </si>
  <si>
    <t xml:space="preserve">cem. prevleke v malti 1:3 osnovnega </t>
  </si>
  <si>
    <t xml:space="preserve">hladnega premaza in zaščitne prevleke nad </t>
  </si>
  <si>
    <t xml:space="preserve">hidroizolacijo v cem. malti 1:4 debeline </t>
  </si>
  <si>
    <t>3 cm, z vsemi pomožnimi deli in prenosi</t>
  </si>
  <si>
    <t>Zaščita hidroizolacije</t>
  </si>
  <si>
    <t>sten s ZIP ploščami (d=20mm)</t>
  </si>
  <si>
    <t>strehe z betonskim estrihom</t>
  </si>
  <si>
    <t>Hidroizolacijo ob odprtinah v stropu</t>
  </si>
  <si>
    <t>izvesti po detajlu v projektu</t>
  </si>
  <si>
    <t xml:space="preserve">Zidarska pomoč pri obrtniških delih in </t>
  </si>
  <si>
    <t>instalacijah</t>
  </si>
  <si>
    <t>Dobava in vgradnja cestnih kap v ploščo jaška</t>
  </si>
  <si>
    <t>skupaj zidarska dela</t>
  </si>
  <si>
    <t>c</t>
  </si>
  <si>
    <t>BETONSKA DELA</t>
  </si>
  <si>
    <t xml:space="preserve">vodovodni jašek mora biti izveden z </t>
  </si>
  <si>
    <t>vodonepropustnim betonom !!</t>
  </si>
  <si>
    <t>Betoniranje podložnega betona deb. 10cm</t>
  </si>
  <si>
    <t xml:space="preserve">v betonu MB10, z napravo betona, </t>
  </si>
  <si>
    <t>pomožnimi deli in vsemi transporti</t>
  </si>
  <si>
    <t>Betoniranje AB talne plošče v betonu</t>
  </si>
  <si>
    <t>MB30 0.2-0.3m3/m2 z napravo betona,</t>
  </si>
  <si>
    <t>pomožnimi deli in vsemi prenosi</t>
  </si>
  <si>
    <t>Betoniranje AB vidnih betonskih sten v</t>
  </si>
  <si>
    <t xml:space="preserve">betonu MB30, preseka 0.2-0.3m z napravo </t>
  </si>
  <si>
    <t>betona, pomožnimi deli in vsemi transporti</t>
  </si>
  <si>
    <t>Betoniranje AB plošče v betonu MB30</t>
  </si>
  <si>
    <t xml:space="preserve">preseka 0.2m3/m2 z napravo betona, </t>
  </si>
  <si>
    <t>Dobava, ravnanje, rezanje, krivljenje, dovoz</t>
  </si>
  <si>
    <t>na gradbišče, polaganje in rezanje srednje</t>
  </si>
  <si>
    <t>komplicirane armature</t>
  </si>
  <si>
    <t>kg</t>
  </si>
  <si>
    <t>Betoniranje naklonskega betona deb.3-7cm</t>
  </si>
  <si>
    <t xml:space="preserve">v betonu MB10 z napravo betona, </t>
  </si>
  <si>
    <t>Betoniranje AB podstavkov za cevi, z</t>
  </si>
  <si>
    <t xml:space="preserve">napravo betona, pomožnimi deli,transporti </t>
  </si>
  <si>
    <t>in opaži</t>
  </si>
  <si>
    <t>skupaj betonska dela</t>
  </si>
  <si>
    <t>d</t>
  </si>
  <si>
    <t>TESARSKA DELA</t>
  </si>
  <si>
    <t>Dvostranski opaž ravnih sten s prenosom</t>
  </si>
  <si>
    <t>materiala do mesta vgraditve, razopažanjerm</t>
  </si>
  <si>
    <t>in vsemi pomožnimi deli za neometane</t>
  </si>
  <si>
    <t>gladke konstrukcije višine do 3.0 m</t>
  </si>
  <si>
    <t>Opaž ravne plošče debeline do 20cm s</t>
  </si>
  <si>
    <t>podporami do 3.0 m, prenosom</t>
  </si>
  <si>
    <t>razopažanjem in vsemi pomožnimi deli</t>
  </si>
  <si>
    <t>za neometane gladke konstrukcije</t>
  </si>
  <si>
    <t>Izdelava enostranskega opaža talne plošče</t>
  </si>
  <si>
    <t>Naprava premičnega delovnega odra, višine</t>
  </si>
  <si>
    <t>do 4,0 m, z vsemi prenosi in pomožnimi</t>
  </si>
  <si>
    <t>deli</t>
  </si>
  <si>
    <t>skupaj tesarska dela</t>
  </si>
  <si>
    <t>e</t>
  </si>
  <si>
    <t>KLJUČAVNIČARSKA DELA</t>
  </si>
  <si>
    <t>Izdelava lestve iz nerjavečega železa,sestavljene</t>
  </si>
  <si>
    <t xml:space="preserve">iz cevi fi 5/4" in prečka fi 18mm na </t>
  </si>
  <si>
    <t xml:space="preserve">razdalji 30 cm. Lestev je na 4 mestih </t>
  </si>
  <si>
    <t>privita na pripravljena sidra z možnostjo demontaže.</t>
  </si>
  <si>
    <t>Nabava in montaža pokrova z diagonalnim</t>
  </si>
  <si>
    <t>odpiranjem (nosilnost =400KN).</t>
  </si>
  <si>
    <t>skupaj ključavničarska dela</t>
  </si>
  <si>
    <t>a) zemeljska dela</t>
  </si>
  <si>
    <t>b) zidarska dela</t>
  </si>
  <si>
    <t>c) betonska dela</t>
  </si>
  <si>
    <t>d) tesarska dela</t>
  </si>
  <si>
    <t>e) ključavničarska dela</t>
  </si>
  <si>
    <t>III</t>
  </si>
  <si>
    <t>Zakoličba osi praznotoka</t>
  </si>
  <si>
    <t>Priprava deponije za cevi in jaške</t>
  </si>
  <si>
    <t>skupaj predhodna in pripravljalna dela</t>
  </si>
  <si>
    <t>ga organa.</t>
  </si>
  <si>
    <t>Nepredvidena dela. 5% od zemeljskih del</t>
  </si>
  <si>
    <t>Izdelava in namestitev lesenih odrov za</t>
  </si>
  <si>
    <t>nadzornega organa</t>
  </si>
  <si>
    <t>Dobava in polaganje PVC praznotočnih</t>
  </si>
  <si>
    <t>cevi, vključno z vsemi potrebnimi transporti,</t>
  </si>
  <si>
    <t>deli in materiali</t>
  </si>
  <si>
    <t>PVC fi 300 mm</t>
  </si>
  <si>
    <t>Naprava komplet revizijskih jaškov fi 100 cm,</t>
  </si>
  <si>
    <t>težki promet, vključno z potrebnim izkopom</t>
  </si>
  <si>
    <t>ter izdelavo betonskega temelja.</t>
  </si>
  <si>
    <t>Preizkus vodovzdržnosti izvedenega</t>
  </si>
  <si>
    <t>praznotoka</t>
  </si>
  <si>
    <t>5% od gradbenih del</t>
  </si>
  <si>
    <t>III) PRAZNOTOK</t>
  </si>
  <si>
    <t>skupaj praznotok</t>
  </si>
  <si>
    <t>II) jaški</t>
  </si>
  <si>
    <t>9a</t>
  </si>
  <si>
    <t xml:space="preserve">Zasip jarka z izkopnim materialom, ki se </t>
  </si>
  <si>
    <t>mu predhodno odstrani večje kamenje.</t>
  </si>
  <si>
    <t>PRAZNOTOK IZ  JAŠKA BLATNIKA</t>
  </si>
  <si>
    <t>Enako velja za nove priključke.</t>
  </si>
  <si>
    <t>X fi 150 mm</t>
  </si>
  <si>
    <t>X fi 150 mm z nastavkom 40 mm na navoj</t>
  </si>
  <si>
    <t>X fi 150 mm z nastavkom 32 mm na navoj</t>
  </si>
  <si>
    <t>NL DN 80 mm</t>
  </si>
  <si>
    <t>NL DN 100 mm</t>
  </si>
  <si>
    <t>NL DN 250 mm</t>
  </si>
  <si>
    <t>NL DN 200 mm</t>
  </si>
  <si>
    <t>MMQ  O 300mm</t>
  </si>
  <si>
    <t>MMK  O 300mm/22</t>
  </si>
  <si>
    <t>MMQ  O 250mm</t>
  </si>
  <si>
    <t>MMK  O 250mm/45</t>
  </si>
  <si>
    <t>MMK  O 250mm/22</t>
  </si>
  <si>
    <t>MMK  O 250mm/11</t>
  </si>
  <si>
    <t>MMQ  O 200mm</t>
  </si>
  <si>
    <t>MMK  O 200mm/45</t>
  </si>
  <si>
    <t>MMK  O 200mm/22</t>
  </si>
  <si>
    <t>MMK  O 200mm/11</t>
  </si>
  <si>
    <t>MMQ  O 100mm</t>
  </si>
  <si>
    <t>MMK  O 100mm/45</t>
  </si>
  <si>
    <t>MMK  O 100mm/22</t>
  </si>
  <si>
    <t>MMK  O 100mm/11</t>
  </si>
  <si>
    <t>MMQ  O 80mm</t>
  </si>
  <si>
    <t>MMK  O 80mm/45</t>
  </si>
  <si>
    <t>MMK  O 80mm/22</t>
  </si>
  <si>
    <t>MMK  O 80mm/11</t>
  </si>
  <si>
    <t>MMA fi 300/250 mm</t>
  </si>
  <si>
    <t>MMA fi 300/200 mm</t>
  </si>
  <si>
    <t>MMA fi 300/150 mm</t>
  </si>
  <si>
    <t>MMA fi 300/100 mm</t>
  </si>
  <si>
    <t>MMA fi 300/80 mm</t>
  </si>
  <si>
    <t>MMA fi 250/200 mm</t>
  </si>
  <si>
    <t>MMA fi 250/150 mm</t>
  </si>
  <si>
    <t>MMA fi 250/100 mm</t>
  </si>
  <si>
    <t>MMA fi 250/80 mm</t>
  </si>
  <si>
    <t>MMA fi 200/150 mm</t>
  </si>
  <si>
    <t>MMA fi 200/100 mm</t>
  </si>
  <si>
    <t>MMA fi 200/80 mm</t>
  </si>
  <si>
    <t>MMA fi 300 mm</t>
  </si>
  <si>
    <t>MMA fi 250 mm</t>
  </si>
  <si>
    <t>MMA fi 200 mm</t>
  </si>
  <si>
    <t>MMA fi 150 mm</t>
  </si>
  <si>
    <t>MMA fi 150/100 mm</t>
  </si>
  <si>
    <t>MMA fi 100 mm</t>
  </si>
  <si>
    <t>MMA fi 100/80 mm</t>
  </si>
  <si>
    <t>MMA fi 80 mm</t>
  </si>
  <si>
    <t>U fi 300 mm</t>
  </si>
  <si>
    <t>U fi 250 mm</t>
  </si>
  <si>
    <t>U fi 200 mm</t>
  </si>
  <si>
    <t>U fi 100 mm</t>
  </si>
  <si>
    <t>U fi 80 mm</t>
  </si>
  <si>
    <t>E     O  250 mm</t>
  </si>
  <si>
    <t>E     O  200 mm</t>
  </si>
  <si>
    <t>E     O  80 mm</t>
  </si>
  <si>
    <t>EV fi 200 mm</t>
  </si>
  <si>
    <t>EV fi 250 mm</t>
  </si>
  <si>
    <t>fi 200 mm</t>
  </si>
  <si>
    <t>fi 250 mm</t>
  </si>
  <si>
    <t>enojna fischer spojka fi 250 mm</t>
  </si>
  <si>
    <t>enojna fischer spojka fi 200 mm</t>
  </si>
  <si>
    <t>enojna fischer spojka fi 100 mm</t>
  </si>
  <si>
    <t>EV fi 80 mm</t>
  </si>
  <si>
    <t>EV fi 50 mm</t>
  </si>
  <si>
    <t>FFR fi 200/80 mm</t>
  </si>
  <si>
    <t>FFR fi 200/100 mm</t>
  </si>
  <si>
    <t>FFR fi 200/150 mm</t>
  </si>
  <si>
    <t>FFR fi 80/50 mm</t>
  </si>
  <si>
    <t xml:space="preserve">FFK fi 150 mm 45 </t>
  </si>
  <si>
    <t xml:space="preserve">FFK fi 150 mm 22 </t>
  </si>
  <si>
    <t>FFK fi 150 mm 11</t>
  </si>
  <si>
    <t xml:space="preserve">FFK fi 100 mm 11 </t>
  </si>
  <si>
    <t>FFQ fi 100 mm 90</t>
  </si>
  <si>
    <t xml:space="preserve">FFK fi 100 mm 45 </t>
  </si>
  <si>
    <t xml:space="preserve">FFK fi 100 mm 22 </t>
  </si>
  <si>
    <t>FFQ fi 80 mm 90</t>
  </si>
  <si>
    <t xml:space="preserve">FFK fi 80 mm 45 </t>
  </si>
  <si>
    <t xml:space="preserve">FFK fi 80 mm 22 </t>
  </si>
  <si>
    <t xml:space="preserve">FFK fi 80 mm 11 </t>
  </si>
  <si>
    <t>T fi 300/250 mm</t>
  </si>
  <si>
    <t>T fi 300/200 mm</t>
  </si>
  <si>
    <t>T fi 300/150 mm</t>
  </si>
  <si>
    <t>T fi 300/100 mm</t>
  </si>
  <si>
    <t>T fi 300/80 mm</t>
  </si>
  <si>
    <t>T fi 250/250 mm</t>
  </si>
  <si>
    <t>T fi 250/200 mm</t>
  </si>
  <si>
    <t>T fi 250/150 mm</t>
  </si>
  <si>
    <t>T fi 250/100 mm</t>
  </si>
  <si>
    <t>T fi 250/80 mm</t>
  </si>
  <si>
    <t>T fi 200/200 mm</t>
  </si>
  <si>
    <t>T fi 200/150 mm</t>
  </si>
  <si>
    <t>T fi 200/100 mm</t>
  </si>
  <si>
    <t>T fi 200/80 mm</t>
  </si>
  <si>
    <t>T fi 100/100 mm</t>
  </si>
  <si>
    <t>T fi 100/80 mm</t>
  </si>
  <si>
    <t>T fi 80/80 mm</t>
  </si>
  <si>
    <t>X fi 300 mm</t>
  </si>
  <si>
    <t>X fi 250 mm</t>
  </si>
  <si>
    <t>X fi 200 mm</t>
  </si>
  <si>
    <t>X fi 100 mm</t>
  </si>
  <si>
    <t>X fi 80 mm</t>
  </si>
  <si>
    <t>TT fi 300 mm</t>
  </si>
  <si>
    <t>TT fi 250 mm</t>
  </si>
  <si>
    <t>TT fi 100 mm</t>
  </si>
  <si>
    <t>TT fi 200 mm</t>
  </si>
  <si>
    <t>TT fi 150 mm</t>
  </si>
  <si>
    <t>TT fi 80 mm</t>
  </si>
  <si>
    <t>F     O  300 mm</t>
  </si>
  <si>
    <t>F     O  250 mm</t>
  </si>
  <si>
    <t>F     O  200 mm</t>
  </si>
  <si>
    <t>F     O  150 mm</t>
  </si>
  <si>
    <t>F     O  100 mm</t>
  </si>
  <si>
    <t>F     O  80 mm</t>
  </si>
  <si>
    <t>zračnik 50 mm</t>
  </si>
  <si>
    <t>FFR fi 100/50 mm</t>
  </si>
  <si>
    <t>razbijanje  vodomernega jaška, ročni izkop</t>
  </si>
  <si>
    <t>Demontaža obstoječih fazonov, spojk in armatur v jarku, v prisiljenem položaju z odstranjevanjem izolacije, rezanje vijakov ali matic ter priprava naležnih spojev za ponovno montažo ter iznosom  do deponije v okviru gradbišča</t>
  </si>
  <si>
    <t xml:space="preserve">   od  DN 400  ÷ DN  500</t>
  </si>
  <si>
    <t xml:space="preserve">   od  DN 200 ÷  DN  350</t>
  </si>
  <si>
    <t xml:space="preserve">   od  DN   50 ÷  DN  150</t>
  </si>
  <si>
    <t>Demontaža obstoječih fazonov, spojk in armatur v objektu, v prisiljenem položaju z odstranjevanjem izolacije, rezanje vijakov ali matic, priprava naležnih spojev za ponovno montažo ter iznosom  izven objekta do deponije v okviru gradbišča</t>
  </si>
  <si>
    <t>Razvoz in raznos fazonov, armatur, spojk in cevi od deponije do jarka.</t>
  </si>
  <si>
    <t xml:space="preserve"> - teže do 100 kg/kos</t>
  </si>
  <si>
    <t xml:space="preserve"> - teže od 100 kg do 300 kg/kos</t>
  </si>
  <si>
    <t xml:space="preserve"> - teže od 300 kg do 600 kg/kos</t>
  </si>
  <si>
    <t xml:space="preserve"> - teže nad 600 kg/kos</t>
  </si>
  <si>
    <t>DN  300 mm</t>
  </si>
  <si>
    <t>DN  250 mm</t>
  </si>
  <si>
    <t>DN  200 mm</t>
  </si>
  <si>
    <t>DN  150 mm</t>
  </si>
  <si>
    <t>DN  100 mm</t>
  </si>
  <si>
    <t>DN    80 mm</t>
  </si>
  <si>
    <t>Montaža LŽ fazonov s spoji na prirobnico v jarku</t>
  </si>
  <si>
    <t>DN    50 mm</t>
  </si>
  <si>
    <t>Montaža LŽ fazonov s spoji na prirobnico v objektu</t>
  </si>
  <si>
    <t>Montaža armatur na prirobnico v jarku</t>
  </si>
  <si>
    <t>Montaža armatur na prirobnico v objektih</t>
  </si>
  <si>
    <t>Montaža hidranta na prirobnico v jarku</t>
  </si>
  <si>
    <t>- podzemni  DN   80</t>
  </si>
  <si>
    <t>postavitev na zidu</t>
  </si>
  <si>
    <t>Funkcionalni preiskus montiranih hidrantov z izdajo verificiranega poročila organizacije, ki ima veljavno pooblastilo Ministrstva za obrambo RS</t>
  </si>
  <si>
    <t>po hidrantu</t>
  </si>
  <si>
    <t>Montaža LŽ fazonskih kosov na kozarec   v jarku</t>
  </si>
  <si>
    <t>Montaža LŽ fazonskih kosov na kozarec DUKTIL s protiprirob.) v  objektu</t>
  </si>
  <si>
    <t>Montaža univerzalnih spojk Fischer na cevi (AC, PVC, jeklo, PEHD) v  jarku</t>
  </si>
  <si>
    <t>DN    65 mm</t>
  </si>
  <si>
    <t>Montaža univerzalnih spojk Fischer na cevi (AC, PVC, jeklo, PEHD) v  objektu</t>
  </si>
  <si>
    <t>Rezanje Duktil cevi z brušenjem koncev.</t>
  </si>
  <si>
    <t xml:space="preserve">Rezanje Duktil cevi z brušenjem koncev  v  jarku </t>
  </si>
  <si>
    <t>Izvedba zračnikov z montažo ogrlice, poc.cevi, fitingov in armatur vključno z vsem tesnilnim in pritrdilnim materialom .</t>
  </si>
  <si>
    <t>komp</t>
  </si>
  <si>
    <t>Zračnik  ARI    5/4"</t>
  </si>
  <si>
    <t>Zračnik  ARI    1"</t>
  </si>
  <si>
    <t>Zračnik  ARI    3/4"</t>
  </si>
  <si>
    <t xml:space="preserve">Izvedba provizoričnega napajanja obstoječih vodovodnih priključkov v času gradnje </t>
  </si>
  <si>
    <t xml:space="preserve"> profil provizorija   d    110</t>
  </si>
  <si>
    <t xml:space="preserve"> profil provizorija   d      90</t>
  </si>
  <si>
    <t xml:space="preserve"> profil provizorija   d      63</t>
  </si>
  <si>
    <t xml:space="preserve"> profil provizorija   d      50</t>
  </si>
  <si>
    <t xml:space="preserve"> profil provizorija   d      40</t>
  </si>
  <si>
    <t xml:space="preserve"> profil provizorija   d      32</t>
  </si>
  <si>
    <t>Prevezava obstoječih vodovodnih priključkov na provizorij (z vsem potrebnim materialom vred)</t>
  </si>
  <si>
    <t>kompl</t>
  </si>
  <si>
    <t xml:space="preserve">Montaža zobčastih nabijalnih spojk na obstoječe PE cevi v jarku z nabijanjem in centriranjem </t>
  </si>
  <si>
    <t>PE  DN   110 x  12</t>
  </si>
  <si>
    <t>PE  DN     90 x  12</t>
  </si>
  <si>
    <t>PE  DN     63 x  12</t>
  </si>
  <si>
    <t>Tlačni preizkus cevovoda s polnjenjem vode,z uporabo registrirnega manometra ter izdajo potrdila ( za vse cevovode od  DN  250 ÷ 600mm)</t>
  </si>
  <si>
    <t>do dolžine   50tm</t>
  </si>
  <si>
    <t xml:space="preserve">   od  DN 250  do DN  500</t>
  </si>
  <si>
    <t>spojev</t>
  </si>
  <si>
    <t xml:space="preserve">   od  DN   50  do  DN  200</t>
  </si>
  <si>
    <t>navezava na DN  200</t>
  </si>
  <si>
    <t>navezava na DN  150</t>
  </si>
  <si>
    <t>Prevezava obstoječih vodovodnih priključkov na novozgrajeni cevovod (izvedba odcepa z vgradnjo ogrlice, navrtanje cevi, vgradnja konične pipe in EV zasuna ter postavitev VG in namestitev c. kape z navezavo s PE cevjo)</t>
  </si>
  <si>
    <t xml:space="preserve">1 vodomer v jašku </t>
  </si>
  <si>
    <t xml:space="preserve">2 vodomer v jašku </t>
  </si>
  <si>
    <t xml:space="preserve">3 vodomer v jašku </t>
  </si>
  <si>
    <t xml:space="preserve">4 vodomer v jašku </t>
  </si>
  <si>
    <t>Kombiniran vodovodni priključek</t>
  </si>
  <si>
    <t>Demontaža obstoječih PVC cevi v jarku  z rezanjem obstoječe cevi v prisiljenem položaju</t>
  </si>
  <si>
    <t>d    315/10</t>
  </si>
  <si>
    <t>d    280/10</t>
  </si>
  <si>
    <t>d    225/10</t>
  </si>
  <si>
    <t>d    160/10</t>
  </si>
  <si>
    <t>d    110/10</t>
  </si>
  <si>
    <t>Demontaža obstoječih PVC cevi v objektu  z rezanjem obstoječe cevi v prisiljenem položaju</t>
  </si>
  <si>
    <t>DN   500mm</t>
  </si>
  <si>
    <t>DN   400mm</t>
  </si>
  <si>
    <t>DN   350mm</t>
  </si>
  <si>
    <t>DN   300mm</t>
  </si>
  <si>
    <t>DN   250mm</t>
  </si>
  <si>
    <t>DN   200mm</t>
  </si>
  <si>
    <t>DN   150mm</t>
  </si>
  <si>
    <t>DN   100mm</t>
  </si>
  <si>
    <t>DN      80mm</t>
  </si>
  <si>
    <t>DN      60mm</t>
  </si>
  <si>
    <t>DN      50mm</t>
  </si>
  <si>
    <t>Rezanje obstoječih cevi v objektu  v prisiljenem položaju ter pod zaščitno masko</t>
  </si>
  <si>
    <t>Polaganje, poravnavanje in montaža cevi iz duktilne litine  v jarku</t>
  </si>
  <si>
    <t>Razvoz in raznos fazonov, armatur in cevi od deponije do objekta.</t>
  </si>
  <si>
    <t>ARMIRANO BETONSKI JAŠEK</t>
  </si>
  <si>
    <t>MONTAŽNA DELA</t>
  </si>
  <si>
    <t>navezava na DN  100</t>
  </si>
  <si>
    <t>navezava na DN  80</t>
  </si>
  <si>
    <t>JAŠKI</t>
  </si>
  <si>
    <t>II.</t>
  </si>
  <si>
    <t>Izvedba odcepov - priključkov z navrtalno objemko proizvod Hawle "ZAK", za obstoječe in nove priključke, komplet z vsemi pripadajočimi elementi (vgradna  garnitura, cestna kapa, spojke, kolena) ter cca 6m cevi v zaščitni cevi/priključek - PE 1"</t>
  </si>
  <si>
    <t>FF fi 80 mm (l=0,2m)</t>
  </si>
  <si>
    <t>FFQ fi 200 mm 90</t>
  </si>
  <si>
    <t xml:space="preserve">FFK fi 200 mm 45 </t>
  </si>
  <si>
    <t xml:space="preserve">FFK fi 200 mm 22 </t>
  </si>
  <si>
    <t>FFK fi 200 mm 11</t>
  </si>
  <si>
    <t>16 mm, v minimalni debelini plasti 4 cm.</t>
  </si>
  <si>
    <t>DDV 22 %:</t>
  </si>
  <si>
    <t>X fi 200 mm z nastavkom 25 mm na navoj</t>
  </si>
  <si>
    <t xml:space="preserve">in povoznim pokrovom primernim za težko obremenitev. </t>
  </si>
  <si>
    <t>Vključno z vsemi potrebnimi deli, prenosi in materiali.</t>
  </si>
  <si>
    <r>
      <t>- nadzemni  DN    80,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100 </t>
    </r>
  </si>
  <si>
    <r>
      <t>Izdelava in montaža hidrantnih tablic in droga iz poc.cevi 6/4 " L=2400,</t>
    </r>
    <r>
      <rPr>
        <i/>
        <sz val="10"/>
        <color indexed="8"/>
        <rFont val="Arial"/>
        <family val="2"/>
      </rPr>
      <t xml:space="preserve"> drog vgradi izvajalec gradbenih del</t>
    </r>
  </si>
  <si>
    <t xml:space="preserve">Zračnik ISI  d   32mm   ( 5/4") </t>
  </si>
  <si>
    <t>Zračnik ISI  d   25mm   ( 1")</t>
  </si>
  <si>
    <t>Zračnik ISI  d   20mm   ( 3/4")</t>
  </si>
  <si>
    <t>Zračnik  ARI    2"</t>
  </si>
  <si>
    <r>
      <t xml:space="preserve">Izolacijski premaz 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vijačnih spojev  v  jarku</t>
    </r>
  </si>
  <si>
    <r>
      <t xml:space="preserve">Obnovitev obstoječih vodovodnih priključkov z zamenjavo zasunov in dotrajanih fitingov </t>
    </r>
    <r>
      <rPr>
        <i/>
        <sz val="10"/>
        <color indexed="8"/>
        <rFont val="Arial"/>
        <family val="2"/>
      </rPr>
      <t>(koristi se obstoječi betonski okvir z vratci)</t>
    </r>
  </si>
  <si>
    <r>
      <t xml:space="preserve">Obnovitev obstoječih vodovodnih priključkov z zamenjavo zasunov in dotrajanih fitingov </t>
    </r>
    <r>
      <rPr>
        <i/>
        <sz val="10"/>
        <color indexed="8"/>
        <rFont val="Arial"/>
        <family val="2"/>
      </rPr>
      <t>(vgradi se novi betonski okvir z vratci)</t>
    </r>
  </si>
  <si>
    <t xml:space="preserve">Obnovitev obstoječih vodovodnih priključkov z zamenjavo zasunov in dotrajanih fitingov in obzidavo vred ter navezavo na obstoječo interno instalacijo </t>
  </si>
  <si>
    <t xml:space="preserve">Prestavitev obstoječih vodovodnih priključkov z zamenjavo zasunov in  fitingov ter ukinitvijo starega odcepa z  navezavo na obstoječo interno instalacijo </t>
  </si>
  <si>
    <r>
      <t xml:space="preserve">Demontaža obstoječih </t>
    </r>
    <r>
      <rPr>
        <b/>
        <i/>
        <sz val="10"/>
        <color indexed="8"/>
        <rFont val="Arial"/>
        <family val="2"/>
      </rPr>
      <t xml:space="preserve">azbest cementnih </t>
    </r>
    <r>
      <rPr>
        <i/>
        <sz val="10"/>
        <color indexed="8"/>
        <rFont val="Arial"/>
        <family val="2"/>
      </rPr>
      <t>cevi v jarku  z rezanjem obstoječe cevi v prisiljenem položaju</t>
    </r>
  </si>
  <si>
    <r>
      <t xml:space="preserve">Demontaža obstoječih </t>
    </r>
    <r>
      <rPr>
        <b/>
        <i/>
        <sz val="10"/>
        <color indexed="8"/>
        <rFont val="Arial"/>
        <family val="2"/>
      </rPr>
      <t xml:space="preserve">azbest cementnih </t>
    </r>
    <r>
      <rPr>
        <i/>
        <sz val="10"/>
        <color indexed="8"/>
        <rFont val="Arial"/>
        <family val="2"/>
      </rPr>
      <t xml:space="preserve">cevi </t>
    </r>
    <r>
      <rPr>
        <b/>
        <i/>
        <sz val="10"/>
        <color indexed="8"/>
        <rFont val="Arial"/>
        <family val="2"/>
      </rPr>
      <t>v objektu</t>
    </r>
    <r>
      <rPr>
        <i/>
        <sz val="10"/>
        <color indexed="8"/>
        <rFont val="Arial"/>
        <family val="2"/>
      </rPr>
      <t xml:space="preserve">  z rezanjem obstoječe cevi v prisiljenem položaju</t>
    </r>
  </si>
  <si>
    <t>FF fi 200 mm (l=1,0m)</t>
  </si>
  <si>
    <t>FF fi 100 mm (l=1,0m)</t>
  </si>
  <si>
    <t>ogrlica 200/2"</t>
  </si>
  <si>
    <t>ogrlica 100/2"</t>
  </si>
  <si>
    <t>holender 2"</t>
  </si>
  <si>
    <t>pocinkano koleno 2"</t>
  </si>
  <si>
    <t>cev pocinkana 2" (0,2 - 0,5m)</t>
  </si>
  <si>
    <t>kroglični zasun 2"</t>
  </si>
  <si>
    <t>zračnik 2"</t>
  </si>
  <si>
    <t>Dobava in vgradnja betonske cevi fi 80 cm za zračnik</t>
  </si>
  <si>
    <t xml:space="preserve">globine do 3 m, vključno z LTŽ pokrovom za </t>
  </si>
  <si>
    <t>Koper, september 2019</t>
  </si>
  <si>
    <t>Obnova vodovoda v lokalni cesti LC 177010 ob rekonstrukciji Slemenske ceste od km 2,905 do km 3,410</t>
  </si>
  <si>
    <t>skupaj jašek</t>
  </si>
  <si>
    <t xml:space="preserve">PEHD DN 63 mm PN 16 </t>
  </si>
  <si>
    <t>FF fi 150 mm (l=1,0m)</t>
  </si>
  <si>
    <t>T fi 150/50 mm</t>
  </si>
  <si>
    <t>MMA fi 150/50 mm</t>
  </si>
  <si>
    <t>F     O  50 mm</t>
  </si>
  <si>
    <t>enojna fischer spojka fi  50 mm</t>
  </si>
  <si>
    <t>FFR fi 150/50 mm</t>
  </si>
  <si>
    <t>X fi 100 mm z nastavkom 32 mm na navoj</t>
  </si>
  <si>
    <t>3a</t>
  </si>
  <si>
    <t>Polaganje, poravnavanje in montaža cevi iz PEHD v jarku</t>
  </si>
  <si>
    <t>DN    63 mm</t>
  </si>
  <si>
    <t>en (1) jašek zračnik dim. 1,2x1,8x2,0m</t>
  </si>
  <si>
    <t>NEPREDVIDENA DELA (5% od 1 do 2)</t>
  </si>
  <si>
    <t>MONTAŽNA DELA in VODOVODNI MATERIAL</t>
  </si>
  <si>
    <t>1C. Etapa: km 2,905 - km 3,290 - vodovod</t>
  </si>
  <si>
    <t>SKUPAJ VODOVOD</t>
  </si>
  <si>
    <t>Vse skupaj gradbena dela</t>
  </si>
  <si>
    <t>2. MONTAŽNA DELA in VODOVODNI MATERIAL</t>
  </si>
  <si>
    <t>deponijo oddaljenosti do 10 km, vključno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</si>
</sst>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_ ;\-#,##0.00\ "/>
    <numFmt numFmtId="175" formatCode="_ * #,##0.00_)\ _S_I_T_ ;_ * \(#,##0.00\)\ _S_I_T_ ;_ * &quot;-&quot;??_)\ _S_I_T_ ;_ @_ "/>
    <numFmt numFmtId="176" formatCode="#,##0.00\ &quot;SIT&quot;"/>
    <numFmt numFmtId="177" formatCode="_-* #,##0.00\ [$€-1]_-;\-* #,##0.00\ [$€-1]_-;_-* &quot;-&quot;??\ [$€-1]_-;_-@_-"/>
    <numFmt numFmtId="178" formatCode="#,##0.0000000000"/>
    <numFmt numFmtId="179" formatCode="#,##0.00\ [$€-1]"/>
    <numFmt numFmtId="180" formatCode="0.0"/>
    <numFmt numFmtId="181" formatCode="#,##0.00\ &quot;€&quot;"/>
    <numFmt numFmtId="182" formatCode="_-* #.##0.00\ [$€-1]_-;\-* #.##0.00\ [$€-1]_-;_-* &quot;-&quot;??\ [$€-1]_-;_-@_-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9.5"/>
      <color indexed="8"/>
      <name val="Arial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9.5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9A4E4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ECDEF6"/>
        <bgColor indexed="64"/>
      </patternFill>
    </fill>
    <fill>
      <patternFill patternType="solid">
        <fgColor rgb="FFB886DE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38" fillId="0" borderId="0">
      <alignment/>
      <protection/>
    </xf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177" fontId="5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 vertical="top" wrapText="1"/>
    </xf>
    <xf numFmtId="177" fontId="5" fillId="0" borderId="0" xfId="0" applyNumberFormat="1" applyFont="1" applyFill="1" applyBorder="1" applyAlignment="1">
      <alignment horizontal="right" vertical="top" wrapText="1"/>
    </xf>
    <xf numFmtId="179" fontId="5" fillId="0" borderId="12" xfId="0" applyNumberFormat="1" applyFont="1" applyBorder="1" applyAlignment="1">
      <alignment/>
    </xf>
    <xf numFmtId="0" fontId="57" fillId="0" borderId="0" xfId="0" applyFont="1" applyAlignment="1">
      <alignment horizontal="left" vertical="top"/>
    </xf>
    <xf numFmtId="0" fontId="58" fillId="0" borderId="0" xfId="0" applyFont="1" applyAlignment="1">
      <alignment/>
    </xf>
    <xf numFmtId="173" fontId="58" fillId="0" borderId="0" xfId="6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 vertical="top" wrapText="1"/>
    </xf>
    <xf numFmtId="173" fontId="57" fillId="0" borderId="0" xfId="60" applyFont="1" applyAlignment="1">
      <alignment/>
    </xf>
    <xf numFmtId="0" fontId="57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7" fillId="0" borderId="13" xfId="0" applyFont="1" applyBorder="1" applyAlignment="1">
      <alignment vertical="top" wrapText="1"/>
    </xf>
    <xf numFmtId="173" fontId="57" fillId="0" borderId="13" xfId="60" applyFont="1" applyBorder="1" applyAlignment="1">
      <alignment/>
    </xf>
    <xf numFmtId="0" fontId="58" fillId="0" borderId="13" xfId="0" applyFont="1" applyBorder="1" applyAlignment="1">
      <alignment/>
    </xf>
    <xf numFmtId="4" fontId="58" fillId="0" borderId="13" xfId="0" applyNumberFormat="1" applyFont="1" applyBorder="1" applyAlignment="1">
      <alignment/>
    </xf>
    <xf numFmtId="0" fontId="57" fillId="0" borderId="0" xfId="0" applyFont="1" applyBorder="1" applyAlignment="1">
      <alignment vertical="top" wrapText="1"/>
    </xf>
    <xf numFmtId="173" fontId="57" fillId="0" borderId="0" xfId="60" applyFont="1" applyBorder="1" applyAlignment="1">
      <alignment/>
    </xf>
    <xf numFmtId="0" fontId="58" fillId="0" borderId="0" xfId="0" applyFont="1" applyBorder="1" applyAlignment="1">
      <alignment/>
    </xf>
    <xf numFmtId="4" fontId="58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/>
    </xf>
    <xf numFmtId="4" fontId="57" fillId="0" borderId="0" xfId="60" applyNumberFormat="1" applyFont="1" applyBorder="1" applyAlignment="1">
      <alignment/>
    </xf>
    <xf numFmtId="176" fontId="58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7" fillId="0" borderId="14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4" fontId="58" fillId="0" borderId="14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174" fontId="58" fillId="0" borderId="14" xfId="60" applyNumberFormat="1" applyFont="1" applyBorder="1" applyAlignment="1" applyProtection="1">
      <alignment horizontal="right"/>
      <protection locked="0"/>
    </xf>
    <xf numFmtId="0" fontId="58" fillId="0" borderId="14" xfId="0" applyFont="1" applyBorder="1" applyAlignment="1">
      <alignment/>
    </xf>
    <xf numFmtId="4" fontId="58" fillId="0" borderId="14" xfId="0" applyNumberFormat="1" applyFont="1" applyBorder="1" applyAlignment="1">
      <alignment/>
    </xf>
    <xf numFmtId="4" fontId="57" fillId="0" borderId="15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1" fontId="58" fillId="0" borderId="0" xfId="0" applyNumberFormat="1" applyFont="1" applyAlignment="1">
      <alignment/>
    </xf>
    <xf numFmtId="174" fontId="58" fillId="0" borderId="0" xfId="60" applyNumberFormat="1" applyFont="1" applyBorder="1" applyAlignment="1" applyProtection="1">
      <alignment horizontal="right"/>
      <protection locked="0"/>
    </xf>
    <xf numFmtId="180" fontId="58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62" fillId="0" borderId="0" xfId="0" applyFont="1" applyAlignment="1">
      <alignment/>
    </xf>
    <xf numFmtId="4" fontId="61" fillId="0" borderId="0" xfId="0" applyNumberFormat="1" applyFont="1" applyAlignment="1">
      <alignment/>
    </xf>
    <xf numFmtId="0" fontId="61" fillId="0" borderId="14" xfId="0" applyFont="1" applyBorder="1" applyAlignment="1">
      <alignment/>
    </xf>
    <xf numFmtId="4" fontId="61" fillId="0" borderId="14" xfId="0" applyNumberFormat="1" applyFont="1" applyBorder="1" applyAlignment="1">
      <alignment/>
    </xf>
    <xf numFmtId="4" fontId="61" fillId="0" borderId="14" xfId="0" applyNumberFormat="1" applyFont="1" applyBorder="1" applyAlignment="1">
      <alignment/>
    </xf>
    <xf numFmtId="0" fontId="61" fillId="0" borderId="0" xfId="0" applyFont="1" applyFill="1" applyAlignment="1">
      <alignment/>
    </xf>
    <xf numFmtId="4" fontId="61" fillId="0" borderId="0" xfId="0" applyNumberFormat="1" applyFont="1" applyFill="1" applyAlignment="1">
      <alignment/>
    </xf>
    <xf numFmtId="0" fontId="61" fillId="0" borderId="14" xfId="0" applyFont="1" applyFill="1" applyBorder="1" applyAlignment="1">
      <alignment/>
    </xf>
    <xf numFmtId="4" fontId="61" fillId="0" borderId="14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0" fontId="61" fillId="0" borderId="0" xfId="0" applyFont="1" applyAlignment="1">
      <alignment horizontal="justify" vertical="top" wrapText="1"/>
    </xf>
    <xf numFmtId="0" fontId="60" fillId="0" borderId="0" xfId="0" applyFont="1" applyBorder="1" applyAlignment="1">
      <alignment horizontal="right" wrapText="1"/>
    </xf>
    <xf numFmtId="0" fontId="61" fillId="0" borderId="0" xfId="0" applyFont="1" applyAlignment="1">
      <alignment/>
    </xf>
    <xf numFmtId="181" fontId="61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justify" wrapText="1"/>
    </xf>
    <xf numFmtId="0" fontId="61" fillId="0" borderId="0" xfId="0" applyFont="1" applyBorder="1" applyAlignment="1">
      <alignment horizontal="right" wrapText="1"/>
    </xf>
    <xf numFmtId="0" fontId="61" fillId="0" borderId="0" xfId="0" applyFont="1" applyFill="1" applyBorder="1" applyAlignment="1">
      <alignment horizontal="justify" vertical="top" wrapText="1"/>
    </xf>
    <xf numFmtId="0" fontId="63" fillId="0" borderId="0" xfId="0" applyFont="1" applyAlignment="1">
      <alignment horizontal="justify" wrapText="1"/>
    </xf>
    <xf numFmtId="0" fontId="61" fillId="0" borderId="0" xfId="0" applyFont="1" applyBorder="1" applyAlignment="1">
      <alignment horizontal="right"/>
    </xf>
    <xf numFmtId="0" fontId="61" fillId="0" borderId="0" xfId="0" applyFont="1" applyFill="1" applyAlignment="1">
      <alignment horizontal="justify" wrapText="1"/>
    </xf>
    <xf numFmtId="0" fontId="61" fillId="0" borderId="0" xfId="0" applyFont="1" applyAlignment="1" quotePrefix="1">
      <alignment horizontal="justify" wrapText="1"/>
    </xf>
    <xf numFmtId="0" fontId="61" fillId="0" borderId="0" xfId="0" applyFont="1" applyFill="1" applyAlignment="1">
      <alignment horizontal="justify"/>
    </xf>
    <xf numFmtId="0" fontId="61" fillId="0" borderId="0" xfId="0" applyFont="1" applyAlignment="1">
      <alignment horizontal="justify"/>
    </xf>
    <xf numFmtId="0" fontId="61" fillId="0" borderId="0" xfId="0" applyFont="1" applyFill="1" applyBorder="1" applyAlignment="1">
      <alignment horizontal="justify" wrapText="1"/>
    </xf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/>
    </xf>
    <xf numFmtId="181" fontId="61" fillId="0" borderId="0" xfId="0" applyNumberFormat="1" applyFont="1" applyFill="1" applyBorder="1" applyAlignment="1">
      <alignment/>
    </xf>
    <xf numFmtId="0" fontId="64" fillId="0" borderId="0" xfId="0" applyFont="1" applyAlignment="1">
      <alignment horizontal="justify" wrapText="1"/>
    </xf>
    <xf numFmtId="0" fontId="61" fillId="0" borderId="0" xfId="0" applyFont="1" applyFill="1" applyAlignment="1">
      <alignment vertical="justify" wrapText="1"/>
    </xf>
    <xf numFmtId="181" fontId="61" fillId="0" borderId="0" xfId="0" applyNumberFormat="1" applyFont="1" applyFill="1" applyAlignment="1">
      <alignment vertical="justify" wrapText="1"/>
    </xf>
    <xf numFmtId="0" fontId="61" fillId="0" borderId="0" xfId="0" applyFont="1" applyFill="1" applyAlignment="1">
      <alignment/>
    </xf>
    <xf numFmtId="181" fontId="61" fillId="0" borderId="0" xfId="0" applyNumberFormat="1" applyFont="1" applyFill="1" applyAlignment="1">
      <alignment/>
    </xf>
    <xf numFmtId="0" fontId="64" fillId="0" borderId="0" xfId="0" applyFont="1" applyBorder="1" applyAlignment="1">
      <alignment horizontal="right" wrapText="1"/>
    </xf>
    <xf numFmtId="0" fontId="61" fillId="0" borderId="0" xfId="0" applyFont="1" applyAlignment="1">
      <alignment vertical="justify" wrapText="1"/>
    </xf>
    <xf numFmtId="0" fontId="61" fillId="0" borderId="0" xfId="0" applyFont="1" applyFill="1" applyAlignment="1">
      <alignment horizontal="justify" vertical="top" wrapText="1"/>
    </xf>
    <xf numFmtId="0" fontId="61" fillId="0" borderId="14" xfId="0" applyFont="1" applyBorder="1" applyAlignment="1">
      <alignment horizontal="right"/>
    </xf>
    <xf numFmtId="4" fontId="60" fillId="0" borderId="15" xfId="0" applyNumberFormat="1" applyFont="1" applyBorder="1" applyAlignment="1">
      <alignment/>
    </xf>
    <xf numFmtId="0" fontId="60" fillId="0" borderId="0" xfId="0" applyFont="1" applyAlignment="1">
      <alignment horizontal="right"/>
    </xf>
    <xf numFmtId="174" fontId="58" fillId="0" borderId="14" xfId="60" applyNumberFormat="1" applyFont="1" applyFill="1" applyBorder="1" applyAlignment="1" applyProtection="1">
      <alignment horizontal="right"/>
      <protection locked="0"/>
    </xf>
    <xf numFmtId="0" fontId="60" fillId="0" borderId="14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4" fontId="61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174" fontId="61" fillId="0" borderId="0" xfId="60" applyNumberFormat="1" applyFont="1" applyBorder="1" applyAlignment="1" applyProtection="1">
      <alignment horizontal="right"/>
      <protection locked="0"/>
    </xf>
    <xf numFmtId="16" fontId="61" fillId="0" borderId="0" xfId="0" applyNumberFormat="1" applyFont="1" applyAlignment="1">
      <alignment/>
    </xf>
    <xf numFmtId="174" fontId="58" fillId="0" borderId="0" xfId="60" applyNumberFormat="1" applyFont="1" applyFill="1" applyBorder="1" applyAlignment="1" applyProtection="1">
      <alignment horizontal="right"/>
      <protection locked="0"/>
    </xf>
    <xf numFmtId="4" fontId="60" fillId="0" borderId="0" xfId="0" applyNumberFormat="1" applyFont="1" applyFill="1" applyAlignment="1">
      <alignment/>
    </xf>
    <xf numFmtId="0" fontId="57" fillId="0" borderId="0" xfId="0" applyFont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57" fillId="0" borderId="0" xfId="0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57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14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60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1" fillId="0" borderId="14" xfId="0" applyFont="1" applyBorder="1" applyAlignment="1">
      <alignment vertical="top"/>
    </xf>
    <xf numFmtId="0" fontId="61" fillId="0" borderId="0" xfId="0" applyFont="1" applyFill="1" applyAlignment="1">
      <alignment vertical="top"/>
    </xf>
    <xf numFmtId="0" fontId="60" fillId="0" borderId="0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61" fillId="0" borderId="16" xfId="0" applyFont="1" applyBorder="1" applyAlignment="1">
      <alignment/>
    </xf>
    <xf numFmtId="4" fontId="61" fillId="0" borderId="16" xfId="0" applyNumberFormat="1" applyFont="1" applyBorder="1" applyAlignment="1">
      <alignment/>
    </xf>
    <xf numFmtId="0" fontId="58" fillId="0" borderId="16" xfId="0" applyFont="1" applyBorder="1" applyAlignment="1">
      <alignment vertical="top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179" fontId="4" fillId="0" borderId="0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justify" wrapText="1"/>
    </xf>
    <xf numFmtId="0" fontId="57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horizontal="left"/>
    </xf>
    <xf numFmtId="173" fontId="57" fillId="33" borderId="0" xfId="60" applyFont="1" applyFill="1" applyAlignment="1">
      <alignment/>
    </xf>
    <xf numFmtId="0" fontId="58" fillId="33" borderId="0" xfId="0" applyFont="1" applyFill="1" applyAlignment="1">
      <alignment/>
    </xf>
    <xf numFmtId="4" fontId="58" fillId="33" borderId="0" xfId="0" applyNumberFormat="1" applyFont="1" applyFill="1" applyAlignment="1">
      <alignment/>
    </xf>
    <xf numFmtId="0" fontId="57" fillId="34" borderId="0" xfId="0" applyFont="1" applyFill="1" applyAlignment="1">
      <alignment horizontal="center" vertical="top"/>
    </xf>
    <xf numFmtId="0" fontId="59" fillId="34" borderId="0" xfId="0" applyFont="1" applyFill="1" applyAlignment="1">
      <alignment horizontal="left"/>
    </xf>
    <xf numFmtId="173" fontId="57" fillId="34" borderId="0" xfId="60" applyFont="1" applyFill="1" applyAlignment="1">
      <alignment/>
    </xf>
    <xf numFmtId="0" fontId="58" fillId="34" borderId="0" xfId="0" applyFont="1" applyFill="1" applyAlignment="1">
      <alignment/>
    </xf>
    <xf numFmtId="4" fontId="58" fillId="34" borderId="0" xfId="0" applyNumberFormat="1" applyFont="1" applyFill="1" applyAlignment="1">
      <alignment/>
    </xf>
    <xf numFmtId="0" fontId="57" fillId="35" borderId="0" xfId="0" applyFont="1" applyFill="1" applyAlignment="1">
      <alignment horizontal="center" vertical="top"/>
    </xf>
    <xf numFmtId="0" fontId="59" fillId="35" borderId="0" xfId="0" applyFont="1" applyFill="1" applyAlignment="1">
      <alignment horizontal="left"/>
    </xf>
    <xf numFmtId="173" fontId="57" fillId="35" borderId="0" xfId="60" applyFont="1" applyFill="1" applyAlignment="1">
      <alignment/>
    </xf>
    <xf numFmtId="0" fontId="58" fillId="35" borderId="0" xfId="0" applyFont="1" applyFill="1" applyAlignment="1">
      <alignment/>
    </xf>
    <xf numFmtId="4" fontId="58" fillId="35" borderId="0" xfId="0" applyNumberFormat="1" applyFont="1" applyFill="1" applyAlignment="1">
      <alignment/>
    </xf>
    <xf numFmtId="0" fontId="39" fillId="36" borderId="0" xfId="41" applyFont="1" applyFill="1" applyAlignment="1">
      <alignment horizontal="left"/>
      <protection/>
    </xf>
    <xf numFmtId="0" fontId="57" fillId="36" borderId="0" xfId="0" applyFont="1" applyFill="1" applyAlignment="1">
      <alignment horizontal="left" vertical="top"/>
    </xf>
    <xf numFmtId="0" fontId="58" fillId="36" borderId="0" xfId="0" applyFont="1" applyFill="1" applyAlignment="1">
      <alignment/>
    </xf>
    <xf numFmtId="173" fontId="58" fillId="36" borderId="0" xfId="60" applyFont="1" applyFill="1" applyAlignment="1">
      <alignment/>
    </xf>
    <xf numFmtId="4" fontId="58" fillId="36" borderId="0" xfId="0" applyNumberFormat="1" applyFont="1" applyFill="1" applyAlignment="1">
      <alignment/>
    </xf>
    <xf numFmtId="0" fontId="57" fillId="36" borderId="0" xfId="0" applyFont="1" applyFill="1" applyAlignment="1">
      <alignment horizontal="center" vertical="top"/>
    </xf>
    <xf numFmtId="0" fontId="57" fillId="36" borderId="0" xfId="0" applyFont="1" applyFill="1" applyBorder="1" applyAlignment="1">
      <alignment horizontal="left" vertical="top" wrapText="1"/>
    </xf>
    <xf numFmtId="0" fontId="57" fillId="36" borderId="0" xfId="0" applyFont="1" applyFill="1" applyBorder="1" applyAlignment="1">
      <alignment/>
    </xf>
    <xf numFmtId="173" fontId="57" fillId="36" borderId="0" xfId="60" applyFont="1" applyFill="1" applyBorder="1" applyAlignment="1">
      <alignment/>
    </xf>
    <xf numFmtId="4" fontId="57" fillId="36" borderId="0" xfId="60" applyNumberFormat="1" applyFont="1" applyFill="1" applyBorder="1" applyAlignment="1">
      <alignment/>
    </xf>
    <xf numFmtId="0" fontId="57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57" fillId="33" borderId="0" xfId="0" applyFont="1" applyFill="1" applyAlignment="1">
      <alignment vertical="top"/>
    </xf>
    <xf numFmtId="4" fontId="57" fillId="33" borderId="12" xfId="0" applyNumberFormat="1" applyFont="1" applyFill="1" applyBorder="1" applyAlignment="1">
      <alignment/>
    </xf>
    <xf numFmtId="0" fontId="65" fillId="33" borderId="0" xfId="0" applyFont="1" applyFill="1" applyAlignment="1">
      <alignment vertical="top"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57" fillId="34" borderId="0" xfId="0" applyFont="1" applyFill="1" applyAlignment="1">
      <alignment horizontal="center"/>
    </xf>
    <xf numFmtId="0" fontId="57" fillId="34" borderId="16" xfId="0" applyFont="1" applyFill="1" applyBorder="1" applyAlignment="1">
      <alignment/>
    </xf>
    <xf numFmtId="0" fontId="58" fillId="34" borderId="16" xfId="0" applyFont="1" applyFill="1" applyBorder="1" applyAlignment="1">
      <alignment/>
    </xf>
    <xf numFmtId="0" fontId="61" fillId="34" borderId="16" xfId="0" applyFont="1" applyFill="1" applyBorder="1" applyAlignment="1">
      <alignment/>
    </xf>
    <xf numFmtId="4" fontId="57" fillId="34" borderId="16" xfId="0" applyNumberFormat="1" applyFont="1" applyFill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4"/>
  <sheetViews>
    <sheetView view="pageBreakPreview" zoomScaleNormal="5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.125" style="1" customWidth="1"/>
    <col min="2" max="2" width="2.75390625" style="1" bestFit="1" customWidth="1"/>
    <col min="3" max="3" width="40.00390625" style="1" customWidth="1"/>
    <col min="4" max="4" width="1.25" style="1" customWidth="1"/>
    <col min="5" max="5" width="14.875" style="15" bestFit="1" customWidth="1"/>
    <col min="6" max="6" width="16.625" style="15" bestFit="1" customWidth="1"/>
    <col min="7" max="7" width="19.00390625" style="15" bestFit="1" customWidth="1"/>
    <col min="8" max="8" width="14.875" style="15" bestFit="1" customWidth="1"/>
    <col min="9" max="9" width="13.125" style="15" bestFit="1" customWidth="1"/>
    <col min="10" max="11" width="14.375" style="15" bestFit="1" customWidth="1"/>
    <col min="12" max="12" width="9.125" style="15" customWidth="1"/>
    <col min="13" max="16384" width="9.125" style="1" customWidth="1"/>
  </cols>
  <sheetData>
    <row r="4" spans="2:12" s="6" customFormat="1" ht="22.5">
      <c r="B4" s="137" t="s">
        <v>586</v>
      </c>
      <c r="C4" s="137"/>
      <c r="D4" s="137"/>
      <c r="E4" s="137"/>
      <c r="F4" s="14"/>
      <c r="G4" s="14"/>
      <c r="H4" s="14"/>
      <c r="I4" s="14"/>
      <c r="J4" s="14"/>
      <c r="K4" s="14"/>
      <c r="L4" s="14"/>
    </row>
    <row r="5" spans="2:12" s="6" customFormat="1" ht="47.25" customHeight="1">
      <c r="B5" s="137"/>
      <c r="C5" s="137"/>
      <c r="D5" s="137"/>
      <c r="E5" s="137"/>
      <c r="F5" s="14"/>
      <c r="G5" s="14"/>
      <c r="H5" s="14"/>
      <c r="I5" s="14"/>
      <c r="J5" s="14"/>
      <c r="K5" s="14"/>
      <c r="L5" s="14"/>
    </row>
    <row r="9" spans="2:11" ht="18.75">
      <c r="B9" s="138"/>
      <c r="C9" s="139"/>
      <c r="D9" s="139"/>
      <c r="E9" s="139"/>
      <c r="F9" s="16"/>
      <c r="G9" s="16"/>
      <c r="H9" s="16"/>
      <c r="I9" s="18"/>
      <c r="J9" s="19"/>
      <c r="K9" s="19"/>
    </row>
    <row r="10" spans="2:9" ht="18.75">
      <c r="B10" s="2"/>
      <c r="C10" s="2"/>
      <c r="D10" s="2"/>
      <c r="E10" s="16"/>
      <c r="F10" s="16"/>
      <c r="G10" s="16"/>
      <c r="H10" s="16"/>
      <c r="I10" s="16"/>
    </row>
    <row r="11" spans="2:9" ht="18.75">
      <c r="B11" s="2"/>
      <c r="C11" s="2"/>
      <c r="D11" s="2"/>
      <c r="E11" s="16"/>
      <c r="F11" s="16"/>
      <c r="G11" s="16"/>
      <c r="H11" s="16"/>
      <c r="I11" s="16"/>
    </row>
    <row r="12" spans="2:12" s="4" customFormat="1" ht="18" customHeight="1">
      <c r="B12" s="11"/>
      <c r="C12" s="10"/>
      <c r="D12" s="7"/>
      <c r="E12" s="21"/>
      <c r="F12" s="17"/>
      <c r="G12" s="17"/>
      <c r="H12" s="17"/>
      <c r="I12" s="17"/>
      <c r="J12" s="17"/>
      <c r="K12" s="17"/>
      <c r="L12" s="17"/>
    </row>
    <row r="13" spans="2:12" s="4" customFormat="1" ht="18" customHeight="1">
      <c r="B13" s="11" t="s">
        <v>8</v>
      </c>
      <c r="C13" s="10" t="s">
        <v>10</v>
      </c>
      <c r="D13" s="7"/>
      <c r="E13" s="22">
        <f>' Vodovod'!H26</f>
        <v>0</v>
      </c>
      <c r="G13" s="12"/>
      <c r="H13" s="17"/>
      <c r="I13" s="17"/>
      <c r="J13" s="17"/>
      <c r="K13" s="17"/>
      <c r="L13" s="17"/>
    </row>
    <row r="14" spans="2:12" s="4" customFormat="1" ht="18" customHeight="1">
      <c r="B14" s="11"/>
      <c r="C14" s="10"/>
      <c r="D14" s="7"/>
      <c r="E14" s="22"/>
      <c r="G14" s="12"/>
      <c r="H14" s="17"/>
      <c r="I14" s="17"/>
      <c r="J14" s="17"/>
      <c r="K14" s="17"/>
      <c r="L14" s="17"/>
    </row>
    <row r="15" spans="3:12" s="4" customFormat="1" ht="15.75">
      <c r="C15" s="4" t="s">
        <v>557</v>
      </c>
      <c r="E15" s="17">
        <f>E13*0.22</f>
        <v>0</v>
      </c>
      <c r="G15" s="13"/>
      <c r="H15" s="17"/>
      <c r="I15" s="17"/>
      <c r="J15" s="17"/>
      <c r="K15" s="17"/>
      <c r="L15" s="17"/>
    </row>
    <row r="16" spans="5:12" s="4" customFormat="1" ht="15.75">
      <c r="E16" s="17"/>
      <c r="G16" s="13"/>
      <c r="H16" s="17"/>
      <c r="I16" s="17"/>
      <c r="J16" s="17"/>
      <c r="K16" s="17"/>
      <c r="L16" s="17"/>
    </row>
    <row r="17" spans="5:12" s="4" customFormat="1" ht="16.5" thickBot="1">
      <c r="E17" s="20"/>
      <c r="F17" s="17"/>
      <c r="G17" s="13"/>
      <c r="H17" s="17"/>
      <c r="I17" s="17"/>
      <c r="J17" s="17"/>
      <c r="K17" s="17"/>
      <c r="L17" s="17"/>
    </row>
    <row r="18" spans="3:12" s="4" customFormat="1" ht="16.5" thickBot="1">
      <c r="C18" s="8" t="s">
        <v>9</v>
      </c>
      <c r="D18" s="9"/>
      <c r="E18" s="23">
        <f>SUM(E13:E15)</f>
        <v>0</v>
      </c>
      <c r="G18" s="13"/>
      <c r="H18" s="17"/>
      <c r="I18" s="17"/>
      <c r="J18" s="17"/>
      <c r="K18" s="17"/>
      <c r="L18" s="17"/>
    </row>
    <row r="19" spans="5:12" s="4" customFormat="1" ht="15.75">
      <c r="E19" s="17"/>
      <c r="F19" s="17"/>
      <c r="G19" s="17"/>
      <c r="H19" s="17"/>
      <c r="I19" s="17"/>
      <c r="J19" s="17"/>
      <c r="K19" s="17"/>
      <c r="L19" s="17"/>
    </row>
    <row r="20" spans="3:12" s="4" customFormat="1" ht="15.75">
      <c r="C20" s="135"/>
      <c r="D20" s="136"/>
      <c r="E20" s="136"/>
      <c r="F20" s="17"/>
      <c r="G20" s="17"/>
      <c r="H20" s="17"/>
      <c r="I20" s="17"/>
      <c r="J20" s="17"/>
      <c r="K20" s="17"/>
      <c r="L20" s="17"/>
    </row>
    <row r="21" spans="3:12" s="4" customFormat="1" ht="36.75" customHeight="1">
      <c r="C21" s="136"/>
      <c r="D21" s="136"/>
      <c r="E21" s="136"/>
      <c r="F21" s="17"/>
      <c r="G21" s="17"/>
      <c r="H21" s="17"/>
      <c r="I21" s="17"/>
      <c r="J21" s="17"/>
      <c r="K21" s="17"/>
      <c r="L21" s="17"/>
    </row>
    <row r="22" spans="5:12" s="4" customFormat="1" ht="15.75">
      <c r="E22" s="17"/>
      <c r="F22" s="17"/>
      <c r="G22" s="17"/>
      <c r="H22" s="17"/>
      <c r="I22" s="17"/>
      <c r="J22" s="17"/>
      <c r="K22" s="17"/>
      <c r="L22" s="17"/>
    </row>
    <row r="23" spans="5:12" s="4" customFormat="1" ht="15.75">
      <c r="E23" s="17"/>
      <c r="F23" s="17"/>
      <c r="G23" s="17"/>
      <c r="H23" s="17"/>
      <c r="I23" s="17"/>
      <c r="J23" s="17"/>
      <c r="K23" s="17"/>
      <c r="L23" s="17"/>
    </row>
    <row r="24" spans="3:12" s="4" customFormat="1" ht="15.75">
      <c r="C24" s="4" t="s">
        <v>585</v>
      </c>
      <c r="E24" s="17"/>
      <c r="F24" s="17"/>
      <c r="G24" s="17"/>
      <c r="H24" s="17"/>
      <c r="I24" s="17"/>
      <c r="J24" s="17"/>
      <c r="K24" s="17"/>
      <c r="L24" s="17"/>
    </row>
    <row r="25" spans="5:12" s="4" customFormat="1" ht="15.75">
      <c r="E25" s="17"/>
      <c r="F25" s="17"/>
      <c r="G25" s="17"/>
      <c r="H25" s="17"/>
      <c r="I25" s="17"/>
      <c r="J25" s="17"/>
      <c r="K25" s="17"/>
      <c r="L25" s="17"/>
    </row>
    <row r="26" spans="5:12" s="4" customFormat="1" ht="15.75">
      <c r="E26" s="17"/>
      <c r="F26" s="17"/>
      <c r="G26" s="17"/>
      <c r="H26" s="17"/>
      <c r="I26" s="17"/>
      <c r="J26" s="17"/>
      <c r="K26" s="17"/>
      <c r="L26" s="17"/>
    </row>
    <row r="27" spans="4:12" s="4" customFormat="1" ht="15.75">
      <c r="D27" s="5"/>
      <c r="E27" s="17"/>
      <c r="F27" s="17"/>
      <c r="G27" s="17"/>
      <c r="H27" s="17"/>
      <c r="I27" s="17"/>
      <c r="J27" s="17"/>
      <c r="K27" s="17"/>
      <c r="L27" s="17"/>
    </row>
    <row r="28" spans="4:12" s="4" customFormat="1" ht="15.75">
      <c r="D28" s="5"/>
      <c r="E28" s="17"/>
      <c r="F28" s="17"/>
      <c r="G28" s="17"/>
      <c r="H28" s="17"/>
      <c r="I28" s="17"/>
      <c r="J28" s="17"/>
      <c r="K28" s="17"/>
      <c r="L28" s="17"/>
    </row>
    <row r="29" spans="4:12" s="4" customFormat="1" ht="15.75">
      <c r="D29" s="5"/>
      <c r="E29" s="17"/>
      <c r="F29" s="17"/>
      <c r="G29" s="17"/>
      <c r="H29" s="17"/>
      <c r="I29" s="17"/>
      <c r="J29" s="17"/>
      <c r="K29" s="17"/>
      <c r="L29" s="17"/>
    </row>
    <row r="34" ht="14.25">
      <c r="C34" s="3"/>
    </row>
  </sheetData>
  <sheetProtection/>
  <mergeCells count="3">
    <mergeCell ref="C20:E21"/>
    <mergeCell ref="B4:E5"/>
    <mergeCell ref="B9:E9"/>
  </mergeCells>
  <printOptions/>
  <pageMargins left="0.96" right="0.3937007874015748" top="0.984251968503937" bottom="0.984251968503937" header="0.3937007874015748" footer="0.1968503937007874"/>
  <pageSetup horizontalDpi="600" verticalDpi="600" orientation="portrait" paperSize="9" r:id="rId1"/>
  <headerFooter alignWithMargins="0">
    <oddFooter>&amp;C&amp;"Arial Black,Navadno"(7/1) REKAPITULACIJA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2:H1139"/>
  <sheetViews>
    <sheetView showZeros="0" tabSelected="1" zoomScaleSheetLayoutView="100" workbookViewId="0" topLeftCell="B1">
      <selection activeCell="D28" sqref="D28"/>
    </sheetView>
  </sheetViews>
  <sheetFormatPr defaultColWidth="9.25390625" defaultRowHeight="12.75"/>
  <cols>
    <col min="1" max="1" width="9.125" style="25" hidden="1" customWidth="1"/>
    <col min="2" max="2" width="4.75390625" style="25" customWidth="1"/>
    <col min="3" max="3" width="4.25390625" style="117" customWidth="1"/>
    <col min="4" max="4" width="36.625" style="25" customWidth="1"/>
    <col min="5" max="5" width="9.25390625" style="25" customWidth="1"/>
    <col min="6" max="6" width="10.25390625" style="25" customWidth="1"/>
    <col min="7" max="7" width="10.75390625" style="27" bestFit="1" customWidth="1"/>
    <col min="8" max="8" width="13.375" style="27" bestFit="1" customWidth="1"/>
    <col min="9" max="16384" width="9.25390625" style="25" customWidth="1"/>
  </cols>
  <sheetData>
    <row r="12" spans="3:8" ht="18">
      <c r="C12" s="160" t="s">
        <v>602</v>
      </c>
      <c r="D12" s="161"/>
      <c r="E12" s="162"/>
      <c r="F12" s="163"/>
      <c r="G12" s="162"/>
      <c r="H12" s="164"/>
    </row>
    <row r="13" spans="3:7" ht="15">
      <c r="C13" s="24"/>
      <c r="D13" s="24"/>
      <c r="F13" s="26"/>
      <c r="G13" s="25"/>
    </row>
    <row r="14" spans="3:7" ht="15">
      <c r="C14" s="114"/>
      <c r="D14" s="28"/>
      <c r="F14" s="26"/>
      <c r="G14" s="25"/>
    </row>
    <row r="15" spans="3:7" ht="15">
      <c r="C15" s="114"/>
      <c r="D15" s="24" t="s">
        <v>11</v>
      </c>
      <c r="E15" s="29"/>
      <c r="F15" s="26"/>
      <c r="G15" s="25"/>
    </row>
    <row r="16" spans="3:7" ht="15">
      <c r="C16" s="114"/>
      <c r="D16" s="24"/>
      <c r="E16" s="29"/>
      <c r="F16" s="26"/>
      <c r="G16" s="25"/>
    </row>
    <row r="17" spans="3:7" ht="15">
      <c r="C17" s="114"/>
      <c r="D17" s="30"/>
      <c r="E17" s="29"/>
      <c r="F17" s="26"/>
      <c r="G17" s="25"/>
    </row>
    <row r="18" spans="3:8" ht="15">
      <c r="C18" s="145">
        <v>1</v>
      </c>
      <c r="D18" s="146" t="s">
        <v>12</v>
      </c>
      <c r="E18" s="147"/>
      <c r="F18" s="147"/>
      <c r="G18" s="148"/>
      <c r="H18" s="149">
        <f>H74</f>
        <v>0</v>
      </c>
    </row>
    <row r="19" spans="3:7" ht="15">
      <c r="C19" s="114"/>
      <c r="D19" s="30"/>
      <c r="E19" s="29"/>
      <c r="F19" s="29"/>
      <c r="G19" s="25"/>
    </row>
    <row r="20" spans="3:8" ht="15">
      <c r="C20" s="150">
        <v>2</v>
      </c>
      <c r="D20" s="151" t="s">
        <v>601</v>
      </c>
      <c r="E20" s="152"/>
      <c r="F20" s="152"/>
      <c r="G20" s="153"/>
      <c r="H20" s="154"/>
    </row>
    <row r="21" spans="3:7" ht="15">
      <c r="C21" s="114"/>
      <c r="D21" s="31"/>
      <c r="E21" s="29"/>
      <c r="F21" s="29"/>
      <c r="G21" s="25"/>
    </row>
    <row r="22" spans="3:8" ht="15">
      <c r="C22" s="155">
        <v>3</v>
      </c>
      <c r="D22" s="156" t="s">
        <v>600</v>
      </c>
      <c r="E22" s="157"/>
      <c r="F22" s="157"/>
      <c r="G22" s="158"/>
      <c r="H22" s="159"/>
    </row>
    <row r="23" spans="3:7" ht="15">
      <c r="C23" s="114"/>
      <c r="D23" s="31"/>
      <c r="E23" s="29"/>
      <c r="F23" s="29"/>
      <c r="G23" s="25"/>
    </row>
    <row r="24" spans="3:8" ht="15.75" thickBot="1">
      <c r="C24" s="115"/>
      <c r="D24" s="32"/>
      <c r="E24" s="33"/>
      <c r="F24" s="33"/>
      <c r="G24" s="34"/>
      <c r="H24" s="35"/>
    </row>
    <row r="25" spans="3:8" ht="15">
      <c r="C25" s="116"/>
      <c r="D25" s="36"/>
      <c r="E25" s="37"/>
      <c r="F25" s="37"/>
      <c r="G25" s="38"/>
      <c r="H25" s="39"/>
    </row>
    <row r="26" spans="3:8" ht="15">
      <c r="C26" s="165"/>
      <c r="D26" s="166" t="s">
        <v>603</v>
      </c>
      <c r="E26" s="167"/>
      <c r="F26" s="168"/>
      <c r="G26" s="168"/>
      <c r="H26" s="169">
        <f>SUM(H18:H24)</f>
        <v>0</v>
      </c>
    </row>
    <row r="27" spans="3:8" ht="15">
      <c r="C27" s="114"/>
      <c r="D27" s="40"/>
      <c r="E27" s="41"/>
      <c r="F27" s="37"/>
      <c r="G27" s="37"/>
      <c r="H27" s="42"/>
    </row>
    <row r="28" spans="3:8" ht="15">
      <c r="C28" s="114"/>
      <c r="D28" s="40"/>
      <c r="E28" s="41"/>
      <c r="F28" s="37"/>
      <c r="G28" s="37"/>
      <c r="H28" s="42"/>
    </row>
    <row r="29" spans="3:8" ht="15">
      <c r="C29" s="114"/>
      <c r="D29" s="40"/>
      <c r="E29" s="41"/>
      <c r="F29" s="37"/>
      <c r="G29" s="37"/>
      <c r="H29" s="42"/>
    </row>
    <row r="30" spans="3:8" ht="15">
      <c r="C30" s="114"/>
      <c r="D30" s="40"/>
      <c r="E30" s="41"/>
      <c r="F30" s="37"/>
      <c r="G30" s="37"/>
      <c r="H30" s="42"/>
    </row>
    <row r="31" spans="3:8" ht="15">
      <c r="C31" s="114"/>
      <c r="D31" s="40"/>
      <c r="E31" s="41"/>
      <c r="F31" s="37"/>
      <c r="G31" s="37"/>
      <c r="H31" s="42"/>
    </row>
    <row r="32" spans="3:8" ht="15">
      <c r="C32" s="114"/>
      <c r="D32" s="40"/>
      <c r="E32" s="41"/>
      <c r="F32" s="37"/>
      <c r="G32" s="37"/>
      <c r="H32" s="42"/>
    </row>
    <row r="33" spans="3:8" ht="15">
      <c r="C33" s="114"/>
      <c r="D33" s="40"/>
      <c r="E33" s="41"/>
      <c r="F33" s="37"/>
      <c r="G33" s="37"/>
      <c r="H33" s="42"/>
    </row>
    <row r="34" spans="3:8" ht="15">
      <c r="C34" s="114"/>
      <c r="D34" s="40"/>
      <c r="E34" s="41"/>
      <c r="F34" s="37"/>
      <c r="G34" s="37"/>
      <c r="H34" s="42"/>
    </row>
    <row r="35" spans="3:8" ht="15">
      <c r="C35" s="114"/>
      <c r="D35" s="40"/>
      <c r="E35" s="41"/>
      <c r="F35" s="37"/>
      <c r="G35" s="37"/>
      <c r="H35" s="42"/>
    </row>
    <row r="36" spans="3:8" ht="15">
      <c r="C36" s="114"/>
      <c r="D36" s="40"/>
      <c r="E36" s="41"/>
      <c r="F36" s="37"/>
      <c r="G36" s="37"/>
      <c r="H36" s="42"/>
    </row>
    <row r="37" spans="3:8" ht="15">
      <c r="C37" s="114"/>
      <c r="D37" s="40"/>
      <c r="E37" s="41"/>
      <c r="F37" s="37"/>
      <c r="G37" s="37"/>
      <c r="H37" s="42"/>
    </row>
    <row r="38" spans="3:8" ht="15">
      <c r="C38" s="114"/>
      <c r="D38" s="40"/>
      <c r="E38" s="41"/>
      <c r="F38" s="37"/>
      <c r="G38" s="37"/>
      <c r="H38" s="42"/>
    </row>
    <row r="39" spans="3:8" ht="15">
      <c r="C39" s="114"/>
      <c r="D39" s="40"/>
      <c r="E39" s="41"/>
      <c r="F39" s="37"/>
      <c r="G39" s="37"/>
      <c r="H39" s="42"/>
    </row>
    <row r="40" spans="3:8" ht="15">
      <c r="C40" s="114"/>
      <c r="D40" s="40"/>
      <c r="E40" s="41"/>
      <c r="F40" s="37"/>
      <c r="G40" s="37"/>
      <c r="H40" s="42"/>
    </row>
    <row r="41" spans="3:8" ht="15">
      <c r="C41" s="114"/>
      <c r="D41" s="40"/>
      <c r="E41" s="41"/>
      <c r="F41" s="37"/>
      <c r="G41" s="37"/>
      <c r="H41" s="42"/>
    </row>
    <row r="42" spans="3:8" ht="15">
      <c r="C42" s="114"/>
      <c r="D42" s="40"/>
      <c r="E42" s="41"/>
      <c r="F42" s="37"/>
      <c r="G42" s="37"/>
      <c r="H42" s="42"/>
    </row>
    <row r="43" spans="3:8" ht="15">
      <c r="C43" s="114"/>
      <c r="D43" s="40"/>
      <c r="E43" s="41"/>
      <c r="F43" s="37"/>
      <c r="G43" s="37"/>
      <c r="H43" s="42"/>
    </row>
    <row r="44" spans="3:8" ht="15">
      <c r="C44" s="114"/>
      <c r="D44" s="40"/>
      <c r="E44" s="41"/>
      <c r="F44" s="37"/>
      <c r="G44" s="37"/>
      <c r="H44" s="42"/>
    </row>
    <row r="45" spans="3:8" ht="15">
      <c r="C45" s="114"/>
      <c r="D45" s="40"/>
      <c r="E45" s="41"/>
      <c r="F45" s="37"/>
      <c r="G45" s="37"/>
      <c r="H45" s="42"/>
    </row>
    <row r="46" spans="3:8" ht="15">
      <c r="C46" s="114"/>
      <c r="D46" s="40"/>
      <c r="E46" s="41"/>
      <c r="F46" s="37"/>
      <c r="G46" s="37"/>
      <c r="H46" s="42"/>
    </row>
    <row r="47" spans="3:8" ht="15">
      <c r="C47" s="114"/>
      <c r="D47" s="40"/>
      <c r="E47" s="41"/>
      <c r="F47" s="37"/>
      <c r="G47" s="37"/>
      <c r="H47" s="42"/>
    </row>
    <row r="48" spans="3:8" ht="15">
      <c r="C48" s="114"/>
      <c r="D48" s="40"/>
      <c r="E48" s="41"/>
      <c r="F48" s="37"/>
      <c r="G48" s="37"/>
      <c r="H48" s="42"/>
    </row>
    <row r="49" spans="3:8" ht="15">
      <c r="C49" s="114"/>
      <c r="D49" s="40"/>
      <c r="E49" s="41"/>
      <c r="F49" s="37"/>
      <c r="G49" s="37"/>
      <c r="H49" s="42"/>
    </row>
    <row r="50" spans="3:8" ht="15">
      <c r="C50" s="114"/>
      <c r="D50" s="40"/>
      <c r="E50" s="41"/>
      <c r="F50" s="37"/>
      <c r="G50" s="37"/>
      <c r="H50" s="42"/>
    </row>
    <row r="51" spans="3:8" ht="15">
      <c r="C51" s="114"/>
      <c r="D51" s="40"/>
      <c r="E51" s="41"/>
      <c r="F51" s="37"/>
      <c r="G51" s="37"/>
      <c r="H51" s="42"/>
    </row>
    <row r="52" spans="3:8" ht="15">
      <c r="C52" s="114"/>
      <c r="D52" s="40"/>
      <c r="E52" s="41"/>
      <c r="F52" s="37"/>
      <c r="G52" s="37"/>
      <c r="H52" s="42"/>
    </row>
    <row r="53" spans="3:8" ht="15">
      <c r="C53" s="114"/>
      <c r="D53" s="40"/>
      <c r="E53" s="41"/>
      <c r="F53" s="37"/>
      <c r="G53" s="37"/>
      <c r="H53" s="42"/>
    </row>
    <row r="55" spans="3:8" ht="15">
      <c r="C55" s="143" t="s">
        <v>10</v>
      </c>
      <c r="D55" s="143"/>
      <c r="E55" s="143"/>
      <c r="F55" s="143"/>
      <c r="G55" s="143"/>
      <c r="H55" s="144"/>
    </row>
    <row r="56" spans="7:8" ht="14.25">
      <c r="G56" s="25"/>
      <c r="H56" s="43"/>
    </row>
    <row r="57" spans="3:8" ht="15">
      <c r="C57" s="142" t="s">
        <v>13</v>
      </c>
      <c r="D57" s="142"/>
      <c r="E57" s="142"/>
      <c r="F57" s="142"/>
      <c r="G57" s="142"/>
      <c r="H57" s="144"/>
    </row>
    <row r="58" spans="3:8" ht="15">
      <c r="C58" s="118"/>
      <c r="D58" s="44"/>
      <c r="E58" s="44"/>
      <c r="F58" s="44"/>
      <c r="G58" s="45"/>
      <c r="H58" s="46"/>
    </row>
    <row r="59" spans="3:8" ht="15">
      <c r="C59" s="170" t="s">
        <v>14</v>
      </c>
      <c r="D59" s="170"/>
      <c r="E59" s="170"/>
      <c r="F59" s="170"/>
      <c r="G59" s="170"/>
      <c r="H59" s="171"/>
    </row>
    <row r="60" spans="3:8" ht="15">
      <c r="C60" s="118"/>
      <c r="D60" s="44"/>
      <c r="E60" s="44"/>
      <c r="F60" s="44"/>
      <c r="G60" s="45"/>
      <c r="H60" s="46"/>
    </row>
    <row r="61" spans="3:8" ht="14.25">
      <c r="C61" s="119"/>
      <c r="D61" s="46"/>
      <c r="E61" s="46"/>
      <c r="F61" s="46"/>
      <c r="G61" s="45"/>
      <c r="H61" s="46"/>
    </row>
    <row r="62" spans="3:8" ht="15">
      <c r="C62" s="118" t="s">
        <v>15</v>
      </c>
      <c r="D62" s="46"/>
      <c r="E62" s="46"/>
      <c r="F62" s="46"/>
      <c r="G62" s="45"/>
      <c r="H62" s="46"/>
    </row>
    <row r="63" spans="3:8" ht="15" hidden="1">
      <c r="C63" s="119"/>
      <c r="D63" s="44" t="s">
        <v>16</v>
      </c>
      <c r="E63" s="46"/>
      <c r="F63" s="46"/>
      <c r="G63" s="45"/>
      <c r="H63" s="45">
        <f>' Vodovod'!H141</f>
        <v>0</v>
      </c>
    </row>
    <row r="64" spans="3:8" ht="15">
      <c r="C64" s="119"/>
      <c r="D64" s="44" t="s">
        <v>17</v>
      </c>
      <c r="E64" s="46"/>
      <c r="F64" s="46"/>
      <c r="G64" s="45"/>
      <c r="H64" s="45">
        <f>' Vodovod'!H229</f>
        <v>0</v>
      </c>
    </row>
    <row r="65" spans="3:8" ht="15">
      <c r="C65" s="119"/>
      <c r="D65" s="47" t="s">
        <v>18</v>
      </c>
      <c r="E65" s="48"/>
      <c r="F65" s="48"/>
      <c r="G65" s="49"/>
      <c r="H65" s="49">
        <f>' Vodovod'!H322</f>
        <v>0</v>
      </c>
    </row>
    <row r="66" spans="3:8" ht="15">
      <c r="C66" s="118" t="s">
        <v>144</v>
      </c>
      <c r="D66" s="46"/>
      <c r="E66" s="46"/>
      <c r="F66" s="46"/>
      <c r="G66" s="45"/>
      <c r="H66" s="50">
        <f>SUM(H63:H65)</f>
        <v>0</v>
      </c>
    </row>
    <row r="67" spans="3:8" ht="15">
      <c r="C67" s="118"/>
      <c r="D67" s="46"/>
      <c r="E67" s="46"/>
      <c r="F67" s="46"/>
      <c r="G67" s="45"/>
      <c r="H67" s="50"/>
    </row>
    <row r="68" spans="3:8" ht="15">
      <c r="C68" s="118" t="s">
        <v>339</v>
      </c>
      <c r="D68" s="46"/>
      <c r="E68" s="46"/>
      <c r="F68" s="46"/>
      <c r="G68" s="45"/>
      <c r="H68" s="50">
        <f>H495</f>
        <v>0</v>
      </c>
    </row>
    <row r="69" spans="3:8" ht="15">
      <c r="C69" s="118"/>
      <c r="D69" s="46"/>
      <c r="E69" s="46"/>
      <c r="F69" s="46"/>
      <c r="G69" s="45"/>
      <c r="H69" s="50"/>
    </row>
    <row r="70" spans="3:8" ht="15" hidden="1">
      <c r="C70" s="118" t="s">
        <v>179</v>
      </c>
      <c r="D70" s="46"/>
      <c r="E70" s="46"/>
      <c r="F70" s="46"/>
      <c r="G70" s="45"/>
      <c r="H70" s="50">
        <f>H677</f>
        <v>0</v>
      </c>
    </row>
    <row r="71" spans="3:8" ht="15">
      <c r="C71" s="118"/>
      <c r="D71" s="46"/>
      <c r="E71" s="46"/>
      <c r="F71" s="46"/>
      <c r="G71" s="45"/>
      <c r="H71" s="50"/>
    </row>
    <row r="72" spans="3:8" ht="15">
      <c r="C72" s="118"/>
      <c r="D72" s="46"/>
      <c r="E72" s="46"/>
      <c r="F72" s="46"/>
      <c r="G72" s="45"/>
      <c r="H72" s="50"/>
    </row>
    <row r="73" spans="3:8" ht="15.75" thickBot="1">
      <c r="C73" s="118"/>
      <c r="D73" s="46"/>
      <c r="E73" s="46"/>
      <c r="F73" s="46"/>
      <c r="G73" s="45"/>
      <c r="H73" s="50"/>
    </row>
    <row r="74" spans="3:8" ht="15.75" thickBot="1">
      <c r="C74" s="172" t="s">
        <v>604</v>
      </c>
      <c r="D74" s="148"/>
      <c r="E74" s="148"/>
      <c r="F74" s="148"/>
      <c r="G74" s="149"/>
      <c r="H74" s="173">
        <f>H66+H68+H70</f>
        <v>0</v>
      </c>
    </row>
    <row r="75" spans="3:8" ht="15">
      <c r="C75" s="118"/>
      <c r="D75" s="46"/>
      <c r="E75" s="46"/>
      <c r="F75" s="46"/>
      <c r="G75" s="45"/>
      <c r="H75" s="50"/>
    </row>
    <row r="76" spans="3:8" ht="15">
      <c r="C76" s="118"/>
      <c r="D76" s="46"/>
      <c r="E76" s="46"/>
      <c r="F76" s="46"/>
      <c r="G76" s="45"/>
      <c r="H76" s="50"/>
    </row>
    <row r="77" spans="3:8" ht="15">
      <c r="C77" s="118"/>
      <c r="D77" s="46"/>
      <c r="E77" s="46"/>
      <c r="F77" s="46"/>
      <c r="G77" s="45"/>
      <c r="H77" s="50"/>
    </row>
    <row r="78" spans="3:8" ht="15">
      <c r="C78" s="118"/>
      <c r="D78" s="46"/>
      <c r="E78" s="46"/>
      <c r="F78" s="46"/>
      <c r="G78" s="45"/>
      <c r="H78" s="50"/>
    </row>
    <row r="79" spans="3:8" ht="15">
      <c r="C79" s="118"/>
      <c r="D79" s="46"/>
      <c r="E79" s="46"/>
      <c r="F79" s="46"/>
      <c r="G79" s="45"/>
      <c r="H79" s="50"/>
    </row>
    <row r="80" spans="3:8" ht="15">
      <c r="C80" s="118"/>
      <c r="D80" s="46"/>
      <c r="E80" s="46"/>
      <c r="F80" s="46"/>
      <c r="G80" s="45"/>
      <c r="H80" s="50"/>
    </row>
    <row r="81" spans="3:8" ht="15">
      <c r="C81" s="118"/>
      <c r="D81" s="46"/>
      <c r="E81" s="46"/>
      <c r="F81" s="46"/>
      <c r="G81" s="45"/>
      <c r="H81" s="50"/>
    </row>
    <row r="82" spans="3:8" ht="15">
      <c r="C82" s="118"/>
      <c r="D82" s="46"/>
      <c r="E82" s="46"/>
      <c r="F82" s="46"/>
      <c r="G82" s="45"/>
      <c r="H82" s="50"/>
    </row>
    <row r="83" spans="3:8" ht="15">
      <c r="C83" s="118"/>
      <c r="D83" s="46"/>
      <c r="E83" s="46"/>
      <c r="F83" s="46"/>
      <c r="G83" s="45"/>
      <c r="H83" s="50"/>
    </row>
    <row r="84" spans="3:8" ht="15">
      <c r="C84" s="118"/>
      <c r="D84" s="46"/>
      <c r="E84" s="46"/>
      <c r="F84" s="46"/>
      <c r="G84" s="45"/>
      <c r="H84" s="50"/>
    </row>
    <row r="85" spans="3:8" ht="15">
      <c r="C85" s="118"/>
      <c r="D85" s="46"/>
      <c r="E85" s="46"/>
      <c r="F85" s="46"/>
      <c r="G85" s="45"/>
      <c r="H85" s="50"/>
    </row>
    <row r="86" spans="3:8" ht="15">
      <c r="C86" s="118"/>
      <c r="D86" s="46"/>
      <c r="E86" s="46"/>
      <c r="F86" s="46"/>
      <c r="G86" s="45"/>
      <c r="H86" s="50"/>
    </row>
    <row r="87" spans="3:8" ht="15">
      <c r="C87" s="118"/>
      <c r="D87" s="46"/>
      <c r="E87" s="46"/>
      <c r="F87" s="46"/>
      <c r="G87" s="45"/>
      <c r="H87" s="50"/>
    </row>
    <row r="88" spans="3:8" ht="15">
      <c r="C88" s="118"/>
      <c r="D88" s="46"/>
      <c r="E88" s="46"/>
      <c r="F88" s="46"/>
      <c r="G88" s="45"/>
      <c r="H88" s="50"/>
    </row>
    <row r="89" spans="3:8" ht="15">
      <c r="C89" s="118"/>
      <c r="D89" s="46"/>
      <c r="E89" s="46"/>
      <c r="F89" s="46"/>
      <c r="G89" s="45"/>
      <c r="H89" s="50"/>
    </row>
    <row r="90" spans="3:8" ht="15">
      <c r="C90" s="118"/>
      <c r="D90" s="46"/>
      <c r="E90" s="46"/>
      <c r="F90" s="46"/>
      <c r="G90" s="45"/>
      <c r="H90" s="50"/>
    </row>
    <row r="91" spans="3:8" ht="15">
      <c r="C91" s="118"/>
      <c r="D91" s="46"/>
      <c r="E91" s="46"/>
      <c r="F91" s="46"/>
      <c r="G91" s="45"/>
      <c r="H91" s="50"/>
    </row>
    <row r="92" spans="3:8" ht="15">
      <c r="C92" s="118"/>
      <c r="D92" s="46"/>
      <c r="E92" s="46"/>
      <c r="F92" s="46"/>
      <c r="G92" s="45"/>
      <c r="H92" s="50"/>
    </row>
    <row r="93" spans="3:8" ht="15">
      <c r="C93" s="118"/>
      <c r="D93" s="46"/>
      <c r="E93" s="46"/>
      <c r="F93" s="46"/>
      <c r="G93" s="45"/>
      <c r="H93" s="50"/>
    </row>
    <row r="94" spans="3:8" ht="15">
      <c r="C94" s="118"/>
      <c r="D94" s="46"/>
      <c r="E94" s="46"/>
      <c r="F94" s="46"/>
      <c r="G94" s="45"/>
      <c r="H94" s="50"/>
    </row>
    <row r="95" spans="3:8" ht="15">
      <c r="C95" s="118"/>
      <c r="D95" s="46"/>
      <c r="E95" s="46"/>
      <c r="F95" s="46"/>
      <c r="G95" s="45"/>
      <c r="H95" s="50"/>
    </row>
    <row r="96" spans="3:8" ht="15">
      <c r="C96" s="118"/>
      <c r="D96" s="46"/>
      <c r="E96" s="46"/>
      <c r="F96" s="46"/>
      <c r="G96" s="45"/>
      <c r="H96" s="50"/>
    </row>
    <row r="97" spans="3:8" ht="15">
      <c r="C97" s="118"/>
      <c r="D97" s="46"/>
      <c r="E97" s="46"/>
      <c r="F97" s="46"/>
      <c r="G97" s="45"/>
      <c r="H97" s="50"/>
    </row>
    <row r="98" spans="3:8" ht="15">
      <c r="C98" s="118"/>
      <c r="D98" s="46"/>
      <c r="E98" s="46"/>
      <c r="F98" s="46"/>
      <c r="G98" s="45"/>
      <c r="H98" s="50"/>
    </row>
    <row r="99" spans="3:8" ht="18">
      <c r="C99" s="174">
        <v>1</v>
      </c>
      <c r="D99" s="175" t="s">
        <v>19</v>
      </c>
      <c r="E99" s="176"/>
      <c r="F99" s="148"/>
      <c r="G99" s="149"/>
      <c r="H99" s="149"/>
    </row>
    <row r="101" spans="3:4" ht="15">
      <c r="C101" s="120" t="s">
        <v>20</v>
      </c>
      <c r="D101" s="51" t="s">
        <v>21</v>
      </c>
    </row>
    <row r="103" spans="3:5" ht="15" hidden="1">
      <c r="C103" s="120" t="s">
        <v>5</v>
      </c>
      <c r="D103" s="51" t="s">
        <v>22</v>
      </c>
      <c r="E103" s="51"/>
    </row>
    <row r="104" ht="14.25" hidden="1"/>
    <row r="105" spans="3:4" ht="15" hidden="1">
      <c r="C105" s="120">
        <v>1</v>
      </c>
      <c r="D105" s="25" t="s">
        <v>23</v>
      </c>
    </row>
    <row r="106" spans="3:4" ht="14.25" hidden="1">
      <c r="C106" s="117" t="s">
        <v>24</v>
      </c>
      <c r="D106" s="25" t="s">
        <v>25</v>
      </c>
    </row>
    <row r="107" ht="14.25" hidden="1">
      <c r="D107" s="25" t="s">
        <v>26</v>
      </c>
    </row>
    <row r="108" spans="4:8" ht="15" hidden="1">
      <c r="D108" s="25" t="s">
        <v>24</v>
      </c>
      <c r="E108" s="51" t="s">
        <v>27</v>
      </c>
      <c r="G108" s="52">
        <v>1.1</v>
      </c>
      <c r="H108" s="27">
        <f>F108*G108</f>
        <v>0</v>
      </c>
    </row>
    <row r="109" ht="14.25" hidden="1"/>
    <row r="110" spans="3:4" ht="15" hidden="1">
      <c r="C110" s="120">
        <v>2</v>
      </c>
      <c r="D110" s="25" t="s">
        <v>28</v>
      </c>
    </row>
    <row r="111" ht="14.25" hidden="1">
      <c r="D111" s="25" t="s">
        <v>29</v>
      </c>
    </row>
    <row r="112" ht="14.25" hidden="1">
      <c r="D112" s="25" t="s">
        <v>30</v>
      </c>
    </row>
    <row r="113" spans="4:8" ht="15" hidden="1">
      <c r="D113" s="25" t="s">
        <v>24</v>
      </c>
      <c r="E113" s="51" t="s">
        <v>1</v>
      </c>
      <c r="G113" s="52">
        <v>500</v>
      </c>
      <c r="H113" s="27">
        <f>F113*G113</f>
        <v>0</v>
      </c>
    </row>
    <row r="114" ht="14.25" hidden="1"/>
    <row r="115" spans="3:4" ht="15" hidden="1">
      <c r="C115" s="120">
        <v>3</v>
      </c>
      <c r="D115" s="25" t="s">
        <v>31</v>
      </c>
    </row>
    <row r="116" ht="14.25" hidden="1">
      <c r="D116" s="25" t="s">
        <v>32</v>
      </c>
    </row>
    <row r="117" ht="14.25" hidden="1">
      <c r="D117" s="25" t="s">
        <v>33</v>
      </c>
    </row>
    <row r="118" ht="14.25" hidden="1">
      <c r="D118" s="25" t="s">
        <v>34</v>
      </c>
    </row>
    <row r="119" ht="14.25" hidden="1">
      <c r="D119" s="25" t="s">
        <v>35</v>
      </c>
    </row>
    <row r="120" ht="14.25" hidden="1">
      <c r="D120" s="25" t="s">
        <v>36</v>
      </c>
    </row>
    <row r="121" spans="5:8" ht="15" hidden="1">
      <c r="E121" s="51" t="s">
        <v>1</v>
      </c>
      <c r="G121" s="52">
        <v>300</v>
      </c>
      <c r="H121" s="27">
        <f>F121*G121</f>
        <v>0</v>
      </c>
    </row>
    <row r="122" ht="14.25" hidden="1"/>
    <row r="123" spans="3:4" ht="15" hidden="1">
      <c r="C123" s="120">
        <v>4</v>
      </c>
      <c r="D123" s="25" t="s">
        <v>37</v>
      </c>
    </row>
    <row r="124" ht="14.25" hidden="1">
      <c r="D124" s="25" t="s">
        <v>38</v>
      </c>
    </row>
    <row r="125" ht="14.25" hidden="1">
      <c r="D125" s="25" t="s">
        <v>39</v>
      </c>
    </row>
    <row r="126" ht="14.25" hidden="1">
      <c r="D126" s="25" t="s">
        <v>40</v>
      </c>
    </row>
    <row r="127" spans="5:8" ht="15" hidden="1">
      <c r="E127" s="51" t="s">
        <v>3</v>
      </c>
      <c r="G127" s="52">
        <v>5.70436368147959</v>
      </c>
      <c r="H127" s="27">
        <f>F127*G127</f>
        <v>0</v>
      </c>
    </row>
    <row r="128" ht="14.25" hidden="1"/>
    <row r="129" spans="3:4" ht="15" hidden="1">
      <c r="C129" s="120">
        <v>5</v>
      </c>
      <c r="D129" s="25" t="s">
        <v>41</v>
      </c>
    </row>
    <row r="130" ht="14.25" hidden="1">
      <c r="D130" s="25" t="s">
        <v>42</v>
      </c>
    </row>
    <row r="131" spans="3:8" ht="15" hidden="1">
      <c r="C131" s="121"/>
      <c r="D131" s="38"/>
      <c r="E131" s="41" t="s">
        <v>27</v>
      </c>
      <c r="F131" s="38"/>
      <c r="G131" s="52">
        <v>20</v>
      </c>
      <c r="H131" s="27">
        <f>F131*G131</f>
        <v>0</v>
      </c>
    </row>
    <row r="132" spans="3:6" ht="15" hidden="1">
      <c r="C132" s="121"/>
      <c r="D132" s="38"/>
      <c r="E132" s="41"/>
      <c r="F132" s="38"/>
    </row>
    <row r="133" spans="3:4" ht="15" hidden="1">
      <c r="C133" s="120">
        <v>6</v>
      </c>
      <c r="D133" s="25" t="s">
        <v>174</v>
      </c>
    </row>
    <row r="134" ht="14.25" hidden="1">
      <c r="D134" s="25" t="s">
        <v>175</v>
      </c>
    </row>
    <row r="135" spans="3:8" ht="15" hidden="1">
      <c r="C135" s="121"/>
      <c r="D135" s="38"/>
      <c r="E135" s="41" t="s">
        <v>1</v>
      </c>
      <c r="F135" s="38"/>
      <c r="G135" s="52">
        <v>1000</v>
      </c>
      <c r="H135" s="27">
        <f>F135*G135</f>
        <v>0</v>
      </c>
    </row>
    <row r="136" spans="3:6" ht="15" hidden="1">
      <c r="C136" s="121"/>
      <c r="D136" s="38"/>
      <c r="E136" s="41"/>
      <c r="F136" s="38"/>
    </row>
    <row r="137" spans="3:4" ht="15" hidden="1">
      <c r="C137" s="120">
        <v>7</v>
      </c>
      <c r="D137" s="25" t="s">
        <v>176</v>
      </c>
    </row>
    <row r="138" spans="3:8" ht="15" hidden="1">
      <c r="C138" s="121"/>
      <c r="D138" s="38"/>
      <c r="E138" s="41" t="s">
        <v>1</v>
      </c>
      <c r="F138" s="38"/>
      <c r="G138" s="52">
        <v>1000</v>
      </c>
      <c r="H138" s="27">
        <f>F138*G138</f>
        <v>0</v>
      </c>
    </row>
    <row r="139" spans="3:8" ht="14.25" hidden="1">
      <c r="C139" s="122"/>
      <c r="D139" s="53"/>
      <c r="E139" s="53"/>
      <c r="F139" s="53"/>
      <c r="G139" s="54"/>
      <c r="H139" s="54"/>
    </row>
    <row r="140" spans="3:8" ht="14.25" hidden="1">
      <c r="C140" s="121"/>
      <c r="D140" s="38"/>
      <c r="E140" s="38"/>
      <c r="F140" s="38"/>
      <c r="G140" s="39"/>
      <c r="H140" s="39"/>
    </row>
    <row r="141" spans="4:8" ht="15.75" hidden="1" thickBot="1">
      <c r="D141" s="51" t="s">
        <v>43</v>
      </c>
      <c r="H141" s="55">
        <f>SUM(H108:H139)</f>
        <v>0</v>
      </c>
    </row>
    <row r="142" spans="4:8" ht="15.75" hidden="1" thickTop="1">
      <c r="D142" s="51"/>
      <c r="H142" s="56"/>
    </row>
    <row r="143" spans="4:8" ht="15" hidden="1">
      <c r="D143" s="51"/>
      <c r="H143" s="56"/>
    </row>
    <row r="144" spans="4:8" ht="15" hidden="1">
      <c r="D144" s="51"/>
      <c r="H144" s="56"/>
    </row>
    <row r="145" spans="4:8" ht="15" hidden="1">
      <c r="D145" s="51"/>
      <c r="H145" s="56"/>
    </row>
    <row r="146" spans="4:8" ht="15" hidden="1">
      <c r="D146" s="51"/>
      <c r="H146" s="56"/>
    </row>
    <row r="147" spans="3:5" ht="15">
      <c r="C147" s="120" t="s">
        <v>6</v>
      </c>
      <c r="D147" s="51" t="s">
        <v>44</v>
      </c>
      <c r="E147" s="51"/>
    </row>
    <row r="149" spans="3:4" ht="14.25">
      <c r="C149" s="117" t="s">
        <v>24</v>
      </c>
      <c r="D149" s="25" t="s">
        <v>45</v>
      </c>
    </row>
    <row r="150" ht="14.25">
      <c r="D150" s="25" t="s">
        <v>46</v>
      </c>
    </row>
    <row r="151" ht="14.25">
      <c r="D151" s="25" t="s">
        <v>47</v>
      </c>
    </row>
    <row r="152" ht="14.25">
      <c r="D152" s="25" t="s">
        <v>48</v>
      </c>
    </row>
    <row r="153" ht="14.25">
      <c r="D153" s="25" t="s">
        <v>49</v>
      </c>
    </row>
    <row r="155" spans="3:4" ht="15">
      <c r="C155" s="120">
        <v>1</v>
      </c>
      <c r="D155" s="25" t="s">
        <v>50</v>
      </c>
    </row>
    <row r="156" spans="3:8" ht="15">
      <c r="C156" s="120"/>
      <c r="E156" s="51" t="s">
        <v>27</v>
      </c>
      <c r="F156" s="25">
        <f>100*2</f>
        <v>200</v>
      </c>
      <c r="G156" s="52"/>
      <c r="H156" s="27">
        <f>F156*G156</f>
        <v>0</v>
      </c>
    </row>
    <row r="157" ht="15">
      <c r="C157" s="120"/>
    </row>
    <row r="158" spans="3:4" ht="15">
      <c r="C158" s="120">
        <v>2</v>
      </c>
      <c r="D158" s="25" t="s">
        <v>51</v>
      </c>
    </row>
    <row r="159" spans="3:4" ht="15">
      <c r="C159" s="120"/>
      <c r="D159" s="25" t="s">
        <v>52</v>
      </c>
    </row>
    <row r="160" spans="3:4" ht="15">
      <c r="C160" s="120"/>
      <c r="D160" s="25" t="s">
        <v>53</v>
      </c>
    </row>
    <row r="161" spans="3:5" ht="15">
      <c r="C161" s="120"/>
      <c r="D161" s="25" t="s">
        <v>54</v>
      </c>
      <c r="E161" s="25" t="s">
        <v>24</v>
      </c>
    </row>
    <row r="162" spans="3:8" ht="15">
      <c r="C162" s="120"/>
      <c r="E162" s="51" t="s">
        <v>3</v>
      </c>
      <c r="F162" s="25">
        <f>100*2</f>
        <v>200</v>
      </c>
      <c r="G162" s="52"/>
      <c r="H162" s="27">
        <f>F162*G162</f>
        <v>0</v>
      </c>
    </row>
    <row r="163" ht="15">
      <c r="C163" s="120"/>
    </row>
    <row r="164" spans="3:8" ht="15">
      <c r="C164" s="120">
        <v>3</v>
      </c>
      <c r="D164" s="25" t="s">
        <v>55</v>
      </c>
      <c r="H164" s="27">
        <f aca="true" t="shared" si="0" ref="H164:H192">F164*G164</f>
        <v>0</v>
      </c>
    </row>
    <row r="165" spans="3:8" ht="15">
      <c r="C165" s="120"/>
      <c r="D165" s="25" t="s">
        <v>56</v>
      </c>
      <c r="H165" s="27">
        <f t="shared" si="0"/>
        <v>0</v>
      </c>
    </row>
    <row r="166" spans="3:8" ht="15">
      <c r="C166" s="120"/>
      <c r="D166" s="25" t="s">
        <v>57</v>
      </c>
      <c r="H166" s="27">
        <f t="shared" si="0"/>
        <v>0</v>
      </c>
    </row>
    <row r="167" spans="3:8" ht="15">
      <c r="C167" s="120"/>
      <c r="D167" s="25" t="s">
        <v>58</v>
      </c>
      <c r="H167" s="27">
        <f t="shared" si="0"/>
        <v>0</v>
      </c>
    </row>
    <row r="168" spans="3:8" ht="15">
      <c r="C168" s="120"/>
      <c r="D168" s="25" t="s">
        <v>59</v>
      </c>
      <c r="H168" s="27">
        <f t="shared" si="0"/>
        <v>0</v>
      </c>
    </row>
    <row r="169" spans="3:8" ht="15">
      <c r="C169" s="120"/>
      <c r="D169" s="25" t="s">
        <v>60</v>
      </c>
      <c r="H169" s="27">
        <f t="shared" si="0"/>
        <v>0</v>
      </c>
    </row>
    <row r="170" spans="3:8" ht="15">
      <c r="C170" s="120"/>
      <c r="D170" s="25" t="s">
        <v>61</v>
      </c>
      <c r="H170" s="27">
        <f t="shared" si="0"/>
        <v>0</v>
      </c>
    </row>
    <row r="171" spans="3:8" ht="15">
      <c r="C171" s="120"/>
      <c r="D171" s="25" t="s">
        <v>62</v>
      </c>
      <c r="H171" s="27">
        <f t="shared" si="0"/>
        <v>0</v>
      </c>
    </row>
    <row r="172" spans="3:8" ht="15">
      <c r="C172" s="120"/>
      <c r="E172" s="51" t="s">
        <v>27</v>
      </c>
      <c r="F172" s="25">
        <v>3</v>
      </c>
      <c r="G172" s="52"/>
      <c r="H172" s="27">
        <f t="shared" si="0"/>
        <v>0</v>
      </c>
    </row>
    <row r="173" spans="3:8" ht="15">
      <c r="C173" s="120"/>
      <c r="H173" s="27">
        <f t="shared" si="0"/>
        <v>0</v>
      </c>
    </row>
    <row r="174" spans="3:8" ht="15">
      <c r="C174" s="120">
        <v>4</v>
      </c>
      <c r="D174" s="25" t="s">
        <v>63</v>
      </c>
      <c r="H174" s="27">
        <f t="shared" si="0"/>
        <v>0</v>
      </c>
    </row>
    <row r="175" spans="3:8" ht="15">
      <c r="C175" s="120"/>
      <c r="D175" s="25" t="s">
        <v>64</v>
      </c>
      <c r="H175" s="27">
        <f t="shared" si="0"/>
        <v>0</v>
      </c>
    </row>
    <row r="176" spans="3:8" ht="15">
      <c r="C176" s="120"/>
      <c r="D176" s="25" t="s">
        <v>65</v>
      </c>
      <c r="H176" s="27">
        <f t="shared" si="0"/>
        <v>0</v>
      </c>
    </row>
    <row r="177" spans="3:8" ht="15">
      <c r="C177" s="120"/>
      <c r="D177" s="25" t="s">
        <v>66</v>
      </c>
      <c r="H177" s="27">
        <f t="shared" si="0"/>
        <v>0</v>
      </c>
    </row>
    <row r="178" spans="3:8" ht="15">
      <c r="C178" s="120"/>
      <c r="D178" s="25" t="s">
        <v>67</v>
      </c>
      <c r="E178" s="51" t="s">
        <v>2</v>
      </c>
      <c r="F178" s="25">
        <v>6</v>
      </c>
      <c r="G178" s="52"/>
      <c r="H178" s="27">
        <f t="shared" si="0"/>
        <v>0</v>
      </c>
    </row>
    <row r="179" spans="3:8" ht="15">
      <c r="C179" s="120"/>
      <c r="H179" s="27">
        <f t="shared" si="0"/>
        <v>0</v>
      </c>
    </row>
    <row r="180" spans="3:8" ht="15">
      <c r="C180" s="120">
        <v>5</v>
      </c>
      <c r="D180" s="25" t="s">
        <v>68</v>
      </c>
      <c r="H180" s="27">
        <f t="shared" si="0"/>
        <v>0</v>
      </c>
    </row>
    <row r="181" spans="3:8" ht="15">
      <c r="C181" s="120"/>
      <c r="D181" s="25" t="s">
        <v>69</v>
      </c>
      <c r="H181" s="27">
        <f t="shared" si="0"/>
        <v>0</v>
      </c>
    </row>
    <row r="182" spans="4:8" ht="15">
      <c r="D182" s="25" t="s">
        <v>67</v>
      </c>
      <c r="E182" s="51" t="s">
        <v>2</v>
      </c>
      <c r="F182" s="25">
        <f>464*1+(120+60)*1.2</f>
        <v>680</v>
      </c>
      <c r="G182" s="52"/>
      <c r="H182" s="27">
        <f t="shared" si="0"/>
        <v>0</v>
      </c>
    </row>
    <row r="183" ht="14.25">
      <c r="H183" s="27">
        <f t="shared" si="0"/>
        <v>0</v>
      </c>
    </row>
    <row r="184" spans="3:8" ht="15">
      <c r="C184" s="120">
        <v>6</v>
      </c>
      <c r="D184" s="25" t="s">
        <v>70</v>
      </c>
      <c r="H184" s="27">
        <f t="shared" si="0"/>
        <v>0</v>
      </c>
    </row>
    <row r="185" spans="3:8" ht="15">
      <c r="C185" s="120"/>
      <c r="D185" s="25" t="s">
        <v>71</v>
      </c>
      <c r="H185" s="27">
        <f t="shared" si="0"/>
        <v>0</v>
      </c>
    </row>
    <row r="186" spans="3:8" ht="15">
      <c r="C186" s="120"/>
      <c r="D186" s="25" t="s">
        <v>72</v>
      </c>
      <c r="H186" s="27">
        <f t="shared" si="0"/>
        <v>0</v>
      </c>
    </row>
    <row r="187" spans="3:8" ht="15">
      <c r="C187" s="120"/>
      <c r="E187" s="51" t="s">
        <v>3</v>
      </c>
      <c r="F187" s="57">
        <f>(464+120+60)*0.8</f>
        <v>515.2</v>
      </c>
      <c r="G187" s="52"/>
      <c r="H187" s="27">
        <f t="shared" si="0"/>
        <v>0</v>
      </c>
    </row>
    <row r="188" spans="3:8" ht="15">
      <c r="C188" s="120"/>
      <c r="H188" s="27">
        <f t="shared" si="0"/>
        <v>0</v>
      </c>
    </row>
    <row r="189" spans="3:8" ht="15">
      <c r="C189" s="120">
        <v>7</v>
      </c>
      <c r="D189" s="25" t="s">
        <v>73</v>
      </c>
      <c r="H189" s="27">
        <f t="shared" si="0"/>
        <v>0</v>
      </c>
    </row>
    <row r="190" spans="3:8" ht="15">
      <c r="C190" s="120"/>
      <c r="D190" s="25" t="s">
        <v>74</v>
      </c>
      <c r="H190" s="27">
        <f t="shared" si="0"/>
        <v>0</v>
      </c>
    </row>
    <row r="191" spans="3:8" ht="15">
      <c r="C191" s="120"/>
      <c r="D191" s="25" t="s">
        <v>177</v>
      </c>
      <c r="H191" s="27">
        <f t="shared" si="0"/>
        <v>0</v>
      </c>
    </row>
    <row r="192" spans="3:8" ht="15">
      <c r="C192" s="120"/>
      <c r="E192" s="51" t="s">
        <v>3</v>
      </c>
      <c r="F192" s="25">
        <v>6</v>
      </c>
      <c r="G192" s="52"/>
      <c r="H192" s="27">
        <f t="shared" si="0"/>
        <v>0</v>
      </c>
    </row>
    <row r="193" spans="3:7" ht="15">
      <c r="C193" s="120"/>
      <c r="E193" s="51"/>
      <c r="G193" s="58"/>
    </row>
    <row r="194" spans="3:8" ht="15">
      <c r="C194" s="120">
        <v>8</v>
      </c>
      <c r="D194" s="25" t="s">
        <v>75</v>
      </c>
      <c r="H194" s="27">
        <f aca="true" t="shared" si="1" ref="H194:H226">F194*G194</f>
        <v>0</v>
      </c>
    </row>
    <row r="195" spans="4:8" ht="14.25">
      <c r="D195" s="25" t="s">
        <v>76</v>
      </c>
      <c r="H195" s="27">
        <f t="shared" si="1"/>
        <v>0</v>
      </c>
    </row>
    <row r="196" spans="4:8" ht="14.25">
      <c r="D196" s="25" t="s">
        <v>77</v>
      </c>
      <c r="H196" s="27">
        <f t="shared" si="1"/>
        <v>0</v>
      </c>
    </row>
    <row r="197" spans="4:8" ht="14.25">
      <c r="D197" s="25" t="s">
        <v>78</v>
      </c>
      <c r="H197" s="27">
        <f t="shared" si="1"/>
        <v>0</v>
      </c>
    </row>
    <row r="198" spans="5:8" ht="15">
      <c r="E198" s="51" t="s">
        <v>2</v>
      </c>
      <c r="F198" s="25">
        <f>((464+120+60)*0.8)*0.1</f>
        <v>51.52000000000001</v>
      </c>
      <c r="G198" s="52"/>
      <c r="H198" s="27">
        <f t="shared" si="1"/>
        <v>0</v>
      </c>
    </row>
    <row r="199" spans="3:8" ht="15">
      <c r="C199" s="120">
        <v>9</v>
      </c>
      <c r="D199" s="25" t="s">
        <v>79</v>
      </c>
      <c r="H199" s="27">
        <f t="shared" si="1"/>
        <v>0</v>
      </c>
    </row>
    <row r="200" spans="3:8" ht="15">
      <c r="C200" s="120" t="s">
        <v>24</v>
      </c>
      <c r="D200" s="25" t="s">
        <v>80</v>
      </c>
      <c r="H200" s="27">
        <f t="shared" si="1"/>
        <v>0</v>
      </c>
    </row>
    <row r="201" spans="3:8" ht="15">
      <c r="C201" s="120"/>
      <c r="D201" s="25" t="s">
        <v>81</v>
      </c>
      <c r="H201" s="27">
        <f t="shared" si="1"/>
        <v>0</v>
      </c>
    </row>
    <row r="202" spans="3:8" ht="15">
      <c r="C202" s="120"/>
      <c r="D202" s="25" t="s">
        <v>82</v>
      </c>
      <c r="H202" s="27">
        <f t="shared" si="1"/>
        <v>0</v>
      </c>
    </row>
    <row r="203" spans="3:8" ht="15">
      <c r="C203" s="120"/>
      <c r="D203" s="25" t="s">
        <v>83</v>
      </c>
      <c r="H203" s="27">
        <f t="shared" si="1"/>
        <v>0</v>
      </c>
    </row>
    <row r="204" spans="3:8" ht="15">
      <c r="C204" s="120"/>
      <c r="E204" s="51" t="s">
        <v>2</v>
      </c>
      <c r="F204" s="25">
        <f>(464*0.8)*0.3+(120+60)*0.8*0.25</f>
        <v>147.36</v>
      </c>
      <c r="G204" s="52"/>
      <c r="H204" s="27">
        <f t="shared" si="1"/>
        <v>0</v>
      </c>
    </row>
    <row r="205" spans="3:7" ht="15">
      <c r="C205" s="120"/>
      <c r="E205" s="51"/>
      <c r="G205" s="58"/>
    </row>
    <row r="206" spans="3:7" ht="15" hidden="1">
      <c r="C206" s="120" t="s">
        <v>340</v>
      </c>
      <c r="D206" s="25" t="s">
        <v>341</v>
      </c>
      <c r="E206" s="51"/>
      <c r="G206" s="58"/>
    </row>
    <row r="207" spans="3:7" ht="15" hidden="1">
      <c r="C207" s="120"/>
      <c r="D207" s="25" t="s">
        <v>342</v>
      </c>
      <c r="E207" s="51"/>
      <c r="G207" s="58"/>
    </row>
    <row r="208" spans="3:8" ht="15" hidden="1">
      <c r="C208" s="120"/>
      <c r="E208" s="51" t="s">
        <v>2</v>
      </c>
      <c r="G208" s="52"/>
      <c r="H208" s="27">
        <f>F208*G208</f>
        <v>0</v>
      </c>
    </row>
    <row r="209" spans="3:7" ht="15" hidden="1">
      <c r="C209" s="120"/>
      <c r="E209" s="51"/>
      <c r="G209" s="58"/>
    </row>
    <row r="210" spans="3:8" ht="15">
      <c r="C210" s="120">
        <v>10</v>
      </c>
      <c r="D210" s="25" t="s">
        <v>84</v>
      </c>
      <c r="H210" s="27">
        <f t="shared" si="1"/>
        <v>0</v>
      </c>
    </row>
    <row r="211" spans="3:8" ht="15">
      <c r="C211" s="120"/>
      <c r="D211" s="25" t="s">
        <v>85</v>
      </c>
      <c r="H211" s="27">
        <f t="shared" si="1"/>
        <v>0</v>
      </c>
    </row>
    <row r="212" spans="3:8" ht="15">
      <c r="C212" s="120"/>
      <c r="D212" s="25" t="s">
        <v>86</v>
      </c>
      <c r="H212" s="27">
        <f t="shared" si="1"/>
        <v>0</v>
      </c>
    </row>
    <row r="213" spans="3:8" ht="15">
      <c r="C213" s="120"/>
      <c r="D213" s="25" t="s">
        <v>87</v>
      </c>
      <c r="H213" s="27">
        <f t="shared" si="1"/>
        <v>0</v>
      </c>
    </row>
    <row r="214" spans="3:8" ht="15">
      <c r="C214" s="120"/>
      <c r="D214" s="25" t="s">
        <v>88</v>
      </c>
      <c r="H214" s="27">
        <f t="shared" si="1"/>
        <v>0</v>
      </c>
    </row>
    <row r="215" spans="3:8" ht="15">
      <c r="C215" s="120"/>
      <c r="D215" s="25" t="s">
        <v>89</v>
      </c>
      <c r="H215" s="27">
        <f t="shared" si="1"/>
        <v>0</v>
      </c>
    </row>
    <row r="216" spans="3:8" ht="15">
      <c r="C216" s="120"/>
      <c r="E216" s="51" t="s">
        <v>2</v>
      </c>
      <c r="F216" s="25">
        <f>F182-F198-F204-250</f>
        <v>231.12</v>
      </c>
      <c r="G216" s="52"/>
      <c r="H216" s="27">
        <f t="shared" si="1"/>
        <v>0</v>
      </c>
    </row>
    <row r="217" spans="3:8" ht="15">
      <c r="C217" s="120"/>
      <c r="H217" s="27">
        <f t="shared" si="1"/>
        <v>0</v>
      </c>
    </row>
    <row r="218" spans="3:8" ht="15">
      <c r="C218" s="120">
        <v>11</v>
      </c>
      <c r="D218" s="25" t="s">
        <v>90</v>
      </c>
      <c r="H218" s="27">
        <f t="shared" si="1"/>
        <v>0</v>
      </c>
    </row>
    <row r="219" spans="3:8" ht="15">
      <c r="C219" s="120"/>
      <c r="D219" s="25" t="s">
        <v>91</v>
      </c>
      <c r="H219" s="27">
        <f t="shared" si="1"/>
        <v>0</v>
      </c>
    </row>
    <row r="220" spans="3:8" ht="15">
      <c r="C220" s="120"/>
      <c r="D220" s="25" t="s">
        <v>92</v>
      </c>
      <c r="H220" s="27">
        <f t="shared" si="1"/>
        <v>0</v>
      </c>
    </row>
    <row r="221" spans="3:8" ht="15">
      <c r="C221" s="120"/>
      <c r="D221" s="25" t="s">
        <v>93</v>
      </c>
      <c r="H221" s="27">
        <f t="shared" si="1"/>
        <v>0</v>
      </c>
    </row>
    <row r="222" spans="3:8" ht="15">
      <c r="C222" s="120"/>
      <c r="E222" s="51" t="s">
        <v>2</v>
      </c>
      <c r="F222" s="59">
        <f>(F182+F178)</f>
        <v>686</v>
      </c>
      <c r="G222" s="52"/>
      <c r="H222" s="27">
        <f t="shared" si="1"/>
        <v>0</v>
      </c>
    </row>
    <row r="223" spans="3:8" ht="15">
      <c r="C223" s="120"/>
      <c r="H223" s="27">
        <f t="shared" si="1"/>
        <v>0</v>
      </c>
    </row>
    <row r="224" spans="3:8" ht="15">
      <c r="C224" s="120">
        <v>12</v>
      </c>
      <c r="D224" s="25" t="s">
        <v>94</v>
      </c>
      <c r="H224" s="27">
        <f t="shared" si="1"/>
        <v>0</v>
      </c>
    </row>
    <row r="225" spans="3:8" ht="15">
      <c r="C225" s="120"/>
      <c r="D225" s="25" t="s">
        <v>95</v>
      </c>
      <c r="H225" s="27">
        <f t="shared" si="1"/>
        <v>0</v>
      </c>
    </row>
    <row r="226" spans="3:8" ht="15">
      <c r="C226" s="120"/>
      <c r="E226" s="51" t="s">
        <v>3</v>
      </c>
      <c r="F226" s="25">
        <v>0</v>
      </c>
      <c r="G226" s="52"/>
      <c r="H226" s="27">
        <f t="shared" si="1"/>
        <v>0</v>
      </c>
    </row>
    <row r="227" spans="3:8" ht="15">
      <c r="C227" s="123"/>
      <c r="D227" s="53"/>
      <c r="E227" s="53"/>
      <c r="F227" s="53"/>
      <c r="G227" s="54"/>
      <c r="H227" s="54"/>
    </row>
    <row r="228" spans="3:8" ht="15" hidden="1">
      <c r="C228" s="124"/>
      <c r="D228" s="38"/>
      <c r="E228" s="38"/>
      <c r="F228" s="38"/>
      <c r="G228" s="39"/>
      <c r="H228" s="39"/>
    </row>
    <row r="229" spans="4:8" ht="15.75" thickBot="1">
      <c r="D229" s="51" t="s">
        <v>96</v>
      </c>
      <c r="H229" s="55">
        <f>SUM(H156:H228)</f>
        <v>0</v>
      </c>
    </row>
    <row r="230" ht="15" thickTop="1"/>
    <row r="232" spans="3:5" ht="15">
      <c r="C232" s="120" t="s">
        <v>7</v>
      </c>
      <c r="D232" s="51" t="s">
        <v>97</v>
      </c>
      <c r="E232" s="51"/>
    </row>
    <row r="233" spans="3:4" ht="15">
      <c r="C233" s="120">
        <v>1</v>
      </c>
      <c r="D233" s="25" t="s">
        <v>98</v>
      </c>
    </row>
    <row r="234" ht="14.25">
      <c r="D234" s="25" t="s">
        <v>99</v>
      </c>
    </row>
    <row r="235" ht="14.25">
      <c r="D235" s="25" t="s">
        <v>100</v>
      </c>
    </row>
    <row r="236" spans="5:8" ht="15">
      <c r="E236" s="51" t="s">
        <v>2</v>
      </c>
      <c r="F236" s="25">
        <v>10</v>
      </c>
      <c r="G236" s="52"/>
      <c r="H236" s="27">
        <f>F236*G236</f>
        <v>0</v>
      </c>
    </row>
    <row r="238" spans="3:4" ht="15">
      <c r="C238" s="120">
        <v>2</v>
      </c>
      <c r="D238" s="25" t="s">
        <v>101</v>
      </c>
    </row>
    <row r="239" ht="14.25">
      <c r="D239" s="25" t="s">
        <v>102</v>
      </c>
    </row>
    <row r="240" ht="14.25">
      <c r="D240" s="25" t="s">
        <v>103</v>
      </c>
    </row>
    <row r="241" spans="5:8" ht="15">
      <c r="E241" s="51" t="s">
        <v>1</v>
      </c>
      <c r="F241" s="25">
        <v>2</v>
      </c>
      <c r="G241" s="52"/>
      <c r="H241" s="27">
        <f>F241*G241</f>
        <v>0</v>
      </c>
    </row>
    <row r="243" spans="3:4" ht="15">
      <c r="C243" s="120">
        <v>3</v>
      </c>
      <c r="D243" s="25" t="s">
        <v>104</v>
      </c>
    </row>
    <row r="244" ht="14.25">
      <c r="D244" s="25" t="s">
        <v>105</v>
      </c>
    </row>
    <row r="245" ht="14.25">
      <c r="D245" s="25" t="s">
        <v>106</v>
      </c>
    </row>
    <row r="246" spans="5:8" ht="15">
      <c r="E246" s="51" t="s">
        <v>4</v>
      </c>
      <c r="F246" s="25">
        <v>10</v>
      </c>
      <c r="G246" s="52"/>
      <c r="H246" s="27">
        <f>F246*G246</f>
        <v>0</v>
      </c>
    </row>
    <row r="248" spans="3:4" ht="15">
      <c r="C248" s="120">
        <v>4</v>
      </c>
      <c r="D248" s="25" t="s">
        <v>107</v>
      </c>
    </row>
    <row r="249" ht="14.25">
      <c r="D249" s="25" t="s">
        <v>108</v>
      </c>
    </row>
    <row r="250" spans="5:8" ht="15">
      <c r="E250" s="51" t="s">
        <v>27</v>
      </c>
      <c r="F250" s="25">
        <f>(464+120+60)*2</f>
        <v>1288</v>
      </c>
      <c r="G250" s="52"/>
      <c r="H250" s="27">
        <f>F250*G250</f>
        <v>0</v>
      </c>
    </row>
    <row r="252" spans="3:4" ht="15">
      <c r="C252" s="120">
        <v>5</v>
      </c>
      <c r="D252" s="25" t="s">
        <v>109</v>
      </c>
    </row>
    <row r="253" ht="14.25">
      <c r="D253" s="25" t="s">
        <v>110</v>
      </c>
    </row>
    <row r="254" spans="5:8" ht="15">
      <c r="E254" s="51" t="s">
        <v>2</v>
      </c>
      <c r="F254" s="25">
        <v>4</v>
      </c>
      <c r="G254" s="52"/>
      <c r="H254" s="27">
        <f>F254*G254</f>
        <v>0</v>
      </c>
    </row>
    <row r="256" spans="3:4" ht="15">
      <c r="C256" s="120">
        <v>6</v>
      </c>
      <c r="D256" s="25" t="s">
        <v>111</v>
      </c>
    </row>
    <row r="257" ht="14.25">
      <c r="D257" s="25" t="s">
        <v>112</v>
      </c>
    </row>
    <row r="258" ht="14.25">
      <c r="D258" s="25" t="s">
        <v>113</v>
      </c>
    </row>
    <row r="259" ht="14.25">
      <c r="D259" s="25" t="s">
        <v>114</v>
      </c>
    </row>
    <row r="260" ht="14.25">
      <c r="D260" s="25" t="s">
        <v>115</v>
      </c>
    </row>
    <row r="261" spans="5:8" ht="15">
      <c r="E261" s="51" t="s">
        <v>3</v>
      </c>
      <c r="F261" s="25">
        <f>100*1.2</f>
        <v>120</v>
      </c>
      <c r="G261" s="52"/>
      <c r="H261" s="27">
        <f>F261*G261</f>
        <v>0</v>
      </c>
    </row>
    <row r="263" spans="3:4" ht="15">
      <c r="C263" s="120">
        <v>7</v>
      </c>
      <c r="D263" s="25" t="s">
        <v>116</v>
      </c>
    </row>
    <row r="264" ht="14.25">
      <c r="D264" s="25" t="s">
        <v>117</v>
      </c>
    </row>
    <row r="265" ht="14.25">
      <c r="D265" s="25" t="s">
        <v>556</v>
      </c>
    </row>
    <row r="266" spans="5:8" ht="15">
      <c r="E266" s="51" t="s">
        <v>3</v>
      </c>
      <c r="F266" s="25">
        <f>F261</f>
        <v>120</v>
      </c>
      <c r="G266" s="52"/>
      <c r="H266" s="27">
        <f>F266*G266</f>
        <v>0</v>
      </c>
    </row>
    <row r="268" spans="3:4" ht="15">
      <c r="C268" s="120">
        <v>8</v>
      </c>
      <c r="D268" s="25" t="s">
        <v>119</v>
      </c>
    </row>
    <row r="269" ht="14.25">
      <c r="D269" s="25" t="s">
        <v>120</v>
      </c>
    </row>
    <row r="270" ht="14.25">
      <c r="D270" s="25" t="s">
        <v>121</v>
      </c>
    </row>
    <row r="271" ht="14.25">
      <c r="D271" s="25" t="s">
        <v>122</v>
      </c>
    </row>
    <row r="272" ht="14.25">
      <c r="D272" s="25" t="s">
        <v>123</v>
      </c>
    </row>
    <row r="273" ht="14.25">
      <c r="D273" s="25" t="s">
        <v>124</v>
      </c>
    </row>
    <row r="274" ht="14.25">
      <c r="D274" s="25" t="s">
        <v>125</v>
      </c>
    </row>
    <row r="275" spans="5:8" ht="15">
      <c r="E275" s="51" t="s">
        <v>1</v>
      </c>
      <c r="F275" s="25">
        <v>17</v>
      </c>
      <c r="G275" s="52"/>
      <c r="H275" s="27">
        <f>F275*G275</f>
        <v>0</v>
      </c>
    </row>
    <row r="276" ht="15">
      <c r="E276" s="51"/>
    </row>
    <row r="277" spans="3:4" ht="15">
      <c r="C277" s="120">
        <v>9</v>
      </c>
      <c r="D277" s="25" t="s">
        <v>126</v>
      </c>
    </row>
    <row r="278" ht="14.25">
      <c r="D278" s="25" t="s">
        <v>127</v>
      </c>
    </row>
    <row r="279" ht="14.25">
      <c r="D279" s="25" t="s">
        <v>128</v>
      </c>
    </row>
    <row r="280" ht="14.25">
      <c r="D280" s="25" t="s">
        <v>458</v>
      </c>
    </row>
    <row r="281" ht="14.25">
      <c r="D281" s="25" t="s">
        <v>129</v>
      </c>
    </row>
    <row r="282" ht="14.25">
      <c r="D282" s="25" t="s">
        <v>130</v>
      </c>
    </row>
    <row r="283" ht="14.25">
      <c r="D283" s="25" t="s">
        <v>131</v>
      </c>
    </row>
    <row r="284" ht="14.25">
      <c r="D284" s="25" t="s">
        <v>132</v>
      </c>
    </row>
    <row r="285" ht="14.25">
      <c r="D285" s="25" t="s">
        <v>133</v>
      </c>
    </row>
    <row r="286" ht="14.25">
      <c r="D286" s="25" t="s">
        <v>134</v>
      </c>
    </row>
    <row r="287" ht="14.25">
      <c r="D287" s="25" t="s">
        <v>344</v>
      </c>
    </row>
    <row r="288" spans="5:8" ht="15">
      <c r="E288" s="51" t="s">
        <v>1</v>
      </c>
      <c r="F288" s="25">
        <v>20</v>
      </c>
      <c r="G288" s="52"/>
      <c r="H288" s="27">
        <f>F288*G288</f>
        <v>0</v>
      </c>
    </row>
    <row r="289" ht="12.75" customHeight="1"/>
    <row r="290" spans="3:4" ht="12.75" customHeight="1">
      <c r="C290" s="120">
        <v>10</v>
      </c>
      <c r="D290" s="25" t="s">
        <v>135</v>
      </c>
    </row>
    <row r="291" ht="12.75" customHeight="1">
      <c r="D291" s="25" t="s">
        <v>136</v>
      </c>
    </row>
    <row r="292" spans="5:8" ht="12.75" customHeight="1">
      <c r="E292" s="51" t="s">
        <v>0</v>
      </c>
      <c r="F292" s="25">
        <v>0</v>
      </c>
      <c r="G292" s="52"/>
      <c r="H292" s="27">
        <f>F292*G292</f>
        <v>0</v>
      </c>
    </row>
    <row r="293" spans="5:7" ht="12.75" customHeight="1">
      <c r="E293" s="51"/>
      <c r="G293" s="58"/>
    </row>
    <row r="294" spans="3:4" ht="12.75" customHeight="1">
      <c r="C294" s="120">
        <v>10</v>
      </c>
      <c r="D294" s="25" t="s">
        <v>583</v>
      </c>
    </row>
    <row r="295" ht="14.25">
      <c r="D295" s="25" t="s">
        <v>559</v>
      </c>
    </row>
    <row r="296" ht="14.25">
      <c r="D296" s="25" t="s">
        <v>560</v>
      </c>
    </row>
    <row r="297" spans="5:8" ht="15">
      <c r="E297" s="51" t="s">
        <v>1</v>
      </c>
      <c r="F297" s="25">
        <v>1</v>
      </c>
      <c r="G297" s="52"/>
      <c r="H297" s="27">
        <f>F297*G297</f>
        <v>0</v>
      </c>
    </row>
    <row r="298" spans="5:7" ht="15">
      <c r="E298" s="51"/>
      <c r="G298" s="58"/>
    </row>
    <row r="299" spans="3:4" ht="15">
      <c r="C299" s="120">
        <v>11</v>
      </c>
      <c r="D299" s="25" t="s">
        <v>137</v>
      </c>
    </row>
    <row r="300" ht="14.25">
      <c r="D300" s="25" t="s">
        <v>138</v>
      </c>
    </row>
    <row r="301" ht="14.25">
      <c r="D301" s="25" t="s">
        <v>139</v>
      </c>
    </row>
    <row r="302" ht="14.25">
      <c r="D302" s="25" t="s">
        <v>140</v>
      </c>
    </row>
    <row r="303" ht="14.25">
      <c r="D303" s="25" t="s">
        <v>141</v>
      </c>
    </row>
    <row r="304" spans="5:8" ht="15">
      <c r="E304" s="51" t="s">
        <v>1</v>
      </c>
      <c r="F304" s="25">
        <v>2</v>
      </c>
      <c r="G304" s="52"/>
      <c r="H304" s="27">
        <f>F304*G304</f>
        <v>0</v>
      </c>
    </row>
    <row r="306" spans="3:7" ht="15" hidden="1">
      <c r="C306" s="117">
        <v>15</v>
      </c>
      <c r="D306" s="25" t="s">
        <v>178</v>
      </c>
      <c r="E306" s="51"/>
      <c r="G306" s="58"/>
    </row>
    <row r="307" spans="5:8" ht="15" hidden="1">
      <c r="E307" s="51" t="s">
        <v>27</v>
      </c>
      <c r="G307" s="52"/>
      <c r="H307" s="27">
        <f>F307*G307</f>
        <v>0</v>
      </c>
    </row>
    <row r="308" spans="5:7" ht="15" hidden="1">
      <c r="E308" s="51"/>
      <c r="G308" s="58"/>
    </row>
    <row r="309" spans="3:8" ht="14.25">
      <c r="C309" s="125">
        <v>12</v>
      </c>
      <c r="D309" s="25" t="s">
        <v>151</v>
      </c>
      <c r="E309" s="61"/>
      <c r="F309" s="62"/>
      <c r="G309" s="62"/>
      <c r="H309" s="63"/>
    </row>
    <row r="310" spans="3:8" ht="14.25">
      <c r="C310" s="126"/>
      <c r="D310" s="25" t="s">
        <v>152</v>
      </c>
      <c r="E310" s="61"/>
      <c r="F310" s="62"/>
      <c r="G310" s="62"/>
      <c r="H310" s="63"/>
    </row>
    <row r="311" spans="3:8" ht="14.25">
      <c r="C311" s="126"/>
      <c r="D311" s="25" t="s">
        <v>153</v>
      </c>
      <c r="E311" s="61"/>
      <c r="F311" s="62"/>
      <c r="G311" s="62"/>
      <c r="H311" s="63"/>
    </row>
    <row r="312" spans="3:8" ht="15">
      <c r="C312" s="126"/>
      <c r="D312" s="25" t="s">
        <v>154</v>
      </c>
      <c r="E312" s="51" t="s">
        <v>1</v>
      </c>
      <c r="F312" s="62">
        <f>F1104+F1113</f>
        <v>16</v>
      </c>
      <c r="G312" s="52"/>
      <c r="H312" s="63">
        <f>F312*G312</f>
        <v>0</v>
      </c>
    </row>
    <row r="313" spans="3:8" ht="15">
      <c r="C313" s="126"/>
      <c r="E313" s="51"/>
      <c r="F313" s="62"/>
      <c r="G313" s="62"/>
      <c r="H313" s="63"/>
    </row>
    <row r="314" spans="3:8" ht="15">
      <c r="C314" s="125">
        <v>13</v>
      </c>
      <c r="D314" s="25" t="s">
        <v>155</v>
      </c>
      <c r="E314" s="51"/>
      <c r="F314" s="62"/>
      <c r="G314" s="62"/>
      <c r="H314" s="63"/>
    </row>
    <row r="315" spans="3:8" ht="15">
      <c r="C315" s="126"/>
      <c r="D315" s="25" t="s">
        <v>156</v>
      </c>
      <c r="E315" s="51" t="s">
        <v>1</v>
      </c>
      <c r="F315" s="62">
        <f>F1103+F1114</f>
        <v>16</v>
      </c>
      <c r="G315" s="52"/>
      <c r="H315" s="63">
        <f>F315*G315</f>
        <v>0</v>
      </c>
    </row>
    <row r="316" spans="5:7" ht="15">
      <c r="E316" s="51"/>
      <c r="G316" s="58"/>
    </row>
    <row r="317" spans="3:4" ht="15" hidden="1">
      <c r="C317" s="120">
        <v>19</v>
      </c>
      <c r="D317" s="25" t="s">
        <v>142</v>
      </c>
    </row>
    <row r="318" ht="14.25" hidden="1">
      <c r="D318" s="25" t="s">
        <v>143</v>
      </c>
    </row>
    <row r="319" spans="5:8" ht="15" hidden="1">
      <c r="E319" s="51" t="s">
        <v>1</v>
      </c>
      <c r="G319" s="52"/>
      <c r="H319" s="27">
        <f>F319*G319</f>
        <v>0</v>
      </c>
    </row>
    <row r="320" spans="3:8" ht="14.25">
      <c r="C320" s="122"/>
      <c r="D320" s="53"/>
      <c r="E320" s="53"/>
      <c r="F320" s="53"/>
      <c r="G320" s="54"/>
      <c r="H320" s="54"/>
    </row>
    <row r="321" spans="3:8" ht="14.25">
      <c r="C321" s="121"/>
      <c r="D321" s="38"/>
      <c r="E321" s="38"/>
      <c r="F321" s="38"/>
      <c r="G321" s="39"/>
      <c r="H321" s="39"/>
    </row>
    <row r="322" spans="3:8" ht="15.75" thickBot="1">
      <c r="C322" s="117" t="s">
        <v>24</v>
      </c>
      <c r="D322" s="51" t="s">
        <v>144</v>
      </c>
      <c r="H322" s="55">
        <f>SUM(H236:H320)</f>
        <v>0</v>
      </c>
    </row>
    <row r="323" ht="15" thickTop="1"/>
    <row r="330" spans="3:4" ht="15">
      <c r="C330" s="120" t="s">
        <v>549</v>
      </c>
      <c r="D330" s="51" t="s">
        <v>548</v>
      </c>
    </row>
    <row r="331" spans="3:4" ht="15">
      <c r="C331" s="120"/>
      <c r="D331" s="51"/>
    </row>
    <row r="332" spans="3:8" ht="14.25">
      <c r="C332" s="125">
        <v>0</v>
      </c>
      <c r="D332" s="60" t="s">
        <v>544</v>
      </c>
      <c r="F332" s="62"/>
      <c r="G332" s="62"/>
      <c r="H332" s="63"/>
    </row>
    <row r="333" spans="3:8" ht="14.25">
      <c r="C333" s="125"/>
      <c r="D333" s="60" t="s">
        <v>218</v>
      </c>
      <c r="F333" s="62"/>
      <c r="G333" s="62"/>
      <c r="H333" s="63"/>
    </row>
    <row r="334" spans="3:8" ht="14.25">
      <c r="C334" s="125"/>
      <c r="D334" s="60" t="s">
        <v>599</v>
      </c>
      <c r="F334" s="62"/>
      <c r="G334" s="62"/>
      <c r="H334" s="63"/>
    </row>
    <row r="335" spans="3:8" ht="14.25">
      <c r="C335" s="125"/>
      <c r="F335" s="62"/>
      <c r="G335" s="62"/>
      <c r="H335" s="63"/>
    </row>
    <row r="336" spans="3:8" ht="14.25">
      <c r="C336" s="126" t="s">
        <v>219</v>
      </c>
      <c r="D336" s="62" t="s">
        <v>44</v>
      </c>
      <c r="E336" s="62"/>
      <c r="F336" s="62"/>
      <c r="G336" s="63"/>
      <c r="H336" s="62"/>
    </row>
    <row r="337" spans="3:8" ht="14.25">
      <c r="C337" s="126"/>
      <c r="D337" s="62"/>
      <c r="E337" s="62"/>
      <c r="F337" s="62"/>
      <c r="G337" s="63"/>
      <c r="H337" s="62"/>
    </row>
    <row r="338" spans="3:8" ht="14.25">
      <c r="C338" s="126">
        <v>1</v>
      </c>
      <c r="D338" s="62" t="s">
        <v>220</v>
      </c>
      <c r="E338" s="62"/>
      <c r="F338" s="62"/>
      <c r="G338" s="63"/>
      <c r="H338" s="62"/>
    </row>
    <row r="339" spans="3:8" ht="14.25">
      <c r="C339" s="126"/>
      <c r="D339" s="62" t="s">
        <v>221</v>
      </c>
      <c r="E339" s="62"/>
      <c r="F339" s="62"/>
      <c r="G339" s="63"/>
      <c r="H339" s="62"/>
    </row>
    <row r="340" spans="3:8" ht="14.25">
      <c r="C340" s="126"/>
      <c r="D340" s="62" t="s">
        <v>222</v>
      </c>
      <c r="E340" s="62"/>
      <c r="F340" s="62"/>
      <c r="G340" s="63"/>
      <c r="H340" s="62"/>
    </row>
    <row r="341" spans="3:8" ht="14.25">
      <c r="C341" s="126"/>
      <c r="D341" s="64"/>
      <c r="E341" s="62" t="s">
        <v>2</v>
      </c>
      <c r="F341" s="62">
        <v>10</v>
      </c>
      <c r="G341" s="62"/>
      <c r="H341" s="65">
        <f>F341*G341</f>
        <v>0</v>
      </c>
    </row>
    <row r="342" spans="3:8" ht="14.25">
      <c r="C342" s="126"/>
      <c r="D342" s="62" t="s">
        <v>223</v>
      </c>
      <c r="E342" s="64"/>
      <c r="F342" s="64"/>
      <c r="G342" s="64"/>
      <c r="H342" s="65"/>
    </row>
    <row r="343" spans="3:8" ht="14.25">
      <c r="C343" s="126"/>
      <c r="D343" s="62"/>
      <c r="E343" s="62" t="s">
        <v>2</v>
      </c>
      <c r="F343" s="62">
        <v>4</v>
      </c>
      <c r="G343" s="63"/>
      <c r="H343" s="65">
        <f>F343*G343</f>
        <v>0</v>
      </c>
    </row>
    <row r="344" spans="3:8" ht="14.25">
      <c r="C344" s="126">
        <v>2</v>
      </c>
      <c r="D344" s="62" t="s">
        <v>224</v>
      </c>
      <c r="E344" s="64"/>
      <c r="F344" s="64"/>
      <c r="G344" s="64"/>
      <c r="H344" s="65"/>
    </row>
    <row r="345" spans="3:8" ht="14.25">
      <c r="C345" s="126"/>
      <c r="D345" s="62"/>
      <c r="E345" s="62" t="s">
        <v>3</v>
      </c>
      <c r="F345" s="62">
        <v>4</v>
      </c>
      <c r="G345" s="62"/>
      <c r="H345" s="65">
        <f>F345*G345</f>
        <v>0</v>
      </c>
    </row>
    <row r="346" spans="3:8" ht="14.25">
      <c r="C346" s="126">
        <v>3</v>
      </c>
      <c r="D346" s="62" t="s">
        <v>225</v>
      </c>
      <c r="E346" s="62"/>
      <c r="F346" s="62"/>
      <c r="G346" s="62"/>
      <c r="H346" s="65"/>
    </row>
    <row r="347" spans="3:8" ht="14.25">
      <c r="C347" s="126"/>
      <c r="D347" s="62" t="s">
        <v>226</v>
      </c>
      <c r="E347" s="62"/>
      <c r="F347" s="62"/>
      <c r="G347" s="62"/>
      <c r="H347" s="65"/>
    </row>
    <row r="348" spans="3:8" ht="14.25">
      <c r="C348" s="126"/>
      <c r="D348" s="62" t="s">
        <v>227</v>
      </c>
      <c r="E348" s="64"/>
      <c r="F348" s="64"/>
      <c r="G348" s="64"/>
      <c r="H348" s="65"/>
    </row>
    <row r="349" spans="3:8" ht="14.25">
      <c r="C349" s="126"/>
      <c r="D349" s="62"/>
      <c r="E349" s="62" t="s">
        <v>3</v>
      </c>
      <c r="F349" s="62">
        <f>F345</f>
        <v>4</v>
      </c>
      <c r="G349" s="62"/>
      <c r="H349" s="65">
        <f>F349*G349</f>
        <v>0</v>
      </c>
    </row>
    <row r="350" spans="3:8" ht="14.25" hidden="1">
      <c r="C350" s="126">
        <v>4</v>
      </c>
      <c r="D350" s="62" t="s">
        <v>228</v>
      </c>
      <c r="E350" s="62"/>
      <c r="F350" s="62"/>
      <c r="G350" s="62"/>
      <c r="H350" s="65"/>
    </row>
    <row r="351" spans="3:8" ht="14.25" hidden="1">
      <c r="C351" s="126"/>
      <c r="D351" s="62" t="s">
        <v>229</v>
      </c>
      <c r="E351" s="62"/>
      <c r="F351" s="62"/>
      <c r="G351" s="62"/>
      <c r="H351" s="65"/>
    </row>
    <row r="352" spans="3:8" ht="14.25" hidden="1">
      <c r="C352" s="126"/>
      <c r="D352" s="62" t="s">
        <v>230</v>
      </c>
      <c r="E352" s="62"/>
      <c r="F352" s="62"/>
      <c r="G352" s="62"/>
      <c r="H352" s="65"/>
    </row>
    <row r="353" spans="3:8" ht="14.25" hidden="1">
      <c r="C353" s="126"/>
      <c r="D353" s="62" t="s">
        <v>231</v>
      </c>
      <c r="E353" s="64" t="s">
        <v>2</v>
      </c>
      <c r="F353" s="64">
        <v>0</v>
      </c>
      <c r="G353" s="64"/>
      <c r="H353" s="65">
        <f>F353*G353</f>
        <v>0</v>
      </c>
    </row>
    <row r="354" spans="3:8" ht="14.25">
      <c r="C354" s="126"/>
      <c r="D354" s="62"/>
      <c r="E354" s="64"/>
      <c r="F354" s="64"/>
      <c r="G354" s="64"/>
      <c r="H354" s="65"/>
    </row>
    <row r="355" spans="3:8" ht="14.25">
      <c r="C355" s="126">
        <v>5</v>
      </c>
      <c r="D355" s="62" t="s">
        <v>84</v>
      </c>
      <c r="H355" s="27">
        <f aca="true" t="shared" si="2" ref="H355:H367">F355*G355</f>
        <v>0</v>
      </c>
    </row>
    <row r="356" spans="3:8" ht="15">
      <c r="C356" s="120"/>
      <c r="D356" s="62" t="s">
        <v>85</v>
      </c>
      <c r="H356" s="27">
        <f t="shared" si="2"/>
        <v>0</v>
      </c>
    </row>
    <row r="357" spans="3:8" ht="15">
      <c r="C357" s="120"/>
      <c r="D357" s="62" t="s">
        <v>86</v>
      </c>
      <c r="H357" s="27">
        <f t="shared" si="2"/>
        <v>0</v>
      </c>
    </row>
    <row r="358" spans="3:8" ht="15">
      <c r="C358" s="120"/>
      <c r="D358" s="62" t="s">
        <v>87</v>
      </c>
      <c r="H358" s="27">
        <f t="shared" si="2"/>
        <v>0</v>
      </c>
    </row>
    <row r="359" spans="3:8" ht="15">
      <c r="C359" s="120"/>
      <c r="D359" s="62" t="s">
        <v>88</v>
      </c>
      <c r="H359" s="27">
        <f t="shared" si="2"/>
        <v>0</v>
      </c>
    </row>
    <row r="360" spans="3:8" ht="15">
      <c r="C360" s="120"/>
      <c r="D360" s="62" t="s">
        <v>89</v>
      </c>
      <c r="H360" s="27">
        <f t="shared" si="2"/>
        <v>0</v>
      </c>
    </row>
    <row r="361" spans="3:8" ht="15">
      <c r="C361" s="120"/>
      <c r="E361" s="62" t="s">
        <v>2</v>
      </c>
      <c r="F361" s="62">
        <v>2</v>
      </c>
      <c r="G361" s="110"/>
      <c r="H361" s="27">
        <f t="shared" si="2"/>
        <v>0</v>
      </c>
    </row>
    <row r="362" spans="3:8" ht="15">
      <c r="C362" s="120"/>
      <c r="H362" s="27">
        <f t="shared" si="2"/>
        <v>0</v>
      </c>
    </row>
    <row r="363" spans="3:8" ht="14.25">
      <c r="C363" s="126">
        <v>6</v>
      </c>
      <c r="D363" s="62" t="s">
        <v>90</v>
      </c>
      <c r="H363" s="27">
        <f t="shared" si="2"/>
        <v>0</v>
      </c>
    </row>
    <row r="364" spans="3:8" ht="15">
      <c r="C364" s="120"/>
      <c r="D364" s="62" t="s">
        <v>606</v>
      </c>
      <c r="H364" s="27">
        <f t="shared" si="2"/>
        <v>0</v>
      </c>
    </row>
    <row r="365" spans="3:8" ht="15">
      <c r="C365" s="120"/>
      <c r="D365" s="62" t="s">
        <v>92</v>
      </c>
      <c r="H365" s="27">
        <f t="shared" si="2"/>
        <v>0</v>
      </c>
    </row>
    <row r="366" spans="3:8" ht="15">
      <c r="C366" s="120"/>
      <c r="D366" s="62" t="s">
        <v>93</v>
      </c>
      <c r="H366" s="27">
        <f t="shared" si="2"/>
        <v>0</v>
      </c>
    </row>
    <row r="367" spans="3:8" ht="15">
      <c r="C367" s="120"/>
      <c r="E367" s="62" t="s">
        <v>2</v>
      </c>
      <c r="F367" s="59">
        <f>F341+F343</f>
        <v>14</v>
      </c>
      <c r="G367" s="58"/>
      <c r="H367" s="27">
        <f t="shared" si="2"/>
        <v>0</v>
      </c>
    </row>
    <row r="368" spans="3:8" ht="14.25">
      <c r="C368" s="126"/>
      <c r="D368" s="62" t="s">
        <v>96</v>
      </c>
      <c r="E368" s="62"/>
      <c r="F368" s="62"/>
      <c r="G368" s="62"/>
      <c r="H368" s="65">
        <f>SUM(H341:H367)</f>
        <v>0</v>
      </c>
    </row>
    <row r="369" spans="3:8" ht="14.25">
      <c r="C369" s="126"/>
      <c r="D369" s="62"/>
      <c r="E369" s="62"/>
      <c r="F369" s="62"/>
      <c r="G369" s="62"/>
      <c r="H369" s="63"/>
    </row>
    <row r="370" spans="3:8" ht="14.25">
      <c r="C370" s="126"/>
      <c r="D370" s="62"/>
      <c r="E370" s="62"/>
      <c r="F370" s="62"/>
      <c r="G370" s="62"/>
      <c r="H370" s="63"/>
    </row>
    <row r="371" spans="3:8" ht="14.25">
      <c r="C371" s="126" t="s">
        <v>233</v>
      </c>
      <c r="D371" s="62" t="s">
        <v>234</v>
      </c>
      <c r="E371" s="62"/>
      <c r="F371" s="62"/>
      <c r="G371" s="63"/>
      <c r="H371" s="62"/>
    </row>
    <row r="372" spans="3:8" ht="14.25">
      <c r="C372" s="126"/>
      <c r="D372" s="62"/>
      <c r="E372" s="62"/>
      <c r="F372" s="62"/>
      <c r="G372" s="63"/>
      <c r="H372" s="62"/>
    </row>
    <row r="373" spans="3:8" ht="14.25">
      <c r="C373" s="126">
        <v>1</v>
      </c>
      <c r="D373" s="62" t="s">
        <v>235</v>
      </c>
      <c r="E373" s="62"/>
      <c r="F373" s="62"/>
      <c r="G373" s="63"/>
      <c r="H373" s="62"/>
    </row>
    <row r="374" spans="3:8" ht="14.25">
      <c r="C374" s="126"/>
      <c r="D374" s="62" t="s">
        <v>236</v>
      </c>
      <c r="E374" s="62"/>
      <c r="F374" s="62"/>
      <c r="G374" s="63"/>
      <c r="H374" s="62"/>
    </row>
    <row r="375" spans="3:8" ht="14.25">
      <c r="C375" s="126"/>
      <c r="D375" s="62" t="s">
        <v>237</v>
      </c>
      <c r="E375" s="62"/>
      <c r="F375" s="62"/>
      <c r="G375" s="63"/>
      <c r="H375" s="62"/>
    </row>
    <row r="376" spans="3:8" ht="14.25">
      <c r="C376" s="126"/>
      <c r="D376" s="62" t="s">
        <v>238</v>
      </c>
      <c r="E376" s="62"/>
      <c r="F376" s="62"/>
      <c r="G376" s="63"/>
      <c r="H376" s="62"/>
    </row>
    <row r="377" spans="3:8" ht="14.25">
      <c r="C377" s="126"/>
      <c r="D377" s="62" t="s">
        <v>239</v>
      </c>
      <c r="E377" s="64"/>
      <c r="F377" s="64"/>
      <c r="G377" s="64"/>
      <c r="H377" s="64"/>
    </row>
    <row r="378" spans="3:8" ht="14.25">
      <c r="C378" s="126"/>
      <c r="D378" s="62"/>
      <c r="E378" s="62" t="s">
        <v>3</v>
      </c>
      <c r="F378" s="62">
        <v>4</v>
      </c>
      <c r="G378" s="63"/>
      <c r="H378" s="65">
        <f>F378*G378</f>
        <v>0</v>
      </c>
    </row>
    <row r="379" spans="3:8" ht="14.25">
      <c r="C379" s="126"/>
      <c r="D379" s="62"/>
      <c r="E379" s="62"/>
      <c r="F379" s="62"/>
      <c r="G379" s="63"/>
      <c r="H379" s="65"/>
    </row>
    <row r="380" spans="3:8" ht="14.25">
      <c r="C380" s="126">
        <v>2</v>
      </c>
      <c r="D380" s="62" t="s">
        <v>240</v>
      </c>
      <c r="E380" s="62"/>
      <c r="F380" s="62"/>
      <c r="G380" s="62"/>
      <c r="H380" s="65"/>
    </row>
    <row r="381" spans="3:8" ht="14.25">
      <c r="C381" s="126"/>
      <c r="D381" s="62" t="s">
        <v>241</v>
      </c>
      <c r="E381" s="62"/>
      <c r="F381" s="62"/>
      <c r="G381" s="62"/>
      <c r="H381" s="65"/>
    </row>
    <row r="382" spans="3:8" ht="14.25">
      <c r="C382" s="126"/>
      <c r="D382" s="62" t="s">
        <v>242</v>
      </c>
      <c r="E382" s="62"/>
      <c r="F382" s="62"/>
      <c r="G382" s="62"/>
      <c r="H382" s="65"/>
    </row>
    <row r="383" spans="3:8" ht="14.25">
      <c r="C383" s="126"/>
      <c r="D383" s="62" t="s">
        <v>243</v>
      </c>
      <c r="E383" s="62"/>
      <c r="F383" s="62"/>
      <c r="G383" s="62"/>
      <c r="H383" s="65"/>
    </row>
    <row r="384" spans="3:8" ht="14.25">
      <c r="C384" s="126"/>
      <c r="D384" s="62" t="s">
        <v>244</v>
      </c>
      <c r="E384" s="64"/>
      <c r="F384" s="64"/>
      <c r="G384" s="64"/>
      <c r="H384" s="65"/>
    </row>
    <row r="385" spans="3:8" ht="14.25">
      <c r="C385" s="126"/>
      <c r="D385" s="62"/>
      <c r="E385" s="62" t="s">
        <v>3</v>
      </c>
      <c r="F385" s="62">
        <v>4</v>
      </c>
      <c r="G385" s="63"/>
      <c r="H385" s="65">
        <f>F385*G385</f>
        <v>0</v>
      </c>
    </row>
    <row r="386" spans="3:8" ht="14.25">
      <c r="C386" s="126"/>
      <c r="D386" s="62"/>
      <c r="E386" s="62"/>
      <c r="F386" s="62"/>
      <c r="G386" s="63"/>
      <c r="H386" s="65"/>
    </row>
    <row r="387" spans="3:8" ht="14.25">
      <c r="C387" s="126">
        <v>3</v>
      </c>
      <c r="D387" s="62" t="s">
        <v>245</v>
      </c>
      <c r="E387" s="62"/>
      <c r="F387" s="62"/>
      <c r="G387" s="62"/>
      <c r="H387" s="65"/>
    </row>
    <row r="388" spans="3:8" ht="14.25">
      <c r="C388" s="126"/>
      <c r="D388" s="62" t="s">
        <v>246</v>
      </c>
      <c r="E388" s="62"/>
      <c r="F388" s="62"/>
      <c r="G388" s="62"/>
      <c r="H388" s="65"/>
    </row>
    <row r="389" spans="3:8" ht="14.25">
      <c r="C389" s="126"/>
      <c r="D389" s="62" t="s">
        <v>247</v>
      </c>
      <c r="E389" s="62"/>
      <c r="F389" s="62"/>
      <c r="G389" s="62"/>
      <c r="H389" s="65"/>
    </row>
    <row r="390" spans="3:8" ht="14.25">
      <c r="C390" s="126"/>
      <c r="D390" s="62" t="s">
        <v>248</v>
      </c>
      <c r="E390" s="62"/>
      <c r="F390" s="62"/>
      <c r="G390" s="62"/>
      <c r="H390" s="65"/>
    </row>
    <row r="391" spans="3:8" ht="14.25">
      <c r="C391" s="126"/>
      <c r="D391" s="62" t="s">
        <v>249</v>
      </c>
      <c r="E391" s="62"/>
      <c r="F391" s="62"/>
      <c r="G391" s="62"/>
      <c r="H391" s="65"/>
    </row>
    <row r="392" spans="3:8" ht="14.25">
      <c r="C392" s="126"/>
      <c r="D392" s="62" t="s">
        <v>239</v>
      </c>
      <c r="E392" s="64"/>
      <c r="F392" s="64"/>
      <c r="G392" s="64"/>
      <c r="H392" s="65"/>
    </row>
    <row r="393" spans="3:8" ht="14.25">
      <c r="C393" s="126"/>
      <c r="D393" s="62"/>
      <c r="E393" s="62" t="s">
        <v>3</v>
      </c>
      <c r="F393" s="62">
        <v>10</v>
      </c>
      <c r="G393" s="63"/>
      <c r="H393" s="65">
        <f>F393*G393</f>
        <v>0</v>
      </c>
    </row>
    <row r="394" spans="3:8" ht="14.25">
      <c r="C394" s="126"/>
      <c r="D394" s="62"/>
      <c r="E394" s="62"/>
      <c r="F394" s="62"/>
      <c r="G394" s="63"/>
      <c r="H394" s="65"/>
    </row>
    <row r="395" spans="3:8" ht="14.25">
      <c r="C395" s="126">
        <v>4</v>
      </c>
      <c r="D395" s="62" t="s">
        <v>250</v>
      </c>
      <c r="E395" s="62"/>
      <c r="F395" s="62"/>
      <c r="G395" s="62"/>
      <c r="H395" s="65"/>
    </row>
    <row r="396" spans="3:8" ht="14.25">
      <c r="C396" s="126"/>
      <c r="D396" s="62" t="s">
        <v>251</v>
      </c>
      <c r="E396" s="62"/>
      <c r="F396" s="62"/>
      <c r="G396" s="62"/>
      <c r="H396" s="65"/>
    </row>
    <row r="397" spans="3:8" ht="14.25">
      <c r="C397" s="126"/>
      <c r="D397" s="62" t="s">
        <v>252</v>
      </c>
      <c r="E397" s="62"/>
      <c r="F397" s="62"/>
      <c r="G397" s="62"/>
      <c r="H397" s="65"/>
    </row>
    <row r="398" spans="3:8" ht="14.25">
      <c r="C398" s="126"/>
      <c r="D398" s="62" t="s">
        <v>253</v>
      </c>
      <c r="E398" s="62"/>
      <c r="F398" s="62"/>
      <c r="G398" s="62"/>
      <c r="H398" s="65"/>
    </row>
    <row r="399" spans="3:8" ht="14.25">
      <c r="C399" s="126"/>
      <c r="D399" s="62" t="s">
        <v>254</v>
      </c>
      <c r="E399" s="62"/>
      <c r="F399" s="62"/>
      <c r="G399" s="62"/>
      <c r="H399" s="65"/>
    </row>
    <row r="400" spans="3:8" ht="14.25">
      <c r="C400" s="126"/>
      <c r="D400" s="62" t="s">
        <v>255</v>
      </c>
      <c r="E400" s="64"/>
      <c r="F400" s="64"/>
      <c r="G400" s="64"/>
      <c r="H400" s="65"/>
    </row>
    <row r="401" spans="3:8" ht="14.25">
      <c r="C401" s="126"/>
      <c r="D401" s="62"/>
      <c r="E401" s="62" t="s">
        <v>3</v>
      </c>
      <c r="F401" s="62">
        <v>4</v>
      </c>
      <c r="G401" s="63"/>
      <c r="H401" s="65">
        <f>F401*G401</f>
        <v>0</v>
      </c>
    </row>
    <row r="402" spans="3:8" ht="14.25">
      <c r="C402" s="126"/>
      <c r="D402" s="62"/>
      <c r="E402" s="62"/>
      <c r="F402" s="62"/>
      <c r="G402" s="63"/>
      <c r="H402" s="65"/>
    </row>
    <row r="403" spans="3:8" ht="14.25">
      <c r="C403" s="126">
        <v>5</v>
      </c>
      <c r="D403" s="62" t="s">
        <v>256</v>
      </c>
      <c r="E403" s="62"/>
      <c r="F403" s="62"/>
      <c r="G403" s="62"/>
      <c r="H403" s="65"/>
    </row>
    <row r="404" spans="3:8" ht="14.25">
      <c r="C404" s="126"/>
      <c r="D404" s="62" t="s">
        <v>257</v>
      </c>
      <c r="E404" s="64"/>
      <c r="F404" s="64"/>
      <c r="G404" s="64"/>
      <c r="H404" s="65"/>
    </row>
    <row r="405" spans="3:8" ht="14.25">
      <c r="C405" s="126"/>
      <c r="D405" s="62"/>
      <c r="E405" s="62" t="s">
        <v>3</v>
      </c>
      <c r="F405" s="62">
        <f>F393</f>
        <v>10</v>
      </c>
      <c r="G405" s="62"/>
      <c r="H405" s="65">
        <f>F405*G405</f>
        <v>0</v>
      </c>
    </row>
    <row r="406" spans="3:8" ht="14.25">
      <c r="C406" s="126"/>
      <c r="D406" s="62" t="s">
        <v>258</v>
      </c>
      <c r="E406" s="64"/>
      <c r="F406" s="64"/>
      <c r="G406" s="64"/>
      <c r="H406" s="65"/>
    </row>
    <row r="407" spans="3:8" ht="14.25">
      <c r="C407" s="126"/>
      <c r="D407" s="62"/>
      <c r="E407" s="62" t="s">
        <v>3</v>
      </c>
      <c r="F407" s="62">
        <f>F401</f>
        <v>4</v>
      </c>
      <c r="G407" s="63"/>
      <c r="H407" s="65">
        <f>F407*G407</f>
        <v>0</v>
      </c>
    </row>
    <row r="408" spans="3:8" ht="14.25">
      <c r="C408" s="126">
        <v>6</v>
      </c>
      <c r="D408" s="62" t="s">
        <v>259</v>
      </c>
      <c r="E408" s="62"/>
      <c r="F408" s="62"/>
      <c r="G408" s="62"/>
      <c r="H408" s="65"/>
    </row>
    <row r="409" spans="3:8" ht="14.25">
      <c r="C409" s="126"/>
      <c r="D409" s="62" t="s">
        <v>260</v>
      </c>
      <c r="E409" s="64"/>
      <c r="F409" s="64"/>
      <c r="G409" s="64"/>
      <c r="H409" s="65"/>
    </row>
    <row r="410" spans="3:8" ht="14.25">
      <c r="C410" s="126"/>
      <c r="D410" s="62"/>
      <c r="E410" s="62" t="s">
        <v>1</v>
      </c>
      <c r="F410" s="62">
        <v>1</v>
      </c>
      <c r="G410" s="63"/>
      <c r="H410" s="65">
        <f>F410*G410</f>
        <v>0</v>
      </c>
    </row>
    <row r="411" spans="3:8" ht="14.25">
      <c r="C411" s="126">
        <v>7</v>
      </c>
      <c r="D411" s="62" t="s">
        <v>261</v>
      </c>
      <c r="E411" s="62"/>
      <c r="F411" s="62"/>
      <c r="G411" s="63"/>
      <c r="H411" s="62"/>
    </row>
    <row r="412" spans="3:8" ht="14.25">
      <c r="C412" s="126"/>
      <c r="D412" s="62" t="s">
        <v>262</v>
      </c>
      <c r="E412" s="64"/>
      <c r="F412" s="64"/>
      <c r="G412" s="64"/>
      <c r="H412" s="64"/>
    </row>
    <row r="413" spans="3:8" ht="14.25">
      <c r="C413" s="126"/>
      <c r="D413" s="62"/>
      <c r="E413" s="62" t="s">
        <v>1</v>
      </c>
      <c r="F413" s="62">
        <v>1</v>
      </c>
      <c r="G413" s="63"/>
      <c r="H413" s="65">
        <f>F413*G413</f>
        <v>0</v>
      </c>
    </row>
    <row r="414" spans="3:8" ht="14.25">
      <c r="C414" s="126">
        <v>9</v>
      </c>
      <c r="D414" s="62" t="s">
        <v>263</v>
      </c>
      <c r="E414" s="62"/>
      <c r="F414" s="62"/>
      <c r="G414" s="62"/>
      <c r="H414" s="65"/>
    </row>
    <row r="415" spans="3:8" ht="14.25">
      <c r="C415" s="126"/>
      <c r="D415" s="62"/>
      <c r="E415" s="62" t="s">
        <v>1</v>
      </c>
      <c r="F415" s="62">
        <v>2</v>
      </c>
      <c r="G415" s="63"/>
      <c r="H415" s="65">
        <f>F415*G415</f>
        <v>0</v>
      </c>
    </row>
    <row r="416" spans="3:8" ht="14.25">
      <c r="C416" s="126"/>
      <c r="D416" s="62"/>
      <c r="E416" s="62"/>
      <c r="F416" s="62"/>
      <c r="G416" s="63"/>
      <c r="H416" s="65"/>
    </row>
    <row r="417" spans="3:8" ht="14.25">
      <c r="C417" s="126"/>
      <c r="D417" s="132" t="s">
        <v>264</v>
      </c>
      <c r="E417" s="132"/>
      <c r="F417" s="132"/>
      <c r="G417" s="132"/>
      <c r="H417" s="133">
        <f>SUM(H378:H416)</f>
        <v>0</v>
      </c>
    </row>
    <row r="418" spans="3:8" ht="14.25">
      <c r="C418" s="126"/>
      <c r="D418" s="62"/>
      <c r="E418" s="62"/>
      <c r="F418" s="62"/>
      <c r="G418" s="62"/>
      <c r="H418" s="65"/>
    </row>
    <row r="419" spans="3:8" ht="14.25">
      <c r="C419" s="126"/>
      <c r="D419" s="62"/>
      <c r="E419" s="62"/>
      <c r="F419" s="62"/>
      <c r="G419" s="62"/>
      <c r="H419" s="65"/>
    </row>
    <row r="420" spans="3:8" ht="14.25">
      <c r="C420" s="126" t="s">
        <v>265</v>
      </c>
      <c r="D420" s="62" t="s">
        <v>266</v>
      </c>
      <c r="E420" s="62"/>
      <c r="F420" s="62"/>
      <c r="G420" s="62"/>
      <c r="H420" s="65"/>
    </row>
    <row r="421" spans="3:8" ht="14.25">
      <c r="C421" s="126"/>
      <c r="D421" s="62" t="s">
        <v>267</v>
      </c>
      <c r="E421" s="62"/>
      <c r="F421" s="62"/>
      <c r="G421" s="62"/>
      <c r="H421" s="65"/>
    </row>
    <row r="422" spans="3:8" ht="14.25">
      <c r="C422" s="126"/>
      <c r="D422" s="62" t="s">
        <v>268</v>
      </c>
      <c r="E422" s="62"/>
      <c r="F422" s="62"/>
      <c r="G422" s="62"/>
      <c r="H422" s="65"/>
    </row>
    <row r="423" spans="3:8" ht="14.25">
      <c r="C423" s="126"/>
      <c r="D423" s="62"/>
      <c r="E423" s="62"/>
      <c r="F423" s="62"/>
      <c r="G423" s="62"/>
      <c r="H423" s="65"/>
    </row>
    <row r="424" spans="3:8" ht="14.25">
      <c r="C424" s="126">
        <v>1</v>
      </c>
      <c r="D424" s="62" t="s">
        <v>269</v>
      </c>
      <c r="E424" s="62"/>
      <c r="F424" s="62"/>
      <c r="G424" s="62"/>
      <c r="H424" s="65"/>
    </row>
    <row r="425" spans="3:8" ht="14.25">
      <c r="C425" s="126"/>
      <c r="D425" s="62" t="s">
        <v>270</v>
      </c>
      <c r="E425" s="62"/>
      <c r="F425" s="62"/>
      <c r="G425" s="62"/>
      <c r="H425" s="65"/>
    </row>
    <row r="426" spans="3:8" ht="14.25">
      <c r="C426" s="126"/>
      <c r="D426" s="62" t="s">
        <v>271</v>
      </c>
      <c r="E426" s="64"/>
      <c r="F426" s="64"/>
      <c r="G426" s="64"/>
      <c r="H426" s="65"/>
    </row>
    <row r="427" spans="3:8" ht="14.25">
      <c r="C427" s="126"/>
      <c r="D427" s="62"/>
      <c r="E427" s="62" t="s">
        <v>2</v>
      </c>
      <c r="F427" s="62">
        <v>1</v>
      </c>
      <c r="G427" s="63"/>
      <c r="H427" s="65">
        <f>F427*G427</f>
        <v>0</v>
      </c>
    </row>
    <row r="428" spans="3:8" ht="14.25">
      <c r="C428" s="126">
        <v>2</v>
      </c>
      <c r="D428" s="62" t="s">
        <v>272</v>
      </c>
      <c r="E428" s="62"/>
      <c r="F428" s="62"/>
      <c r="G428" s="62"/>
      <c r="H428" s="65"/>
    </row>
    <row r="429" spans="3:8" ht="14.25">
      <c r="C429" s="126"/>
      <c r="D429" s="62" t="s">
        <v>273</v>
      </c>
      <c r="E429" s="62"/>
      <c r="F429" s="62"/>
      <c r="G429" s="62"/>
      <c r="H429" s="65"/>
    </row>
    <row r="430" spans="3:8" ht="14.25">
      <c r="C430" s="126"/>
      <c r="D430" s="62" t="s">
        <v>274</v>
      </c>
      <c r="E430" s="64"/>
      <c r="F430" s="64"/>
      <c r="G430" s="64"/>
      <c r="H430" s="65"/>
    </row>
    <row r="431" spans="3:8" ht="14.25">
      <c r="C431" s="126"/>
      <c r="D431" s="62"/>
      <c r="E431" s="62" t="s">
        <v>2</v>
      </c>
      <c r="F431" s="62">
        <v>1.2</v>
      </c>
      <c r="G431" s="63"/>
      <c r="H431" s="65">
        <f>F431*G431</f>
        <v>0</v>
      </c>
    </row>
    <row r="432" spans="3:8" ht="14.25">
      <c r="C432" s="126">
        <v>3</v>
      </c>
      <c r="D432" s="62" t="s">
        <v>275</v>
      </c>
      <c r="E432" s="64"/>
      <c r="F432" s="64"/>
      <c r="G432" s="64"/>
      <c r="H432" s="65"/>
    </row>
    <row r="433" spans="3:8" ht="14.25">
      <c r="C433" s="126"/>
      <c r="D433" s="62" t="s">
        <v>276</v>
      </c>
      <c r="E433" s="62"/>
      <c r="F433" s="62"/>
      <c r="G433" s="62"/>
      <c r="H433" s="65"/>
    </row>
    <row r="434" spans="3:8" ht="14.25">
      <c r="C434" s="126"/>
      <c r="D434" s="62" t="s">
        <v>277</v>
      </c>
      <c r="E434" s="64"/>
      <c r="F434" s="64"/>
      <c r="G434" s="64"/>
      <c r="H434" s="65"/>
    </row>
    <row r="435" spans="3:8" ht="14.25">
      <c r="C435" s="126"/>
      <c r="D435" s="62"/>
      <c r="E435" s="62" t="s">
        <v>2</v>
      </c>
      <c r="F435" s="62">
        <v>3.5</v>
      </c>
      <c r="G435" s="63"/>
      <c r="H435" s="65">
        <f>F435*G435</f>
        <v>0</v>
      </c>
    </row>
    <row r="436" spans="3:8" ht="14.25">
      <c r="C436" s="126">
        <v>4</v>
      </c>
      <c r="D436" s="62" t="s">
        <v>278</v>
      </c>
      <c r="E436" s="62"/>
      <c r="F436" s="62"/>
      <c r="G436" s="62"/>
      <c r="H436" s="65"/>
    </row>
    <row r="437" spans="3:8" ht="14.25">
      <c r="C437" s="126"/>
      <c r="D437" s="62" t="s">
        <v>279</v>
      </c>
      <c r="E437" s="62"/>
      <c r="F437" s="62"/>
      <c r="G437" s="62"/>
      <c r="H437" s="65"/>
    </row>
    <row r="438" spans="3:8" ht="14.25">
      <c r="C438" s="126"/>
      <c r="D438" s="62" t="s">
        <v>271</v>
      </c>
      <c r="E438" s="64"/>
      <c r="F438" s="64"/>
      <c r="G438" s="64"/>
      <c r="H438" s="65"/>
    </row>
    <row r="439" spans="3:8" ht="14.25">
      <c r="C439" s="126"/>
      <c r="D439" s="62"/>
      <c r="E439" s="62" t="s">
        <v>2</v>
      </c>
      <c r="F439" s="62">
        <v>1.2</v>
      </c>
      <c r="G439" s="63"/>
      <c r="H439" s="65">
        <f>F439*G439</f>
        <v>0</v>
      </c>
    </row>
    <row r="440" spans="3:8" ht="14.25">
      <c r="C440" s="126">
        <v>5</v>
      </c>
      <c r="D440" s="62" t="s">
        <v>280</v>
      </c>
      <c r="E440" s="62"/>
      <c r="F440" s="62"/>
      <c r="G440" s="63"/>
      <c r="H440" s="62"/>
    </row>
    <row r="441" spans="3:8" ht="14.25">
      <c r="C441" s="126"/>
      <c r="D441" s="62" t="s">
        <v>281</v>
      </c>
      <c r="G441" s="25"/>
      <c r="H441" s="25"/>
    </row>
    <row r="442" spans="3:8" ht="14.25">
      <c r="C442" s="126"/>
      <c r="D442" s="62" t="s">
        <v>282</v>
      </c>
      <c r="E442" s="62" t="s">
        <v>283</v>
      </c>
      <c r="F442" s="62">
        <v>550</v>
      </c>
      <c r="G442" s="111"/>
      <c r="H442" s="65">
        <f>F442*G442</f>
        <v>0</v>
      </c>
    </row>
    <row r="443" spans="3:8" ht="14.25">
      <c r="C443" s="126"/>
      <c r="D443" s="62"/>
      <c r="G443" s="25"/>
      <c r="H443" s="25"/>
    </row>
    <row r="444" spans="3:8" ht="14.25">
      <c r="C444" s="126">
        <v>6</v>
      </c>
      <c r="D444" s="62" t="s">
        <v>284</v>
      </c>
      <c r="E444" s="62"/>
      <c r="F444" s="62"/>
      <c r="G444" s="62"/>
      <c r="H444" s="65"/>
    </row>
    <row r="445" spans="3:8" ht="14.25">
      <c r="C445" s="126"/>
      <c r="D445" s="62" t="s">
        <v>285</v>
      </c>
      <c r="E445" s="62"/>
      <c r="F445" s="62"/>
      <c r="G445" s="62"/>
      <c r="H445" s="65"/>
    </row>
    <row r="446" spans="3:8" ht="14.25">
      <c r="C446" s="126"/>
      <c r="D446" s="62" t="s">
        <v>271</v>
      </c>
      <c r="E446" s="64"/>
      <c r="F446" s="64"/>
      <c r="G446" s="64"/>
      <c r="H446" s="65"/>
    </row>
    <row r="447" spans="3:8" ht="14.25">
      <c r="C447" s="126"/>
      <c r="D447" s="62"/>
      <c r="E447" s="62" t="s">
        <v>2</v>
      </c>
      <c r="F447" s="62">
        <v>0.5</v>
      </c>
      <c r="G447" s="63"/>
      <c r="H447" s="65">
        <f>F447*G447</f>
        <v>0</v>
      </c>
    </row>
    <row r="448" spans="3:8" ht="14.25">
      <c r="C448" s="126">
        <v>7</v>
      </c>
      <c r="D448" s="62" t="s">
        <v>286</v>
      </c>
      <c r="E448" s="62"/>
      <c r="F448" s="62"/>
      <c r="G448" s="62"/>
      <c r="H448" s="65"/>
    </row>
    <row r="449" spans="3:8" ht="14.25">
      <c r="C449" s="126"/>
      <c r="D449" s="62" t="s">
        <v>287</v>
      </c>
      <c r="E449" s="62"/>
      <c r="F449" s="62"/>
      <c r="G449" s="62"/>
      <c r="H449" s="65"/>
    </row>
    <row r="450" spans="3:8" ht="14.25">
      <c r="C450" s="126"/>
      <c r="D450" s="62" t="s">
        <v>288</v>
      </c>
      <c r="E450" s="62" t="s">
        <v>1</v>
      </c>
      <c r="F450" s="62">
        <v>1</v>
      </c>
      <c r="G450" s="63"/>
      <c r="H450" s="65">
        <f>F450*G450</f>
        <v>0</v>
      </c>
    </row>
    <row r="451" spans="3:8" ht="14.25">
      <c r="C451" s="126"/>
      <c r="D451" s="62"/>
      <c r="E451" s="64"/>
      <c r="F451" s="64"/>
      <c r="G451" s="64"/>
      <c r="H451" s="65"/>
    </row>
    <row r="452" spans="3:8" ht="14.25">
      <c r="C452" s="126" t="s">
        <v>24</v>
      </c>
      <c r="D452" s="132" t="s">
        <v>289</v>
      </c>
      <c r="E452" s="132"/>
      <c r="F452" s="132"/>
      <c r="G452" s="132"/>
      <c r="H452" s="133">
        <f>SUM(H427:H451)</f>
        <v>0</v>
      </c>
    </row>
    <row r="453" spans="3:8" ht="14.25">
      <c r="C453" s="126"/>
      <c r="D453" s="62"/>
      <c r="E453" s="62"/>
      <c r="F453" s="62"/>
      <c r="G453" s="62"/>
      <c r="H453" s="65"/>
    </row>
    <row r="454" spans="3:8" ht="14.25">
      <c r="C454" s="126"/>
      <c r="D454" s="62"/>
      <c r="E454" s="62"/>
      <c r="F454" s="62"/>
      <c r="G454" s="62"/>
      <c r="H454" s="65"/>
    </row>
    <row r="455" spans="3:8" ht="14.25">
      <c r="C455" s="126" t="s">
        <v>290</v>
      </c>
      <c r="D455" s="62" t="s">
        <v>291</v>
      </c>
      <c r="E455" s="62"/>
      <c r="F455" s="62"/>
      <c r="G455" s="62"/>
      <c r="H455" s="65"/>
    </row>
    <row r="456" spans="3:8" ht="14.25">
      <c r="C456" s="126"/>
      <c r="D456" s="62"/>
      <c r="E456" s="62"/>
      <c r="F456" s="62"/>
      <c r="G456" s="62"/>
      <c r="H456" s="65"/>
    </row>
    <row r="457" spans="3:8" ht="14.25">
      <c r="C457" s="126">
        <v>1</v>
      </c>
      <c r="D457" s="62" t="s">
        <v>292</v>
      </c>
      <c r="E457" s="62"/>
      <c r="F457" s="62"/>
      <c r="G457" s="62"/>
      <c r="H457" s="65"/>
    </row>
    <row r="458" spans="3:8" ht="14.25">
      <c r="C458" s="126"/>
      <c r="D458" s="62" t="s">
        <v>293</v>
      </c>
      <c r="E458" s="62"/>
      <c r="F458" s="62"/>
      <c r="G458" s="62"/>
      <c r="H458" s="65"/>
    </row>
    <row r="459" spans="3:8" ht="14.25">
      <c r="C459" s="126"/>
      <c r="D459" s="62" t="s">
        <v>294</v>
      </c>
      <c r="E459" s="62"/>
      <c r="F459" s="62"/>
      <c r="G459" s="62"/>
      <c r="H459" s="65"/>
    </row>
    <row r="460" spans="3:8" ht="14.25">
      <c r="C460" s="126"/>
      <c r="D460" s="62" t="s">
        <v>295</v>
      </c>
      <c r="E460" s="64"/>
      <c r="F460" s="64"/>
      <c r="G460" s="64"/>
      <c r="H460" s="65"/>
    </row>
    <row r="461" spans="3:8" ht="14.25">
      <c r="C461" s="126"/>
      <c r="D461" s="62"/>
      <c r="E461" s="62" t="s">
        <v>3</v>
      </c>
      <c r="F461" s="62">
        <v>10</v>
      </c>
      <c r="G461" s="63"/>
      <c r="H461" s="65">
        <f>F461*G461</f>
        <v>0</v>
      </c>
    </row>
    <row r="462" spans="3:8" ht="14.25">
      <c r="C462" s="126">
        <v>2</v>
      </c>
      <c r="D462" s="62" t="s">
        <v>296</v>
      </c>
      <c r="E462" s="62"/>
      <c r="F462" s="62"/>
      <c r="G462" s="62"/>
      <c r="H462" s="65"/>
    </row>
    <row r="463" spans="3:8" ht="14.25">
      <c r="C463" s="126"/>
      <c r="D463" s="62" t="s">
        <v>297</v>
      </c>
      <c r="E463" s="62"/>
      <c r="F463" s="62"/>
      <c r="G463" s="62"/>
      <c r="H463" s="65"/>
    </row>
    <row r="464" spans="3:8" ht="14.25">
      <c r="C464" s="126"/>
      <c r="D464" s="62" t="s">
        <v>298</v>
      </c>
      <c r="E464" s="62"/>
      <c r="F464" s="62"/>
      <c r="G464" s="62"/>
      <c r="H464" s="65"/>
    </row>
    <row r="465" spans="3:8" ht="14.25">
      <c r="C465" s="126"/>
      <c r="D465" s="62" t="s">
        <v>299</v>
      </c>
      <c r="E465" s="64"/>
      <c r="F465" s="64"/>
      <c r="G465" s="64"/>
      <c r="H465" s="65"/>
    </row>
    <row r="466" spans="3:8" ht="14.25">
      <c r="C466" s="126"/>
      <c r="D466" s="62"/>
      <c r="E466" s="62" t="s">
        <v>3</v>
      </c>
      <c r="F466" s="62">
        <v>4</v>
      </c>
      <c r="G466" s="63"/>
      <c r="H466" s="65">
        <f>F466*G466</f>
        <v>0</v>
      </c>
    </row>
    <row r="467" spans="3:8" ht="14.25">
      <c r="C467" s="126">
        <v>3</v>
      </c>
      <c r="D467" s="62" t="s">
        <v>300</v>
      </c>
      <c r="E467" s="64"/>
      <c r="F467" s="64"/>
      <c r="G467" s="64"/>
      <c r="H467" s="65"/>
    </row>
    <row r="468" spans="3:8" ht="14.25">
      <c r="C468" s="126"/>
      <c r="D468" s="62"/>
      <c r="E468" s="62" t="s">
        <v>3</v>
      </c>
      <c r="F468" s="62">
        <v>2</v>
      </c>
      <c r="G468" s="63"/>
      <c r="H468" s="65">
        <f>F468*G468</f>
        <v>0</v>
      </c>
    </row>
    <row r="469" spans="3:8" ht="14.25">
      <c r="C469" s="126">
        <v>4</v>
      </c>
      <c r="D469" s="62" t="s">
        <v>301</v>
      </c>
      <c r="E469" s="62"/>
      <c r="F469" s="62"/>
      <c r="G469" s="62"/>
      <c r="H469" s="65"/>
    </row>
    <row r="470" spans="3:8" ht="14.25">
      <c r="C470" s="126"/>
      <c r="D470" s="62" t="s">
        <v>302</v>
      </c>
      <c r="E470" s="62"/>
      <c r="F470" s="62"/>
      <c r="G470" s="62"/>
      <c r="H470" s="65"/>
    </row>
    <row r="471" spans="3:8" ht="14.25">
      <c r="C471" s="126"/>
      <c r="D471" s="66" t="s">
        <v>303</v>
      </c>
      <c r="E471" s="66" t="s">
        <v>3</v>
      </c>
      <c r="F471" s="66">
        <v>1</v>
      </c>
      <c r="G471" s="66"/>
      <c r="H471" s="68">
        <f>F471*G471</f>
        <v>0</v>
      </c>
    </row>
    <row r="472" spans="3:8" ht="14.25">
      <c r="C472" s="126"/>
      <c r="D472" s="62" t="s">
        <v>304</v>
      </c>
      <c r="E472" s="62"/>
      <c r="F472" s="62"/>
      <c r="G472" s="62"/>
      <c r="H472" s="65">
        <f>SUM(H461:H471)</f>
        <v>0</v>
      </c>
    </row>
    <row r="473" spans="3:8" ht="14.25">
      <c r="C473" s="126"/>
      <c r="D473" s="62"/>
      <c r="E473" s="62"/>
      <c r="F473" s="62"/>
      <c r="G473" s="63"/>
      <c r="H473" s="62"/>
    </row>
    <row r="474" spans="3:8" ht="14.25">
      <c r="C474" s="126"/>
      <c r="D474" s="62"/>
      <c r="E474" s="62"/>
      <c r="F474" s="62"/>
      <c r="G474" s="63"/>
      <c r="H474" s="62"/>
    </row>
    <row r="475" spans="3:8" ht="14.25">
      <c r="C475" s="126" t="s">
        <v>305</v>
      </c>
      <c r="D475" s="62" t="s">
        <v>306</v>
      </c>
      <c r="E475" s="62"/>
      <c r="F475" s="62"/>
      <c r="G475" s="63"/>
      <c r="H475" s="62"/>
    </row>
    <row r="476" spans="3:8" ht="14.25">
      <c r="C476" s="126"/>
      <c r="D476" s="62"/>
      <c r="E476" s="62"/>
      <c r="F476" s="62"/>
      <c r="G476" s="63"/>
      <c r="H476" s="62"/>
    </row>
    <row r="477" spans="3:8" ht="14.25">
      <c r="C477" s="126">
        <v>1</v>
      </c>
      <c r="D477" s="62" t="s">
        <v>307</v>
      </c>
      <c r="E477" s="62"/>
      <c r="F477" s="62"/>
      <c r="G477" s="63"/>
      <c r="H477" s="62"/>
    </row>
    <row r="478" spans="3:8" ht="14.25">
      <c r="C478" s="126"/>
      <c r="D478" s="62" t="s">
        <v>308</v>
      </c>
      <c r="E478" s="62"/>
      <c r="F478" s="62"/>
      <c r="G478" s="63"/>
      <c r="H478" s="62"/>
    </row>
    <row r="479" spans="3:8" ht="14.25">
      <c r="C479" s="126"/>
      <c r="D479" s="62" t="s">
        <v>309</v>
      </c>
      <c r="E479" s="62"/>
      <c r="F479" s="62"/>
      <c r="G479" s="63"/>
      <c r="H479" s="62"/>
    </row>
    <row r="480" spans="3:8" ht="14.25">
      <c r="C480" s="126"/>
      <c r="D480" s="62" t="s">
        <v>310</v>
      </c>
      <c r="E480" s="62"/>
      <c r="F480" s="62"/>
      <c r="G480" s="63"/>
      <c r="H480" s="62"/>
    </row>
    <row r="481" spans="3:8" ht="14.25">
      <c r="C481" s="126"/>
      <c r="D481" s="62"/>
      <c r="E481" s="62" t="s">
        <v>27</v>
      </c>
      <c r="F481" s="62">
        <v>2</v>
      </c>
      <c r="G481" s="63"/>
      <c r="H481" s="65">
        <f>F481*G481</f>
        <v>0</v>
      </c>
    </row>
    <row r="482" spans="3:8" ht="14.25">
      <c r="C482" s="126">
        <v>2</v>
      </c>
      <c r="D482" s="62" t="s">
        <v>311</v>
      </c>
      <c r="E482" s="62"/>
      <c r="F482" s="62"/>
      <c r="G482" s="62"/>
      <c r="H482" s="65"/>
    </row>
    <row r="483" spans="3:8" ht="14.25">
      <c r="C483" s="126"/>
      <c r="D483" s="62" t="s">
        <v>312</v>
      </c>
      <c r="E483" s="62"/>
      <c r="F483" s="62"/>
      <c r="G483" s="62"/>
      <c r="H483" s="65"/>
    </row>
    <row r="484" spans="3:8" ht="14.25">
      <c r="C484" s="126"/>
      <c r="D484" s="66"/>
      <c r="E484" s="66" t="s">
        <v>1</v>
      </c>
      <c r="F484" s="66">
        <v>1</v>
      </c>
      <c r="G484" s="67"/>
      <c r="H484" s="68">
        <f>F484*G484</f>
        <v>0</v>
      </c>
    </row>
    <row r="485" spans="3:8" ht="14.25">
      <c r="C485" s="126"/>
      <c r="D485" s="62" t="s">
        <v>313</v>
      </c>
      <c r="E485" s="62"/>
      <c r="F485" s="62"/>
      <c r="G485" s="63"/>
      <c r="H485" s="65">
        <f>SUM(H481:H484)</f>
        <v>0</v>
      </c>
    </row>
    <row r="486" spans="3:8" ht="14.25">
      <c r="C486" s="126"/>
      <c r="D486" s="62"/>
      <c r="E486" s="62"/>
      <c r="F486" s="62"/>
      <c r="G486" s="63"/>
      <c r="H486" s="62"/>
    </row>
    <row r="487" spans="3:8" ht="14.25">
      <c r="C487" s="126"/>
      <c r="D487" s="62"/>
      <c r="E487" s="62"/>
      <c r="F487" s="62"/>
      <c r="G487" s="63"/>
      <c r="H487" s="62"/>
    </row>
    <row r="488" spans="3:8" ht="14.25">
      <c r="C488" s="126"/>
      <c r="D488" s="62"/>
      <c r="E488" s="62"/>
      <c r="F488" s="62"/>
      <c r="G488" s="62"/>
      <c r="H488" s="63"/>
    </row>
    <row r="489" spans="3:8" ht="14.25">
      <c r="C489" s="126" t="s">
        <v>549</v>
      </c>
      <c r="D489" s="60" t="s">
        <v>548</v>
      </c>
      <c r="E489" s="62"/>
      <c r="F489" s="62"/>
      <c r="G489" s="69"/>
      <c r="H489" s="70"/>
    </row>
    <row r="490" spans="3:8" ht="14.25">
      <c r="C490" s="126"/>
      <c r="D490" s="62" t="s">
        <v>314</v>
      </c>
      <c r="E490" s="62"/>
      <c r="F490" s="62"/>
      <c r="G490" s="69"/>
      <c r="H490" s="70">
        <f>H368</f>
        <v>0</v>
      </c>
    </row>
    <row r="491" spans="3:8" ht="14.25">
      <c r="C491" s="126"/>
      <c r="D491" s="62" t="s">
        <v>315</v>
      </c>
      <c r="E491" s="62"/>
      <c r="F491" s="62"/>
      <c r="G491" s="69"/>
      <c r="H491" s="70">
        <f>H417</f>
        <v>0</v>
      </c>
    </row>
    <row r="492" spans="3:8" ht="14.25">
      <c r="C492" s="126"/>
      <c r="D492" s="62" t="s">
        <v>316</v>
      </c>
      <c r="E492" s="62"/>
      <c r="F492" s="62"/>
      <c r="G492" s="69"/>
      <c r="H492" s="70">
        <f>H452</f>
        <v>0</v>
      </c>
    </row>
    <row r="493" spans="3:8" ht="14.25">
      <c r="C493" s="126"/>
      <c r="D493" s="62" t="s">
        <v>317</v>
      </c>
      <c r="E493" s="62"/>
      <c r="F493" s="62"/>
      <c r="G493" s="69"/>
      <c r="H493" s="70">
        <f>H472</f>
        <v>0</v>
      </c>
    </row>
    <row r="494" spans="3:8" ht="14.25">
      <c r="C494" s="126"/>
      <c r="D494" s="66" t="s">
        <v>318</v>
      </c>
      <c r="E494" s="66"/>
      <c r="F494" s="66"/>
      <c r="G494" s="71"/>
      <c r="H494" s="72">
        <f>H485</f>
        <v>0</v>
      </c>
    </row>
    <row r="495" spans="3:8" ht="14.25">
      <c r="C495" s="126"/>
      <c r="D495" s="60" t="s">
        <v>587</v>
      </c>
      <c r="E495" s="62"/>
      <c r="F495" s="62"/>
      <c r="G495" s="69"/>
      <c r="H495" s="113">
        <f>SUM(H490:H494)</f>
        <v>0</v>
      </c>
    </row>
    <row r="496" spans="3:8" ht="14.25">
      <c r="C496" s="126"/>
      <c r="D496" s="62"/>
      <c r="E496" s="62"/>
      <c r="F496" s="62"/>
      <c r="G496" s="62"/>
      <c r="H496" s="63"/>
    </row>
    <row r="497" spans="3:8" ht="14.25">
      <c r="C497" s="126"/>
      <c r="D497" s="62"/>
      <c r="E497" s="62"/>
      <c r="F497" s="62"/>
      <c r="G497" s="62"/>
      <c r="H497" s="63"/>
    </row>
    <row r="498" spans="3:8" ht="14.25" hidden="1">
      <c r="C498" s="126" t="s">
        <v>319</v>
      </c>
      <c r="D498" s="62" t="s">
        <v>343</v>
      </c>
      <c r="E498" s="62"/>
      <c r="F498" s="62"/>
      <c r="G498" s="62"/>
      <c r="H498" s="63"/>
    </row>
    <row r="499" spans="3:8" ht="14.25" hidden="1">
      <c r="C499" s="126"/>
      <c r="D499" s="62"/>
      <c r="E499" s="62"/>
      <c r="F499" s="62"/>
      <c r="G499" s="62"/>
      <c r="H499" s="63"/>
    </row>
    <row r="500" spans="3:8" ht="14.25" hidden="1">
      <c r="C500" s="126"/>
      <c r="D500" s="62"/>
      <c r="E500" s="62"/>
      <c r="F500" s="62"/>
      <c r="G500" s="62"/>
      <c r="H500" s="63"/>
    </row>
    <row r="501" spans="3:8" ht="14.25" hidden="1">
      <c r="C501" s="126"/>
      <c r="D501" s="62"/>
      <c r="E501" s="62"/>
      <c r="F501" s="62"/>
      <c r="G501" s="62"/>
      <c r="H501" s="63"/>
    </row>
    <row r="502" spans="3:8" ht="14.25" hidden="1">
      <c r="C502" s="126" t="s">
        <v>5</v>
      </c>
      <c r="D502" s="62" t="s">
        <v>22</v>
      </c>
      <c r="E502" s="62"/>
      <c r="F502" s="62"/>
      <c r="G502" s="62"/>
      <c r="H502" s="63"/>
    </row>
    <row r="503" spans="3:8" ht="14.25" hidden="1">
      <c r="C503" s="126"/>
      <c r="D503" s="62"/>
      <c r="E503" s="62"/>
      <c r="F503" s="62"/>
      <c r="G503" s="62"/>
      <c r="H503" s="63"/>
    </row>
    <row r="504" spans="3:8" ht="14.25" hidden="1">
      <c r="C504" s="126">
        <v>1</v>
      </c>
      <c r="D504" s="62" t="s">
        <v>320</v>
      </c>
      <c r="E504" s="62"/>
      <c r="F504" s="62"/>
      <c r="G504" s="62"/>
      <c r="H504" s="63"/>
    </row>
    <row r="505" spans="3:8" ht="14.25" hidden="1">
      <c r="C505" s="126" t="s">
        <v>24</v>
      </c>
      <c r="D505" s="62" t="s">
        <v>25</v>
      </c>
      <c r="E505" s="62"/>
      <c r="F505" s="62"/>
      <c r="G505" s="62"/>
      <c r="H505" s="63"/>
    </row>
    <row r="506" spans="3:8" ht="14.25" hidden="1">
      <c r="C506" s="126"/>
      <c r="D506" s="62" t="s">
        <v>26</v>
      </c>
      <c r="E506" s="62"/>
      <c r="F506" s="62"/>
      <c r="G506" s="62"/>
      <c r="H506" s="63"/>
    </row>
    <row r="507" spans="3:8" ht="14.25" hidden="1">
      <c r="C507" s="126"/>
      <c r="D507" s="62" t="s">
        <v>24</v>
      </c>
      <c r="E507" s="62" t="s">
        <v>27</v>
      </c>
      <c r="F507" s="62">
        <v>0</v>
      </c>
      <c r="G507" s="63">
        <v>1</v>
      </c>
      <c r="H507" s="63">
        <f>F507*G507</f>
        <v>0</v>
      </c>
    </row>
    <row r="508" spans="3:8" ht="14.25" hidden="1">
      <c r="C508" s="126"/>
      <c r="D508" s="62"/>
      <c r="E508" s="62"/>
      <c r="F508" s="62"/>
      <c r="G508" s="63"/>
      <c r="H508" s="63"/>
    </row>
    <row r="509" spans="3:8" ht="14.25" hidden="1">
      <c r="C509" s="126">
        <v>2</v>
      </c>
      <c r="D509" s="62" t="s">
        <v>28</v>
      </c>
      <c r="E509" s="62"/>
      <c r="F509" s="62"/>
      <c r="G509" s="63"/>
      <c r="H509" s="63"/>
    </row>
    <row r="510" spans="3:8" ht="14.25" hidden="1">
      <c r="C510" s="126"/>
      <c r="D510" s="62" t="s">
        <v>29</v>
      </c>
      <c r="E510" s="62"/>
      <c r="F510" s="62"/>
      <c r="G510" s="63"/>
      <c r="H510" s="63"/>
    </row>
    <row r="511" spans="3:8" ht="14.25" hidden="1">
      <c r="C511" s="126"/>
      <c r="D511" s="62" t="s">
        <v>30</v>
      </c>
      <c r="E511" s="62"/>
      <c r="F511" s="62"/>
      <c r="G511" s="63"/>
      <c r="H511" s="63"/>
    </row>
    <row r="512" spans="3:8" ht="14.25" hidden="1">
      <c r="C512" s="126"/>
      <c r="D512" s="62" t="s">
        <v>24</v>
      </c>
      <c r="E512" s="62" t="s">
        <v>1</v>
      </c>
      <c r="F512" s="62">
        <v>0</v>
      </c>
      <c r="G512" s="63">
        <v>100</v>
      </c>
      <c r="H512" s="63">
        <f>F512*G512</f>
        <v>0</v>
      </c>
    </row>
    <row r="513" spans="3:8" ht="14.25" hidden="1">
      <c r="C513" s="126"/>
      <c r="D513" s="62"/>
      <c r="E513" s="62"/>
      <c r="F513" s="62"/>
      <c r="G513" s="63"/>
      <c r="H513" s="63"/>
    </row>
    <row r="514" spans="3:8" ht="14.25" hidden="1">
      <c r="C514" s="126">
        <v>3</v>
      </c>
      <c r="D514" s="62" t="s">
        <v>31</v>
      </c>
      <c r="E514" s="62"/>
      <c r="F514" s="62"/>
      <c r="G514" s="63"/>
      <c r="H514" s="63"/>
    </row>
    <row r="515" spans="3:8" ht="14.25" hidden="1">
      <c r="C515" s="126"/>
      <c r="D515" s="62" t="s">
        <v>32</v>
      </c>
      <c r="E515" s="62"/>
      <c r="F515" s="62"/>
      <c r="G515" s="63"/>
      <c r="H515" s="63"/>
    </row>
    <row r="516" spans="3:8" ht="14.25" hidden="1">
      <c r="C516" s="126"/>
      <c r="D516" s="62" t="s">
        <v>33</v>
      </c>
      <c r="E516" s="62"/>
      <c r="F516" s="62"/>
      <c r="G516" s="63"/>
      <c r="H516" s="63"/>
    </row>
    <row r="517" spans="3:8" ht="14.25" hidden="1">
      <c r="C517" s="126"/>
      <c r="D517" s="62" t="s">
        <v>34</v>
      </c>
      <c r="E517" s="62"/>
      <c r="F517" s="62"/>
      <c r="G517" s="63"/>
      <c r="H517" s="63"/>
    </row>
    <row r="518" spans="3:8" ht="14.25" hidden="1">
      <c r="C518" s="126"/>
      <c r="D518" s="62" t="s">
        <v>35</v>
      </c>
      <c r="E518" s="62"/>
      <c r="F518" s="62"/>
      <c r="G518" s="63"/>
      <c r="H518" s="63"/>
    </row>
    <row r="519" spans="3:8" ht="14.25" hidden="1">
      <c r="C519" s="126"/>
      <c r="D519" s="62" t="s">
        <v>36</v>
      </c>
      <c r="E519" s="62"/>
      <c r="F519" s="62"/>
      <c r="G519" s="63"/>
      <c r="H519" s="63"/>
    </row>
    <row r="520" spans="3:8" ht="14.25" hidden="1">
      <c r="C520" s="126"/>
      <c r="D520" s="62"/>
      <c r="E520" s="62" t="s">
        <v>1</v>
      </c>
      <c r="F520" s="62">
        <v>0</v>
      </c>
      <c r="G520" s="63">
        <v>100</v>
      </c>
      <c r="H520" s="63">
        <f>F520*G520</f>
        <v>0</v>
      </c>
    </row>
    <row r="521" spans="3:8" ht="14.25" hidden="1">
      <c r="C521" s="126"/>
      <c r="D521" s="62"/>
      <c r="E521" s="62"/>
      <c r="F521" s="62"/>
      <c r="G521" s="63"/>
      <c r="H521" s="63"/>
    </row>
    <row r="522" spans="3:8" ht="14.25" hidden="1">
      <c r="C522" s="126">
        <v>4</v>
      </c>
      <c r="D522" s="62" t="s">
        <v>321</v>
      </c>
      <c r="E522" s="62"/>
      <c r="F522" s="62"/>
      <c r="G522" s="63"/>
      <c r="H522" s="63"/>
    </row>
    <row r="523" spans="3:8" ht="14.25" hidden="1">
      <c r="C523" s="126"/>
      <c r="D523" s="62" t="s">
        <v>38</v>
      </c>
      <c r="E523" s="62"/>
      <c r="F523" s="62"/>
      <c r="G523" s="63"/>
      <c r="H523" s="63"/>
    </row>
    <row r="524" spans="3:8" ht="14.25" hidden="1">
      <c r="C524" s="126"/>
      <c r="D524" s="62" t="s">
        <v>39</v>
      </c>
      <c r="E524" s="62"/>
      <c r="F524" s="62"/>
      <c r="G524" s="63"/>
      <c r="H524" s="63"/>
    </row>
    <row r="525" spans="3:8" ht="14.25" hidden="1">
      <c r="C525" s="126"/>
      <c r="D525" s="62" t="s">
        <v>40</v>
      </c>
      <c r="E525" s="62"/>
      <c r="F525" s="62"/>
      <c r="G525" s="63"/>
      <c r="H525" s="63"/>
    </row>
    <row r="526" spans="3:8" ht="14.25" hidden="1">
      <c r="C526" s="126"/>
      <c r="D526" s="62"/>
      <c r="E526" s="62" t="s">
        <v>3</v>
      </c>
      <c r="F526" s="62">
        <v>0</v>
      </c>
      <c r="G526" s="63">
        <v>1</v>
      </c>
      <c r="H526" s="63">
        <f>F526*G526</f>
        <v>0</v>
      </c>
    </row>
    <row r="527" spans="3:8" ht="14.25" hidden="1">
      <c r="C527" s="126"/>
      <c r="D527" s="62"/>
      <c r="E527" s="62"/>
      <c r="F527" s="62"/>
      <c r="G527" s="63"/>
      <c r="H527" s="63"/>
    </row>
    <row r="528" spans="3:8" ht="14.25" hidden="1">
      <c r="C528" s="126">
        <v>5</v>
      </c>
      <c r="D528" s="62" t="s">
        <v>41</v>
      </c>
      <c r="E528" s="62"/>
      <c r="F528" s="62"/>
      <c r="G528" s="63"/>
      <c r="H528" s="63"/>
    </row>
    <row r="529" spans="3:8" ht="14.25" hidden="1">
      <c r="C529" s="126"/>
      <c r="D529" s="62" t="s">
        <v>42</v>
      </c>
      <c r="E529" s="62"/>
      <c r="F529" s="62"/>
      <c r="G529" s="63"/>
      <c r="H529" s="63"/>
    </row>
    <row r="530" spans="3:8" ht="14.25" hidden="1">
      <c r="C530" s="127"/>
      <c r="D530" s="66"/>
      <c r="E530" s="66" t="s">
        <v>27</v>
      </c>
      <c r="F530" s="66">
        <v>0</v>
      </c>
      <c r="G530" s="67">
        <v>1</v>
      </c>
      <c r="H530" s="67">
        <f>F530*G530</f>
        <v>0</v>
      </c>
    </row>
    <row r="531" spans="3:8" ht="14.25" hidden="1">
      <c r="C531" s="126"/>
      <c r="D531" s="62" t="s">
        <v>322</v>
      </c>
      <c r="E531" s="62"/>
      <c r="F531" s="62"/>
      <c r="G531" s="63"/>
      <c r="H531" s="63">
        <f>SUM(H505:H530)</f>
        <v>0</v>
      </c>
    </row>
    <row r="532" spans="3:8" ht="14.25" hidden="1">
      <c r="C532" s="126"/>
      <c r="D532" s="62"/>
      <c r="E532" s="62"/>
      <c r="F532" s="62"/>
      <c r="G532" s="62"/>
      <c r="H532" s="63"/>
    </row>
    <row r="533" spans="3:8" ht="14.25" hidden="1">
      <c r="C533" s="126"/>
      <c r="D533" s="62"/>
      <c r="E533" s="62"/>
      <c r="F533" s="62"/>
      <c r="G533" s="62"/>
      <c r="H533" s="63"/>
    </row>
    <row r="534" spans="3:8" ht="14.25" hidden="1">
      <c r="C534" s="126"/>
      <c r="D534" s="62"/>
      <c r="E534" s="62"/>
      <c r="F534" s="62"/>
      <c r="G534" s="62"/>
      <c r="H534" s="63"/>
    </row>
    <row r="535" spans="3:8" ht="14.25" hidden="1">
      <c r="C535" s="126"/>
      <c r="D535" s="62"/>
      <c r="E535" s="62"/>
      <c r="F535" s="62"/>
      <c r="G535" s="62"/>
      <c r="H535" s="63"/>
    </row>
    <row r="536" spans="3:8" ht="14.25" hidden="1">
      <c r="C536" s="126"/>
      <c r="D536" s="62"/>
      <c r="E536" s="62"/>
      <c r="F536" s="62"/>
      <c r="G536" s="62"/>
      <c r="H536" s="63"/>
    </row>
    <row r="537" spans="3:8" ht="14.25" hidden="1">
      <c r="C537" s="126"/>
      <c r="D537" s="62"/>
      <c r="E537" s="62"/>
      <c r="F537" s="62"/>
      <c r="G537" s="62"/>
      <c r="H537" s="63"/>
    </row>
    <row r="538" spans="3:8" ht="14.25" hidden="1">
      <c r="C538" s="126"/>
      <c r="D538" s="62"/>
      <c r="E538" s="62"/>
      <c r="F538" s="62"/>
      <c r="G538" s="62"/>
      <c r="H538" s="63"/>
    </row>
    <row r="539" spans="3:8" ht="14.25" hidden="1">
      <c r="C539" s="126" t="s">
        <v>6</v>
      </c>
      <c r="D539" s="62" t="s">
        <v>44</v>
      </c>
      <c r="E539" s="62"/>
      <c r="F539" s="62"/>
      <c r="G539" s="62"/>
      <c r="H539" s="63"/>
    </row>
    <row r="540" spans="3:8" ht="14.25" hidden="1">
      <c r="C540" s="126"/>
      <c r="D540" s="62"/>
      <c r="E540" s="62"/>
      <c r="F540" s="62"/>
      <c r="G540" s="62"/>
      <c r="H540" s="63"/>
    </row>
    <row r="541" spans="3:8" ht="14.25" hidden="1">
      <c r="C541" s="126" t="s">
        <v>24</v>
      </c>
      <c r="D541" s="62" t="s">
        <v>45</v>
      </c>
      <c r="E541" s="62"/>
      <c r="F541" s="62"/>
      <c r="G541" s="62"/>
      <c r="H541" s="63"/>
    </row>
    <row r="542" spans="3:8" ht="14.25" hidden="1">
      <c r="C542" s="126"/>
      <c r="D542" s="62" t="s">
        <v>46</v>
      </c>
      <c r="E542" s="62"/>
      <c r="F542" s="62"/>
      <c r="G542" s="62"/>
      <c r="H542" s="63"/>
    </row>
    <row r="543" spans="3:8" ht="14.25" hidden="1">
      <c r="C543" s="126"/>
      <c r="D543" s="62" t="s">
        <v>47</v>
      </c>
      <c r="E543" s="62"/>
      <c r="F543" s="62"/>
      <c r="G543" s="62"/>
      <c r="H543" s="63"/>
    </row>
    <row r="544" spans="3:8" ht="14.25" hidden="1">
      <c r="C544" s="126"/>
      <c r="D544" s="62" t="s">
        <v>48</v>
      </c>
      <c r="E544" s="62"/>
      <c r="F544" s="62"/>
      <c r="G544" s="62"/>
      <c r="H544" s="63"/>
    </row>
    <row r="545" spans="3:8" ht="14.25" hidden="1">
      <c r="C545" s="126"/>
      <c r="D545" s="62" t="s">
        <v>49</v>
      </c>
      <c r="E545" s="62"/>
      <c r="F545" s="62"/>
      <c r="G545" s="62"/>
      <c r="H545" s="63"/>
    </row>
    <row r="546" spans="3:8" ht="14.25" hidden="1">
      <c r="C546" s="126"/>
      <c r="D546" s="62"/>
      <c r="E546" s="62"/>
      <c r="F546" s="62"/>
      <c r="G546" s="62"/>
      <c r="H546" s="63"/>
    </row>
    <row r="547" spans="3:8" ht="14.25" hidden="1">
      <c r="C547" s="126">
        <v>1</v>
      </c>
      <c r="D547" s="62" t="s">
        <v>50</v>
      </c>
      <c r="E547" s="62"/>
      <c r="F547" s="62"/>
      <c r="G547" s="62"/>
      <c r="H547" s="63"/>
    </row>
    <row r="548" spans="3:8" ht="14.25" hidden="1">
      <c r="C548" s="126"/>
      <c r="D548" s="62"/>
      <c r="E548" s="62" t="s">
        <v>27</v>
      </c>
      <c r="F548" s="62"/>
      <c r="G548" s="63">
        <v>1.5</v>
      </c>
      <c r="H548" s="63">
        <f>F548*G548</f>
        <v>0</v>
      </c>
    </row>
    <row r="549" spans="3:8" ht="14.25" hidden="1">
      <c r="C549" s="126"/>
      <c r="D549" s="62"/>
      <c r="E549" s="62"/>
      <c r="F549" s="62"/>
      <c r="G549" s="63"/>
      <c r="H549" s="63"/>
    </row>
    <row r="550" spans="3:8" ht="14.25" hidden="1">
      <c r="C550" s="126">
        <v>2</v>
      </c>
      <c r="D550" s="62" t="s">
        <v>51</v>
      </c>
      <c r="E550" s="62"/>
      <c r="F550" s="62"/>
      <c r="G550" s="63"/>
      <c r="H550" s="63"/>
    </row>
    <row r="551" spans="3:8" ht="14.25" hidden="1">
      <c r="C551" s="126"/>
      <c r="D551" s="62" t="s">
        <v>52</v>
      </c>
      <c r="E551" s="62"/>
      <c r="F551" s="62"/>
      <c r="G551" s="63"/>
      <c r="H551" s="63"/>
    </row>
    <row r="552" spans="3:8" ht="14.25" hidden="1">
      <c r="C552" s="126"/>
      <c r="D552" s="62" t="s">
        <v>53</v>
      </c>
      <c r="E552" s="62"/>
      <c r="F552" s="62"/>
      <c r="G552" s="63"/>
      <c r="H552" s="63"/>
    </row>
    <row r="553" spans="3:8" ht="14.25" hidden="1">
      <c r="C553" s="126"/>
      <c r="D553" s="62" t="s">
        <v>54</v>
      </c>
      <c r="E553" s="62" t="s">
        <v>24</v>
      </c>
      <c r="F553" s="62"/>
      <c r="G553" s="63"/>
      <c r="H553" s="63"/>
    </row>
    <row r="554" spans="3:8" ht="14.25" hidden="1">
      <c r="C554" s="126"/>
      <c r="D554" s="62"/>
      <c r="E554" s="62" t="s">
        <v>3</v>
      </c>
      <c r="F554" s="62"/>
      <c r="G554" s="63">
        <v>1</v>
      </c>
      <c r="H554" s="63">
        <f>F554*G554</f>
        <v>0</v>
      </c>
    </row>
    <row r="555" spans="3:8" ht="14.25" hidden="1">
      <c r="C555" s="126"/>
      <c r="D555" s="62"/>
      <c r="E555" s="62"/>
      <c r="F555" s="62"/>
      <c r="G555" s="63"/>
      <c r="H555" s="63"/>
    </row>
    <row r="556" spans="3:8" ht="14.25" hidden="1">
      <c r="C556" s="126">
        <v>3</v>
      </c>
      <c r="D556" s="62" t="s">
        <v>55</v>
      </c>
      <c r="E556" s="62"/>
      <c r="F556" s="62"/>
      <c r="G556" s="63"/>
      <c r="H556" s="63"/>
    </row>
    <row r="557" spans="3:8" ht="14.25" hidden="1">
      <c r="C557" s="126"/>
      <c r="D557" s="62" t="s">
        <v>56</v>
      </c>
      <c r="E557" s="62"/>
      <c r="F557" s="62"/>
      <c r="G557" s="63"/>
      <c r="H557" s="63"/>
    </row>
    <row r="558" spans="3:8" ht="14.25" hidden="1">
      <c r="C558" s="126"/>
      <c r="D558" s="62" t="s">
        <v>57</v>
      </c>
      <c r="E558" s="62"/>
      <c r="F558" s="62"/>
      <c r="G558" s="63"/>
      <c r="H558" s="63"/>
    </row>
    <row r="559" spans="3:8" ht="14.25" hidden="1">
      <c r="C559" s="126"/>
      <c r="D559" s="62" t="s">
        <v>58</v>
      </c>
      <c r="E559" s="62"/>
      <c r="F559" s="62"/>
      <c r="G559" s="63"/>
      <c r="H559" s="63"/>
    </row>
    <row r="560" spans="3:8" ht="14.25" hidden="1">
      <c r="C560" s="126"/>
      <c r="D560" s="62" t="s">
        <v>59</v>
      </c>
      <c r="E560" s="62"/>
      <c r="F560" s="62"/>
      <c r="G560" s="63"/>
      <c r="H560" s="63"/>
    </row>
    <row r="561" spans="3:8" ht="14.25" hidden="1">
      <c r="C561" s="126"/>
      <c r="D561" s="62" t="s">
        <v>60</v>
      </c>
      <c r="E561" s="62"/>
      <c r="F561" s="62"/>
      <c r="G561" s="63"/>
      <c r="H561" s="63"/>
    </row>
    <row r="562" spans="3:8" ht="14.25" hidden="1">
      <c r="C562" s="126"/>
      <c r="D562" s="62" t="s">
        <v>61</v>
      </c>
      <c r="E562" s="62"/>
      <c r="F562" s="62"/>
      <c r="G562" s="63"/>
      <c r="H562" s="63"/>
    </row>
    <row r="563" spans="3:8" ht="14.25" hidden="1">
      <c r="C563" s="126"/>
      <c r="D563" s="62" t="s">
        <v>62</v>
      </c>
      <c r="E563" s="62"/>
      <c r="F563" s="62"/>
      <c r="G563" s="63"/>
      <c r="H563" s="63"/>
    </row>
    <row r="564" spans="3:8" ht="14.25" hidden="1">
      <c r="C564" s="126"/>
      <c r="D564" s="62"/>
      <c r="E564" s="62" t="s">
        <v>27</v>
      </c>
      <c r="F564" s="62"/>
      <c r="G564" s="63">
        <v>35</v>
      </c>
      <c r="H564" s="63">
        <f>F564*G564</f>
        <v>0</v>
      </c>
    </row>
    <row r="565" spans="3:8" ht="14.25" hidden="1">
      <c r="C565" s="126">
        <v>4</v>
      </c>
      <c r="D565" s="62" t="s">
        <v>63</v>
      </c>
      <c r="E565" s="62"/>
      <c r="F565" s="62"/>
      <c r="G565" s="63"/>
      <c r="H565" s="63"/>
    </row>
    <row r="566" spans="3:8" ht="14.25" hidden="1">
      <c r="C566" s="126"/>
      <c r="D566" s="62" t="s">
        <v>64</v>
      </c>
      <c r="E566" s="62"/>
      <c r="F566" s="62"/>
      <c r="G566" s="63"/>
      <c r="H566" s="63"/>
    </row>
    <row r="567" spans="3:8" ht="14.25" hidden="1">
      <c r="C567" s="126"/>
      <c r="D567" s="62" t="s">
        <v>65</v>
      </c>
      <c r="E567" s="62"/>
      <c r="F567" s="62"/>
      <c r="G567" s="63"/>
      <c r="H567" s="63"/>
    </row>
    <row r="568" spans="3:8" ht="14.25" hidden="1">
      <c r="C568" s="126"/>
      <c r="D568" s="62" t="s">
        <v>66</v>
      </c>
      <c r="E568" s="62"/>
      <c r="F568" s="62"/>
      <c r="G568" s="63"/>
      <c r="H568" s="63"/>
    </row>
    <row r="569" spans="3:8" ht="14.25" hidden="1">
      <c r="C569" s="126"/>
      <c r="D569" s="62" t="s">
        <v>67</v>
      </c>
      <c r="E569" s="62" t="s">
        <v>2</v>
      </c>
      <c r="F569" s="62"/>
      <c r="G569" s="63">
        <v>14</v>
      </c>
      <c r="H569" s="63">
        <f>F569*G569</f>
        <v>0</v>
      </c>
    </row>
    <row r="570" spans="3:8" ht="14.25" hidden="1">
      <c r="C570" s="126"/>
      <c r="G570" s="25"/>
      <c r="H570" s="25"/>
    </row>
    <row r="571" spans="3:8" ht="14.25" hidden="1">
      <c r="C571" s="126"/>
      <c r="D571" s="62"/>
      <c r="E571" s="62"/>
      <c r="F571" s="62"/>
      <c r="G571" s="63"/>
      <c r="H571" s="63"/>
    </row>
    <row r="572" spans="3:8" ht="14.25" hidden="1">
      <c r="C572" s="126">
        <v>5</v>
      </c>
      <c r="D572" s="62" t="s">
        <v>68</v>
      </c>
      <c r="E572" s="62"/>
      <c r="F572" s="62"/>
      <c r="G572" s="63"/>
      <c r="H572" s="63"/>
    </row>
    <row r="573" spans="3:8" ht="14.25" hidden="1">
      <c r="C573" s="126"/>
      <c r="D573" s="62" t="s">
        <v>69</v>
      </c>
      <c r="E573" s="62"/>
      <c r="F573" s="62"/>
      <c r="G573" s="63"/>
      <c r="H573" s="63"/>
    </row>
    <row r="574" spans="3:8" ht="14.25" hidden="1">
      <c r="C574" s="126"/>
      <c r="D574" s="62" t="s">
        <v>67</v>
      </c>
      <c r="E574" s="62" t="s">
        <v>2</v>
      </c>
      <c r="F574" s="62"/>
      <c r="G574" s="63">
        <v>2</v>
      </c>
      <c r="H574" s="63">
        <f>F574*G574</f>
        <v>0</v>
      </c>
    </row>
    <row r="575" spans="3:8" ht="14.25" hidden="1">
      <c r="C575" s="126"/>
      <c r="D575" s="62"/>
      <c r="E575" s="62"/>
      <c r="F575" s="62"/>
      <c r="G575" s="62"/>
      <c r="H575" s="63"/>
    </row>
    <row r="576" spans="3:8" ht="14.25" hidden="1">
      <c r="C576" s="126">
        <v>6</v>
      </c>
      <c r="D576" s="62" t="s">
        <v>70</v>
      </c>
      <c r="E576" s="62"/>
      <c r="F576" s="62"/>
      <c r="G576" s="62"/>
      <c r="H576" s="63"/>
    </row>
    <row r="577" spans="3:8" ht="14.25" hidden="1">
      <c r="C577" s="126"/>
      <c r="D577" s="62" t="s">
        <v>71</v>
      </c>
      <c r="E577" s="62"/>
      <c r="F577" s="62"/>
      <c r="G577" s="62"/>
      <c r="H577" s="63"/>
    </row>
    <row r="578" spans="3:8" ht="14.25" hidden="1">
      <c r="C578" s="126"/>
      <c r="D578" s="62" t="s">
        <v>72</v>
      </c>
      <c r="E578" s="62"/>
      <c r="F578" s="62"/>
      <c r="G578" s="62"/>
      <c r="H578" s="63"/>
    </row>
    <row r="579" spans="3:8" ht="14.25" hidden="1">
      <c r="C579" s="126"/>
      <c r="D579" s="62"/>
      <c r="E579" s="62" t="s">
        <v>3</v>
      </c>
      <c r="F579" s="62"/>
      <c r="G579" s="63">
        <v>1</v>
      </c>
      <c r="H579" s="63">
        <f>F579*G579</f>
        <v>0</v>
      </c>
    </row>
    <row r="580" spans="3:8" ht="14.25" hidden="1">
      <c r="C580" s="126"/>
      <c r="D580" s="62"/>
      <c r="E580" s="62"/>
      <c r="F580" s="62"/>
      <c r="G580" s="63"/>
      <c r="H580" s="63"/>
    </row>
    <row r="581" spans="3:8" ht="14.25" hidden="1">
      <c r="C581" s="126">
        <v>7</v>
      </c>
      <c r="D581" s="62" t="s">
        <v>73</v>
      </c>
      <c r="E581" s="62"/>
      <c r="F581" s="62"/>
      <c r="G581" s="63"/>
      <c r="H581" s="63"/>
    </row>
    <row r="582" spans="3:8" ht="14.25" hidden="1">
      <c r="C582" s="126"/>
      <c r="D582" s="62" t="s">
        <v>74</v>
      </c>
      <c r="E582" s="62"/>
      <c r="F582" s="62"/>
      <c r="G582" s="63"/>
      <c r="H582" s="63"/>
    </row>
    <row r="583" spans="3:8" ht="14.25" hidden="1">
      <c r="C583" s="126"/>
      <c r="D583" s="62" t="s">
        <v>323</v>
      </c>
      <c r="E583" s="62"/>
      <c r="F583" s="62"/>
      <c r="G583" s="63"/>
      <c r="H583" s="63"/>
    </row>
    <row r="584" spans="3:8" ht="14.25" hidden="1">
      <c r="C584" s="126"/>
      <c r="D584" s="62"/>
      <c r="E584" s="62" t="s">
        <v>3</v>
      </c>
      <c r="F584" s="62"/>
      <c r="G584" s="63">
        <v>25</v>
      </c>
      <c r="H584" s="63">
        <f>F584*G584</f>
        <v>0</v>
      </c>
    </row>
    <row r="585" spans="3:8" ht="14.25" hidden="1">
      <c r="C585" s="126"/>
      <c r="D585" s="62"/>
      <c r="E585" s="62"/>
      <c r="F585" s="62"/>
      <c r="G585" s="63"/>
      <c r="H585" s="63"/>
    </row>
    <row r="586" spans="3:8" ht="14.25" hidden="1">
      <c r="C586" s="126">
        <v>9</v>
      </c>
      <c r="D586" s="62" t="s">
        <v>75</v>
      </c>
      <c r="E586" s="62"/>
      <c r="F586" s="62"/>
      <c r="G586" s="63"/>
      <c r="H586" s="63"/>
    </row>
    <row r="587" spans="3:8" ht="14.25" hidden="1">
      <c r="C587" s="126"/>
      <c r="D587" s="62" t="s">
        <v>76</v>
      </c>
      <c r="E587" s="62"/>
      <c r="F587" s="62"/>
      <c r="G587" s="63"/>
      <c r="H587" s="63"/>
    </row>
    <row r="588" spans="3:8" ht="14.25" hidden="1">
      <c r="C588" s="126"/>
      <c r="D588" s="62" t="s">
        <v>77</v>
      </c>
      <c r="E588" s="62"/>
      <c r="F588" s="62"/>
      <c r="G588" s="63"/>
      <c r="H588" s="63"/>
    </row>
    <row r="589" spans="3:8" ht="14.25" hidden="1">
      <c r="C589" s="126"/>
      <c r="D589" s="62" t="s">
        <v>78</v>
      </c>
      <c r="E589" s="62"/>
      <c r="F589" s="62"/>
      <c r="G589" s="63"/>
      <c r="H589" s="63"/>
    </row>
    <row r="590" spans="3:8" ht="14.25" hidden="1">
      <c r="C590" s="126"/>
      <c r="D590" s="62"/>
      <c r="E590" s="62" t="s">
        <v>2</v>
      </c>
      <c r="F590" s="62"/>
      <c r="G590" s="63">
        <v>16</v>
      </c>
      <c r="H590" s="63">
        <f>F590*G590</f>
        <v>0</v>
      </c>
    </row>
    <row r="591" spans="3:8" ht="14.25" hidden="1">
      <c r="C591" s="126"/>
      <c r="D591" s="62"/>
      <c r="E591" s="62"/>
      <c r="F591" s="62"/>
      <c r="G591" s="63"/>
      <c r="H591" s="63"/>
    </row>
    <row r="592" spans="3:8" ht="14.25" hidden="1">
      <c r="C592" s="126">
        <v>10</v>
      </c>
      <c r="D592" s="62" t="s">
        <v>79</v>
      </c>
      <c r="E592" s="62"/>
      <c r="F592" s="62"/>
      <c r="G592" s="63"/>
      <c r="H592" s="63"/>
    </row>
    <row r="593" spans="3:8" ht="14.25" hidden="1">
      <c r="C593" s="126" t="s">
        <v>24</v>
      </c>
      <c r="D593" s="62" t="s">
        <v>80</v>
      </c>
      <c r="E593" s="62"/>
      <c r="F593" s="62"/>
      <c r="G593" s="63"/>
      <c r="H593" s="63"/>
    </row>
    <row r="594" spans="3:8" ht="14.25" hidden="1">
      <c r="C594" s="126"/>
      <c r="D594" s="62" t="s">
        <v>81</v>
      </c>
      <c r="E594" s="62"/>
      <c r="F594" s="62"/>
      <c r="G594" s="63"/>
      <c r="H594" s="63"/>
    </row>
    <row r="595" spans="3:8" ht="14.25" hidden="1">
      <c r="C595" s="126"/>
      <c r="D595" s="62" t="s">
        <v>82</v>
      </c>
      <c r="E595" s="62"/>
      <c r="F595" s="62"/>
      <c r="G595" s="63"/>
      <c r="H595" s="63"/>
    </row>
    <row r="596" spans="3:8" ht="14.25" hidden="1">
      <c r="C596" s="126"/>
      <c r="D596" s="62" t="s">
        <v>83</v>
      </c>
      <c r="E596" s="62"/>
      <c r="F596" s="62"/>
      <c r="G596" s="63"/>
      <c r="H596" s="63"/>
    </row>
    <row r="597" spans="3:8" ht="14.25" hidden="1">
      <c r="C597" s="126"/>
      <c r="D597" s="62"/>
      <c r="E597" s="62" t="s">
        <v>2</v>
      </c>
      <c r="F597" s="62"/>
      <c r="G597" s="63">
        <v>15</v>
      </c>
      <c r="H597" s="63">
        <f>F597*G597</f>
        <v>0</v>
      </c>
    </row>
    <row r="598" spans="3:8" ht="14.25" hidden="1">
      <c r="C598" s="126"/>
      <c r="D598" s="62"/>
      <c r="E598" s="62"/>
      <c r="F598" s="62"/>
      <c r="G598" s="63"/>
      <c r="H598" s="63"/>
    </row>
    <row r="599" spans="3:8" ht="14.25" hidden="1">
      <c r="C599" s="126">
        <v>11</v>
      </c>
      <c r="D599" s="62" t="s">
        <v>84</v>
      </c>
      <c r="E599" s="62"/>
      <c r="F599" s="62"/>
      <c r="G599" s="63"/>
      <c r="H599" s="63"/>
    </row>
    <row r="600" spans="3:8" ht="14.25" hidden="1">
      <c r="C600" s="126"/>
      <c r="D600" s="62" t="s">
        <v>85</v>
      </c>
      <c r="E600" s="62"/>
      <c r="F600" s="62"/>
      <c r="G600" s="63"/>
      <c r="H600" s="63"/>
    </row>
    <row r="601" spans="3:8" ht="14.25" hidden="1">
      <c r="C601" s="126"/>
      <c r="D601" s="62" t="s">
        <v>86</v>
      </c>
      <c r="E601" s="62"/>
      <c r="F601" s="62"/>
      <c r="G601" s="63"/>
      <c r="H601" s="63"/>
    </row>
    <row r="602" spans="3:8" ht="14.25" hidden="1">
      <c r="C602" s="126"/>
      <c r="D602" s="62" t="s">
        <v>87</v>
      </c>
      <c r="E602" s="62"/>
      <c r="F602" s="62"/>
      <c r="G602" s="63"/>
      <c r="H602" s="63"/>
    </row>
    <row r="603" spans="3:8" ht="14.25" hidden="1">
      <c r="C603" s="126"/>
      <c r="D603" s="62" t="s">
        <v>88</v>
      </c>
      <c r="E603" s="62"/>
      <c r="F603" s="62"/>
      <c r="G603" s="63"/>
      <c r="H603" s="63"/>
    </row>
    <row r="604" spans="3:8" ht="14.25" hidden="1">
      <c r="C604" s="126"/>
      <c r="D604" s="62" t="s">
        <v>89</v>
      </c>
      <c r="E604" s="62"/>
      <c r="F604" s="62"/>
      <c r="G604" s="63"/>
      <c r="H604" s="63"/>
    </row>
    <row r="605" spans="3:8" ht="14.25" hidden="1">
      <c r="C605" s="126"/>
      <c r="D605" s="62"/>
      <c r="E605" s="62" t="s">
        <v>2</v>
      </c>
      <c r="F605" s="62"/>
      <c r="G605" s="63">
        <v>10</v>
      </c>
      <c r="H605" s="63">
        <f>F605*G605</f>
        <v>0</v>
      </c>
    </row>
    <row r="606" spans="3:8" ht="14.25" hidden="1">
      <c r="C606" s="126">
        <v>12</v>
      </c>
      <c r="D606" s="62" t="s">
        <v>90</v>
      </c>
      <c r="E606" s="62"/>
      <c r="F606" s="62"/>
      <c r="G606" s="63"/>
      <c r="H606" s="63"/>
    </row>
    <row r="607" spans="3:8" ht="14.25" hidden="1">
      <c r="C607" s="126"/>
      <c r="D607" s="62" t="s">
        <v>91</v>
      </c>
      <c r="E607" s="62"/>
      <c r="F607" s="62"/>
      <c r="G607" s="63"/>
      <c r="H607" s="63"/>
    </row>
    <row r="608" spans="3:8" ht="14.25" hidden="1">
      <c r="C608" s="126"/>
      <c r="D608" s="62" t="s">
        <v>92</v>
      </c>
      <c r="E608" s="62"/>
      <c r="F608" s="62"/>
      <c r="G608" s="63"/>
      <c r="H608" s="63"/>
    </row>
    <row r="609" spans="3:8" ht="14.25" hidden="1">
      <c r="C609" s="126"/>
      <c r="D609" s="62" t="s">
        <v>93</v>
      </c>
      <c r="E609" s="62"/>
      <c r="F609" s="62"/>
      <c r="G609" s="63"/>
      <c r="H609" s="63"/>
    </row>
    <row r="610" spans="3:8" ht="14.25" hidden="1">
      <c r="C610" s="126"/>
      <c r="D610" s="62"/>
      <c r="E610" s="62" t="s">
        <v>2</v>
      </c>
      <c r="F610" s="62"/>
      <c r="G610" s="63">
        <v>14</v>
      </c>
      <c r="H610" s="63">
        <f>F610*G610</f>
        <v>0</v>
      </c>
    </row>
    <row r="611" spans="3:8" ht="14.25" hidden="1">
      <c r="C611" s="126"/>
      <c r="D611" s="62"/>
      <c r="E611" s="62"/>
      <c r="F611" s="62"/>
      <c r="G611" s="62"/>
      <c r="H611" s="63"/>
    </row>
    <row r="612" spans="3:8" ht="14.25" hidden="1">
      <c r="C612" s="126">
        <v>13</v>
      </c>
      <c r="D612" s="62" t="s">
        <v>94</v>
      </c>
      <c r="E612" s="62"/>
      <c r="F612" s="62"/>
      <c r="G612" s="62"/>
      <c r="H612" s="63"/>
    </row>
    <row r="613" spans="3:8" ht="14.25" hidden="1">
      <c r="C613" s="126"/>
      <c r="D613" s="62" t="s">
        <v>95</v>
      </c>
      <c r="E613" s="62"/>
      <c r="F613" s="62"/>
      <c r="G613" s="62"/>
      <c r="H613" s="63"/>
    </row>
    <row r="614" spans="3:8" ht="14.25" hidden="1">
      <c r="C614" s="126"/>
      <c r="D614" s="62"/>
      <c r="E614" s="62" t="s">
        <v>3</v>
      </c>
      <c r="F614" s="62"/>
      <c r="G614" s="63">
        <v>1</v>
      </c>
      <c r="H614" s="63">
        <f>F614*G614</f>
        <v>0</v>
      </c>
    </row>
    <row r="615" spans="3:8" ht="14.25" hidden="1">
      <c r="C615" s="126">
        <v>14</v>
      </c>
      <c r="D615" s="62" t="s">
        <v>324</v>
      </c>
      <c r="E615" s="62"/>
      <c r="F615" s="62"/>
      <c r="G615" s="63"/>
      <c r="H615" s="63"/>
    </row>
    <row r="616" spans="3:8" ht="14.25" hidden="1">
      <c r="C616" s="127"/>
      <c r="D616" s="66"/>
      <c r="E616" s="66" t="s">
        <v>1</v>
      </c>
      <c r="F616" s="66">
        <v>1</v>
      </c>
      <c r="G616" s="67">
        <f>0.05*(SUM(H544:H614))</f>
        <v>0</v>
      </c>
      <c r="H616" s="67">
        <f>F616*G616</f>
        <v>0</v>
      </c>
    </row>
    <row r="617" spans="3:8" ht="14.25" hidden="1">
      <c r="C617" s="126"/>
      <c r="D617" s="62" t="s">
        <v>96</v>
      </c>
      <c r="E617" s="62"/>
      <c r="F617" s="62"/>
      <c r="G617" s="63"/>
      <c r="H617" s="63">
        <f>SUM(H573:H616)</f>
        <v>0</v>
      </c>
    </row>
    <row r="618" spans="3:8" ht="14.25" hidden="1">
      <c r="C618" s="126"/>
      <c r="D618" s="62"/>
      <c r="E618" s="62"/>
      <c r="F618" s="62"/>
      <c r="G618" s="63"/>
      <c r="H618" s="63"/>
    </row>
    <row r="619" spans="3:8" ht="14.25" hidden="1">
      <c r="C619" s="126"/>
      <c r="D619" s="62"/>
      <c r="E619" s="62"/>
      <c r="F619" s="62"/>
      <c r="G619" s="63"/>
      <c r="H619" s="63"/>
    </row>
    <row r="620" spans="3:8" ht="14.25" hidden="1">
      <c r="C620" s="126"/>
      <c r="D620" s="62"/>
      <c r="E620" s="62"/>
      <c r="F620" s="62"/>
      <c r="G620" s="63"/>
      <c r="H620" s="63"/>
    </row>
    <row r="621" spans="3:8" ht="14.25" hidden="1">
      <c r="C621" s="126"/>
      <c r="D621" s="62"/>
      <c r="E621" s="62"/>
      <c r="F621" s="62"/>
      <c r="G621" s="63"/>
      <c r="H621" s="63"/>
    </row>
    <row r="622" spans="3:8" ht="14.25" hidden="1">
      <c r="C622" s="126"/>
      <c r="D622" s="62"/>
      <c r="E622" s="62"/>
      <c r="F622" s="62"/>
      <c r="G622" s="63"/>
      <c r="H622" s="63"/>
    </row>
    <row r="623" spans="3:8" ht="14.25" hidden="1">
      <c r="C623" s="126"/>
      <c r="D623" s="62"/>
      <c r="E623" s="62"/>
      <c r="F623" s="62"/>
      <c r="G623" s="63"/>
      <c r="H623" s="63"/>
    </row>
    <row r="624" spans="3:8" ht="14.25" hidden="1">
      <c r="C624" s="126" t="s">
        <v>7</v>
      </c>
      <c r="D624" s="62" t="s">
        <v>97</v>
      </c>
      <c r="E624" s="62"/>
      <c r="F624" s="62"/>
      <c r="G624" s="63"/>
      <c r="H624" s="63"/>
    </row>
    <row r="625" spans="3:8" ht="14.25" hidden="1">
      <c r="C625" s="126">
        <v>1</v>
      </c>
      <c r="D625" s="62" t="s">
        <v>325</v>
      </c>
      <c r="E625" s="62"/>
      <c r="F625" s="62"/>
      <c r="G625" s="63"/>
      <c r="H625" s="63"/>
    </row>
    <row r="626" spans="3:8" ht="14.25" hidden="1">
      <c r="C626" s="126"/>
      <c r="D626" s="62" t="s">
        <v>102</v>
      </c>
      <c r="E626" s="62"/>
      <c r="F626" s="62"/>
      <c r="G626" s="63"/>
      <c r="H626" s="63"/>
    </row>
    <row r="627" spans="3:8" ht="14.25" hidden="1">
      <c r="C627" s="126"/>
      <c r="D627" s="62" t="s">
        <v>103</v>
      </c>
      <c r="E627" s="62"/>
      <c r="F627" s="62"/>
      <c r="G627" s="63"/>
      <c r="H627" s="63"/>
    </row>
    <row r="628" spans="3:8" ht="14.25" hidden="1">
      <c r="C628" s="126"/>
      <c r="D628" s="62"/>
      <c r="E628" s="62" t="s">
        <v>1</v>
      </c>
      <c r="F628" s="62"/>
      <c r="G628" s="63">
        <v>40</v>
      </c>
      <c r="H628" s="63">
        <f>F628*G628</f>
        <v>0</v>
      </c>
    </row>
    <row r="629" spans="3:8" ht="14.25" hidden="1">
      <c r="C629" s="126"/>
      <c r="D629" s="62"/>
      <c r="E629" s="62"/>
      <c r="F629" s="62"/>
      <c r="G629" s="63"/>
      <c r="H629" s="63"/>
    </row>
    <row r="630" spans="3:8" ht="14.25" hidden="1">
      <c r="C630" s="126">
        <v>2</v>
      </c>
      <c r="D630" s="62" t="s">
        <v>104</v>
      </c>
      <c r="E630" s="62"/>
      <c r="F630" s="62"/>
      <c r="G630" s="63"/>
      <c r="H630" s="63"/>
    </row>
    <row r="631" spans="3:8" ht="14.25" hidden="1">
      <c r="C631" s="126"/>
      <c r="D631" s="62" t="s">
        <v>105</v>
      </c>
      <c r="E631" s="62"/>
      <c r="F631" s="62"/>
      <c r="G631" s="63"/>
      <c r="H631" s="63"/>
    </row>
    <row r="632" spans="3:8" ht="14.25" hidden="1">
      <c r="C632" s="126"/>
      <c r="D632" s="62" t="s">
        <v>326</v>
      </c>
      <c r="E632" s="62"/>
      <c r="F632" s="62"/>
      <c r="G632" s="63"/>
      <c r="H632" s="63"/>
    </row>
    <row r="633" spans="3:8" ht="14.25" hidden="1">
      <c r="C633" s="126"/>
      <c r="D633" s="62"/>
      <c r="E633" s="62" t="s">
        <v>4</v>
      </c>
      <c r="F633" s="62"/>
      <c r="G633" s="63">
        <v>8</v>
      </c>
      <c r="H633" s="63">
        <f>F633*G633</f>
        <v>0</v>
      </c>
    </row>
    <row r="634" spans="3:8" ht="14.25" hidden="1">
      <c r="C634" s="126"/>
      <c r="D634" s="62"/>
      <c r="E634" s="62"/>
      <c r="F634" s="62"/>
      <c r="G634" s="63"/>
      <c r="H634" s="63"/>
    </row>
    <row r="635" spans="3:8" ht="14.25" hidden="1">
      <c r="C635" s="126">
        <v>3</v>
      </c>
      <c r="D635" s="62" t="s">
        <v>107</v>
      </c>
      <c r="E635" s="62"/>
      <c r="F635" s="62"/>
      <c r="G635" s="63"/>
      <c r="H635" s="63"/>
    </row>
    <row r="636" spans="3:8" ht="14.25" hidden="1">
      <c r="C636" s="126"/>
      <c r="D636" s="62" t="s">
        <v>108</v>
      </c>
      <c r="E636" s="62"/>
      <c r="F636" s="62"/>
      <c r="G636" s="63"/>
      <c r="H636" s="63"/>
    </row>
    <row r="637" spans="3:8" ht="14.25" hidden="1">
      <c r="C637" s="126"/>
      <c r="D637" s="62"/>
      <c r="E637" s="62" t="s">
        <v>27</v>
      </c>
      <c r="F637" s="62"/>
      <c r="G637" s="63">
        <v>0.5</v>
      </c>
      <c r="H637" s="63">
        <f>F637*G637</f>
        <v>0</v>
      </c>
    </row>
    <row r="638" spans="3:8" ht="14.25" hidden="1">
      <c r="C638" s="126"/>
      <c r="D638" s="62"/>
      <c r="E638" s="62"/>
      <c r="F638" s="62"/>
      <c r="G638" s="63"/>
      <c r="H638" s="63"/>
    </row>
    <row r="639" spans="3:8" ht="14.25" hidden="1">
      <c r="C639" s="126">
        <v>4</v>
      </c>
      <c r="D639" s="62" t="s">
        <v>327</v>
      </c>
      <c r="E639" s="62"/>
      <c r="F639" s="62"/>
      <c r="G639" s="63"/>
      <c r="H639" s="63"/>
    </row>
    <row r="640" spans="3:8" ht="14.25" hidden="1">
      <c r="C640" s="126"/>
      <c r="D640" s="62" t="s">
        <v>328</v>
      </c>
      <c r="E640" s="62"/>
      <c r="F640" s="62"/>
      <c r="G640" s="63"/>
      <c r="H640" s="63"/>
    </row>
    <row r="641" spans="3:8" ht="14.25" hidden="1">
      <c r="C641" s="126"/>
      <c r="D641" s="62" t="s">
        <v>329</v>
      </c>
      <c r="E641" s="62"/>
      <c r="F641" s="62"/>
      <c r="G641" s="63"/>
      <c r="H641" s="63"/>
    </row>
    <row r="642" spans="3:8" ht="14.25" hidden="1">
      <c r="C642" s="126"/>
      <c r="D642" s="62" t="s">
        <v>330</v>
      </c>
      <c r="E642" s="62" t="s">
        <v>27</v>
      </c>
      <c r="F642" s="62"/>
      <c r="G642" s="63">
        <v>35</v>
      </c>
      <c r="H642" s="63">
        <f>F642*G642</f>
        <v>0</v>
      </c>
    </row>
    <row r="643" spans="3:8" ht="14.25" hidden="1">
      <c r="C643" s="126"/>
      <c r="D643" s="62"/>
      <c r="E643" s="62"/>
      <c r="F643" s="62"/>
      <c r="G643" s="63"/>
      <c r="H643" s="63"/>
    </row>
    <row r="644" spans="3:8" ht="14.25" hidden="1">
      <c r="C644" s="126">
        <v>5</v>
      </c>
      <c r="D644" s="62" t="s">
        <v>331</v>
      </c>
      <c r="E644" s="62"/>
      <c r="F644" s="62"/>
      <c r="G644" s="63"/>
      <c r="H644" s="63"/>
    </row>
    <row r="645" spans="3:8" ht="14.25" hidden="1">
      <c r="C645" s="126"/>
      <c r="D645" s="62" t="s">
        <v>584</v>
      </c>
      <c r="E645" s="62"/>
      <c r="F645" s="62"/>
      <c r="G645" s="63"/>
      <c r="H645" s="63"/>
    </row>
    <row r="646" spans="3:8" ht="14.25" hidden="1">
      <c r="C646" s="126"/>
      <c r="D646" s="62" t="s">
        <v>332</v>
      </c>
      <c r="E646" s="62"/>
      <c r="F646" s="62"/>
      <c r="G646" s="63"/>
      <c r="H646" s="63"/>
    </row>
    <row r="647" spans="3:8" ht="14.25" hidden="1">
      <c r="C647" s="126"/>
      <c r="D647" s="62" t="s">
        <v>333</v>
      </c>
      <c r="E647" s="62"/>
      <c r="F647" s="62"/>
      <c r="G647" s="63"/>
      <c r="H647" s="63"/>
    </row>
    <row r="648" spans="3:8" ht="14.25" hidden="1">
      <c r="C648" s="126"/>
      <c r="D648" s="62"/>
      <c r="E648" s="62" t="s">
        <v>1</v>
      </c>
      <c r="F648" s="62"/>
      <c r="G648" s="63">
        <v>800</v>
      </c>
      <c r="H648" s="63">
        <f>F648*G648</f>
        <v>0</v>
      </c>
    </row>
    <row r="649" spans="3:8" ht="14.25" hidden="1">
      <c r="C649" s="126"/>
      <c r="D649" s="62"/>
      <c r="E649" s="62"/>
      <c r="F649" s="62"/>
      <c r="G649" s="63"/>
      <c r="H649" s="63"/>
    </row>
    <row r="650" spans="3:8" ht="14.25" hidden="1">
      <c r="C650" s="126">
        <v>6</v>
      </c>
      <c r="D650" s="62" t="s">
        <v>111</v>
      </c>
      <c r="E650" s="62"/>
      <c r="F650" s="62"/>
      <c r="G650" s="62"/>
      <c r="H650" s="63"/>
    </row>
    <row r="651" spans="3:8" ht="14.25" hidden="1">
      <c r="C651" s="126"/>
      <c r="D651" s="62" t="s">
        <v>112</v>
      </c>
      <c r="E651" s="62"/>
      <c r="F651" s="62"/>
      <c r="G651" s="62"/>
      <c r="H651" s="63"/>
    </row>
    <row r="652" spans="3:8" ht="14.25" hidden="1">
      <c r="C652" s="126"/>
      <c r="D652" s="62" t="s">
        <v>113</v>
      </c>
      <c r="E652" s="62"/>
      <c r="F652" s="62"/>
      <c r="G652" s="62"/>
      <c r="H652" s="63"/>
    </row>
    <row r="653" spans="3:8" ht="14.25" hidden="1">
      <c r="C653" s="126"/>
      <c r="D653" s="62" t="s">
        <v>114</v>
      </c>
      <c r="E653" s="62"/>
      <c r="F653" s="62"/>
      <c r="G653" s="62"/>
      <c r="H653" s="63"/>
    </row>
    <row r="654" spans="3:8" ht="14.25" hidden="1">
      <c r="C654" s="126"/>
      <c r="D654" s="62" t="s">
        <v>115</v>
      </c>
      <c r="E654" s="62"/>
      <c r="F654" s="62"/>
      <c r="G654" s="62"/>
      <c r="H654" s="63"/>
    </row>
    <row r="655" spans="3:8" ht="14.25" hidden="1">
      <c r="C655" s="126"/>
      <c r="D655" s="62"/>
      <c r="E655" s="62" t="s">
        <v>3</v>
      </c>
      <c r="F655" s="62"/>
      <c r="G655" s="63">
        <v>10</v>
      </c>
      <c r="H655" s="63">
        <f>F655*G655</f>
        <v>0</v>
      </c>
    </row>
    <row r="656" spans="3:8" ht="14.25" hidden="1">
      <c r="C656" s="126">
        <v>7</v>
      </c>
      <c r="D656" s="62" t="s">
        <v>116</v>
      </c>
      <c r="E656" s="62"/>
      <c r="F656" s="62"/>
      <c r="G656" s="63"/>
      <c r="H656" s="63"/>
    </row>
    <row r="657" spans="3:8" ht="14.25" hidden="1">
      <c r="C657" s="126"/>
      <c r="D657" s="62" t="s">
        <v>117</v>
      </c>
      <c r="E657" s="62"/>
      <c r="F657" s="62"/>
      <c r="G657" s="63"/>
      <c r="H657" s="63"/>
    </row>
    <row r="658" spans="3:8" ht="14.25" hidden="1">
      <c r="C658" s="126"/>
      <c r="D658" s="62" t="s">
        <v>118</v>
      </c>
      <c r="E658" s="62"/>
      <c r="F658" s="62"/>
      <c r="G658" s="63"/>
      <c r="H658" s="63"/>
    </row>
    <row r="659" spans="3:8" ht="14.25" hidden="1">
      <c r="C659" s="126"/>
      <c r="D659" s="62"/>
      <c r="E659" s="62" t="s">
        <v>3</v>
      </c>
      <c r="F659" s="62"/>
      <c r="G659" s="63">
        <v>9</v>
      </c>
      <c r="H659" s="63">
        <f>F659*G659</f>
        <v>0</v>
      </c>
    </row>
    <row r="660" spans="3:8" ht="14.25" hidden="1">
      <c r="C660" s="126">
        <v>8</v>
      </c>
      <c r="D660" s="62" t="s">
        <v>334</v>
      </c>
      <c r="E660" s="62"/>
      <c r="F660" s="62"/>
      <c r="G660" s="63"/>
      <c r="H660" s="63"/>
    </row>
    <row r="661" spans="3:8" ht="14.25" hidden="1">
      <c r="C661" s="126"/>
      <c r="D661" s="62" t="s">
        <v>335</v>
      </c>
      <c r="E661" s="62" t="s">
        <v>27</v>
      </c>
      <c r="F661" s="62"/>
      <c r="G661" s="63">
        <v>2</v>
      </c>
      <c r="H661" s="63">
        <f>F661*G661</f>
        <v>0</v>
      </c>
    </row>
    <row r="662" spans="3:7" ht="14.25" hidden="1">
      <c r="C662" s="126"/>
      <c r="D662" s="62"/>
      <c r="E662" s="62"/>
      <c r="F662" s="62"/>
      <c r="G662" s="63"/>
    </row>
    <row r="663" spans="3:7" ht="14.25" hidden="1">
      <c r="C663" s="126">
        <v>9</v>
      </c>
      <c r="D663" s="62" t="s">
        <v>232</v>
      </c>
      <c r="E663" s="62"/>
      <c r="F663" s="62"/>
      <c r="G663" s="63"/>
    </row>
    <row r="664" spans="3:8" ht="14.25" hidden="1">
      <c r="C664" s="126"/>
      <c r="D664" s="62" t="s">
        <v>336</v>
      </c>
      <c r="E664" s="62"/>
      <c r="F664" s="62"/>
      <c r="G664" s="62"/>
      <c r="H664" s="63"/>
    </row>
    <row r="665" spans="3:8" ht="14.25" hidden="1">
      <c r="C665" s="127"/>
      <c r="D665" s="66"/>
      <c r="E665" s="66" t="s">
        <v>1</v>
      </c>
      <c r="F665" s="66"/>
      <c r="G665" s="67">
        <f>SUM(H628:H661)*0.05</f>
        <v>0</v>
      </c>
      <c r="H665" s="67">
        <f>F665*G665</f>
        <v>0</v>
      </c>
    </row>
    <row r="666" spans="3:8" ht="14.25" hidden="1">
      <c r="C666" s="126"/>
      <c r="D666" s="62" t="s">
        <v>144</v>
      </c>
      <c r="E666" s="62"/>
      <c r="F666" s="62"/>
      <c r="G666" s="62"/>
      <c r="H666" s="63">
        <f>SUM(H626:H665)</f>
        <v>0</v>
      </c>
    </row>
    <row r="667" spans="3:8" ht="14.25" hidden="1">
      <c r="C667" s="126"/>
      <c r="D667" s="62"/>
      <c r="E667" s="62"/>
      <c r="F667" s="62"/>
      <c r="G667" s="62"/>
      <c r="H667" s="63"/>
    </row>
    <row r="668" spans="3:8" ht="14.25" hidden="1">
      <c r="C668" s="126"/>
      <c r="D668" s="62"/>
      <c r="E668" s="62"/>
      <c r="F668" s="62"/>
      <c r="G668" s="62"/>
      <c r="H668" s="63"/>
    </row>
    <row r="669" spans="3:8" ht="14.25" hidden="1">
      <c r="C669" s="126"/>
      <c r="D669" s="62"/>
      <c r="E669" s="62"/>
      <c r="F669" s="62"/>
      <c r="G669" s="62"/>
      <c r="H669" s="63"/>
    </row>
    <row r="670" spans="3:8" ht="14.25" hidden="1">
      <c r="C670" s="126"/>
      <c r="D670" s="62"/>
      <c r="E670" s="62"/>
      <c r="F670" s="62"/>
      <c r="G670" s="62"/>
      <c r="H670" s="63"/>
    </row>
    <row r="671" spans="3:8" ht="14.25" hidden="1">
      <c r="C671" s="126"/>
      <c r="D671" s="62"/>
      <c r="E671" s="62"/>
      <c r="F671" s="62"/>
      <c r="G671" s="62"/>
      <c r="H671" s="63"/>
    </row>
    <row r="672" spans="3:8" ht="14.25" hidden="1">
      <c r="C672" s="128" t="s">
        <v>337</v>
      </c>
      <c r="D672" s="69"/>
      <c r="E672" s="69"/>
      <c r="F672" s="69"/>
      <c r="G672" s="69"/>
      <c r="H672" s="70"/>
    </row>
    <row r="673" spans="3:8" ht="14.25" hidden="1">
      <c r="C673" s="128"/>
      <c r="D673" s="69" t="s">
        <v>16</v>
      </c>
      <c r="E673" s="69"/>
      <c r="F673" s="69"/>
      <c r="G673" s="69"/>
      <c r="H673" s="70">
        <f>H531</f>
        <v>0</v>
      </c>
    </row>
    <row r="674" spans="3:8" ht="14.25" hidden="1">
      <c r="C674" s="128"/>
      <c r="D674" s="69" t="s">
        <v>17</v>
      </c>
      <c r="E674" s="69"/>
      <c r="F674" s="69"/>
      <c r="G674" s="69"/>
      <c r="H674" s="70">
        <f>H617</f>
        <v>0</v>
      </c>
    </row>
    <row r="675" spans="3:8" ht="14.25" hidden="1">
      <c r="C675" s="128"/>
      <c r="D675" s="71" t="s">
        <v>18</v>
      </c>
      <c r="E675" s="71"/>
      <c r="F675" s="71"/>
      <c r="G675" s="71"/>
      <c r="H675" s="72">
        <f>H666</f>
        <v>0</v>
      </c>
    </row>
    <row r="676" spans="3:8" ht="14.25" hidden="1">
      <c r="C676" s="128"/>
      <c r="D676" s="73"/>
      <c r="E676" s="73"/>
      <c r="F676" s="73"/>
      <c r="G676" s="73"/>
      <c r="H676" s="74"/>
    </row>
    <row r="677" spans="3:8" ht="14.25" hidden="1">
      <c r="C677" s="128"/>
      <c r="D677" s="69" t="s">
        <v>338</v>
      </c>
      <c r="E677" s="69"/>
      <c r="F677" s="69"/>
      <c r="G677" s="69"/>
      <c r="H677" s="70">
        <f>SUM(H673:H675)</f>
        <v>0</v>
      </c>
    </row>
    <row r="678" spans="3:8" ht="14.25" hidden="1">
      <c r="C678" s="128"/>
      <c r="D678" s="69"/>
      <c r="E678" s="69"/>
      <c r="F678" s="69"/>
      <c r="G678" s="69"/>
      <c r="H678" s="70"/>
    </row>
    <row r="679" spans="3:8" ht="14.25" hidden="1">
      <c r="C679" s="128"/>
      <c r="D679" s="69"/>
      <c r="E679" s="69"/>
      <c r="F679" s="69"/>
      <c r="G679" s="69"/>
      <c r="H679" s="70"/>
    </row>
    <row r="680" spans="3:8" ht="14.25">
      <c r="C680" s="128"/>
      <c r="D680" s="69"/>
      <c r="E680" s="69"/>
      <c r="F680" s="69"/>
      <c r="G680" s="69"/>
      <c r="H680" s="70"/>
    </row>
    <row r="681" spans="3:8" ht="15">
      <c r="C681" s="142" t="s">
        <v>13</v>
      </c>
      <c r="D681" s="142"/>
      <c r="E681" s="142"/>
      <c r="F681" s="142"/>
      <c r="G681" s="142"/>
      <c r="H681" s="142"/>
    </row>
    <row r="682" spans="3:8" ht="15">
      <c r="C682" s="177" t="s">
        <v>605</v>
      </c>
      <c r="D682" s="177"/>
      <c r="E682" s="177"/>
      <c r="F682" s="177"/>
      <c r="G682" s="177"/>
      <c r="H682" s="177"/>
    </row>
    <row r="683" spans="3:8" ht="15">
      <c r="C683" s="142"/>
      <c r="D683" s="142"/>
      <c r="E683" s="142"/>
      <c r="F683" s="142"/>
      <c r="G683" s="62"/>
      <c r="H683" s="63"/>
    </row>
    <row r="684" spans="7:8" ht="14.25">
      <c r="G684" s="62"/>
      <c r="H684" s="63"/>
    </row>
    <row r="685" spans="3:8" ht="15">
      <c r="C685" s="118" t="s">
        <v>5</v>
      </c>
      <c r="D685" s="51" t="s">
        <v>545</v>
      </c>
      <c r="E685" s="51"/>
      <c r="G685" s="62"/>
      <c r="H685" s="27">
        <f>' Vodovod'!H928</f>
        <v>0</v>
      </c>
    </row>
    <row r="686" spans="3:8" ht="15">
      <c r="C686" s="118" t="s">
        <v>6</v>
      </c>
      <c r="D686" s="51" t="s">
        <v>145</v>
      </c>
      <c r="E686" s="51"/>
      <c r="G686" s="62"/>
      <c r="H686" s="27">
        <f>' Vodovod'!H1138</f>
        <v>0</v>
      </c>
    </row>
    <row r="687" spans="3:8" ht="15">
      <c r="C687" s="134"/>
      <c r="D687" s="178" t="s">
        <v>146</v>
      </c>
      <c r="E687" s="179"/>
      <c r="F687" s="179"/>
      <c r="G687" s="180"/>
      <c r="H687" s="181">
        <f>SUM(H685:H686)</f>
        <v>0</v>
      </c>
    </row>
    <row r="688" spans="3:8" ht="15">
      <c r="C688" s="121"/>
      <c r="D688" s="51"/>
      <c r="G688" s="62"/>
      <c r="H688" s="75"/>
    </row>
    <row r="689" spans="7:8" ht="14.25">
      <c r="G689" s="25"/>
      <c r="H689" s="25"/>
    </row>
    <row r="690" spans="3:8" ht="14.25">
      <c r="C690" s="125" t="s">
        <v>147</v>
      </c>
      <c r="D690" s="60" t="s">
        <v>148</v>
      </c>
      <c r="E690" s="61"/>
      <c r="F690" s="62"/>
      <c r="G690" s="62"/>
      <c r="H690" s="63"/>
    </row>
    <row r="691" spans="3:8" ht="14.25">
      <c r="C691" s="126"/>
      <c r="D691" s="62"/>
      <c r="E691" s="61"/>
      <c r="F691" s="62"/>
      <c r="G691" s="62"/>
      <c r="H691" s="63"/>
    </row>
    <row r="692" spans="3:8" ht="76.5">
      <c r="C692" s="129">
        <v>1</v>
      </c>
      <c r="D692" s="76" t="s">
        <v>459</v>
      </c>
      <c r="E692" s="77"/>
      <c r="F692" s="78"/>
      <c r="G692" s="79"/>
      <c r="H692" s="79"/>
    </row>
    <row r="693" spans="3:8" ht="14.25" hidden="1">
      <c r="C693" s="130"/>
      <c r="D693" s="81" t="s">
        <v>460</v>
      </c>
      <c r="E693" s="82" t="s">
        <v>1</v>
      </c>
      <c r="F693" s="78">
        <v>0</v>
      </c>
      <c r="G693" s="79"/>
      <c r="H693" s="79">
        <f>+F693*G693</f>
        <v>0</v>
      </c>
    </row>
    <row r="694" spans="3:8" ht="14.25" hidden="1">
      <c r="C694" s="130"/>
      <c r="D694" s="81" t="s">
        <v>461</v>
      </c>
      <c r="E694" s="82" t="s">
        <v>1</v>
      </c>
      <c r="F694" s="78"/>
      <c r="G694" s="79"/>
      <c r="H694" s="79">
        <f>+F694*G694</f>
        <v>0</v>
      </c>
    </row>
    <row r="695" spans="3:8" ht="14.25">
      <c r="C695" s="130"/>
      <c r="D695" s="81" t="s">
        <v>462</v>
      </c>
      <c r="E695" s="82" t="s">
        <v>1</v>
      </c>
      <c r="F695" s="78">
        <v>12</v>
      </c>
      <c r="G695" s="79"/>
      <c r="H695" s="79">
        <f>+F695*G695</f>
        <v>0</v>
      </c>
    </row>
    <row r="696" spans="3:8" ht="14.25">
      <c r="C696" s="130"/>
      <c r="D696" s="81"/>
      <c r="E696" s="77"/>
      <c r="F696" s="78"/>
      <c r="G696" s="79"/>
      <c r="H696" s="79"/>
    </row>
    <row r="697" spans="3:8" ht="76.5" hidden="1">
      <c r="C697" s="130"/>
      <c r="D697" s="76" t="s">
        <v>463</v>
      </c>
      <c r="E697" s="77"/>
      <c r="F697" s="78"/>
      <c r="G697" s="79"/>
      <c r="H697" s="79"/>
    </row>
    <row r="698" spans="3:8" ht="14.25" hidden="1">
      <c r="C698" s="130"/>
      <c r="D698" s="81" t="s">
        <v>460</v>
      </c>
      <c r="E698" s="82" t="s">
        <v>1</v>
      </c>
      <c r="F698" s="78">
        <v>0</v>
      </c>
      <c r="G698" s="79"/>
      <c r="H698" s="79">
        <f>+F698*G698</f>
        <v>0</v>
      </c>
    </row>
    <row r="699" spans="3:8" ht="14.25" hidden="1">
      <c r="C699" s="130"/>
      <c r="D699" s="81" t="s">
        <v>461</v>
      </c>
      <c r="E699" s="82" t="s">
        <v>1</v>
      </c>
      <c r="F699" s="78">
        <v>0</v>
      </c>
      <c r="G699" s="79"/>
      <c r="H699" s="79">
        <f>+F699*G699</f>
        <v>0</v>
      </c>
    </row>
    <row r="700" spans="3:8" ht="14.25" hidden="1">
      <c r="C700" s="130"/>
      <c r="D700" s="81" t="s">
        <v>462</v>
      </c>
      <c r="E700" s="82" t="s">
        <v>1</v>
      </c>
      <c r="F700" s="78">
        <v>0</v>
      </c>
      <c r="G700" s="79"/>
      <c r="H700" s="79">
        <f>+F700*G700</f>
        <v>0</v>
      </c>
    </row>
    <row r="701" spans="3:8" ht="14.25" hidden="1">
      <c r="C701" s="129"/>
      <c r="D701" s="81"/>
      <c r="E701" s="82"/>
      <c r="F701" s="78"/>
      <c r="G701" s="79"/>
      <c r="H701" s="79"/>
    </row>
    <row r="702" spans="3:8" ht="25.5">
      <c r="C702" s="130">
        <v>2</v>
      </c>
      <c r="D702" s="83" t="s">
        <v>464</v>
      </c>
      <c r="E702" s="82"/>
      <c r="F702" s="78"/>
      <c r="G702" s="79"/>
      <c r="H702" s="79"/>
    </row>
    <row r="703" spans="3:8" ht="14.25">
      <c r="C703" s="130"/>
      <c r="D703" s="81" t="s">
        <v>465</v>
      </c>
      <c r="E703" s="82" t="s">
        <v>1</v>
      </c>
      <c r="F703" s="78">
        <f>21+7+48+16+11+6</f>
        <v>109</v>
      </c>
      <c r="G703" s="79"/>
      <c r="H703" s="79">
        <f>+F703*G703</f>
        <v>0</v>
      </c>
    </row>
    <row r="704" spans="3:8" ht="14.25">
      <c r="C704" s="130"/>
      <c r="D704" s="81" t="s">
        <v>466</v>
      </c>
      <c r="E704" s="82" t="s">
        <v>1</v>
      </c>
      <c r="F704" s="78">
        <f>78+22</f>
        <v>100</v>
      </c>
      <c r="G704" s="79"/>
      <c r="H704" s="79">
        <f>+F704*G704</f>
        <v>0</v>
      </c>
    </row>
    <row r="705" spans="3:8" ht="14.25" hidden="1">
      <c r="C705" s="130"/>
      <c r="D705" s="81" t="s">
        <v>467</v>
      </c>
      <c r="E705" s="82" t="s">
        <v>1</v>
      </c>
      <c r="F705" s="78">
        <v>0</v>
      </c>
      <c r="G705" s="79"/>
      <c r="H705" s="79">
        <f>+F705*G705</f>
        <v>0</v>
      </c>
    </row>
    <row r="706" spans="3:8" ht="14.25" hidden="1">
      <c r="C706" s="130"/>
      <c r="D706" s="81" t="s">
        <v>468</v>
      </c>
      <c r="E706" s="82" t="s">
        <v>1</v>
      </c>
      <c r="F706" s="78">
        <v>0</v>
      </c>
      <c r="G706" s="79"/>
      <c r="H706" s="79">
        <f>+F706*G706</f>
        <v>0</v>
      </c>
    </row>
    <row r="707" spans="3:8" ht="14.25">
      <c r="C707" s="130"/>
      <c r="D707" s="81"/>
      <c r="E707" s="82"/>
      <c r="F707" s="78"/>
      <c r="G707" s="79"/>
      <c r="H707" s="79"/>
    </row>
    <row r="708" spans="3:8" ht="25.5">
      <c r="C708" s="130"/>
      <c r="D708" s="81" t="s">
        <v>543</v>
      </c>
      <c r="E708" s="82"/>
      <c r="F708" s="78"/>
      <c r="G708" s="79"/>
      <c r="H708" s="79"/>
    </row>
    <row r="709" spans="3:8" ht="14.25">
      <c r="C709" s="129"/>
      <c r="D709" s="81" t="s">
        <v>465</v>
      </c>
      <c r="E709" s="82" t="s">
        <v>1</v>
      </c>
      <c r="F709" s="78">
        <f>3+2</f>
        <v>5</v>
      </c>
      <c r="G709" s="79"/>
      <c r="H709" s="79">
        <f>+F709*G709</f>
        <v>0</v>
      </c>
    </row>
    <row r="710" spans="3:8" ht="14.25" hidden="1">
      <c r="C710" s="130"/>
      <c r="D710" s="81" t="s">
        <v>466</v>
      </c>
      <c r="E710" s="82" t="s">
        <v>1</v>
      </c>
      <c r="F710" s="78"/>
      <c r="G710" s="79"/>
      <c r="H710" s="79">
        <f>+F710*G710</f>
        <v>0</v>
      </c>
    </row>
    <row r="711" spans="3:8" ht="14.25" hidden="1">
      <c r="C711" s="130"/>
      <c r="D711" s="81" t="s">
        <v>467</v>
      </c>
      <c r="E711" s="82" t="s">
        <v>1</v>
      </c>
      <c r="F711" s="78">
        <v>0</v>
      </c>
      <c r="G711" s="79"/>
      <c r="H711" s="79">
        <f>+F711*G711</f>
        <v>0</v>
      </c>
    </row>
    <row r="712" spans="3:8" ht="14.25" hidden="1">
      <c r="C712" s="130"/>
      <c r="D712" s="81" t="s">
        <v>468</v>
      </c>
      <c r="E712" s="82" t="s">
        <v>1</v>
      </c>
      <c r="F712" s="78">
        <v>0</v>
      </c>
      <c r="G712" s="79"/>
      <c r="H712" s="79">
        <f>+F712*G712</f>
        <v>0</v>
      </c>
    </row>
    <row r="713" spans="3:8" ht="14.25">
      <c r="C713" s="130"/>
      <c r="D713" s="81"/>
      <c r="E713" s="82"/>
      <c r="F713" s="78"/>
      <c r="G713" s="79"/>
      <c r="H713" s="79"/>
    </row>
    <row r="714" spans="3:8" ht="25.5">
      <c r="C714" s="129">
        <v>3</v>
      </c>
      <c r="D714" s="81" t="s">
        <v>542</v>
      </c>
      <c r="E714" s="82"/>
      <c r="F714" s="78"/>
      <c r="G714" s="79"/>
      <c r="H714" s="79"/>
    </row>
    <row r="715" spans="3:8" ht="14.25" hidden="1">
      <c r="C715" s="130"/>
      <c r="D715" s="81" t="s">
        <v>469</v>
      </c>
      <c r="E715" s="82" t="s">
        <v>27</v>
      </c>
      <c r="F715" s="78">
        <v>0</v>
      </c>
      <c r="G715" s="79"/>
      <c r="H715" s="79">
        <f aca="true" t="shared" si="3" ref="H715:H720">+F715*G715</f>
        <v>0</v>
      </c>
    </row>
    <row r="716" spans="3:8" ht="14.25" hidden="1">
      <c r="C716" s="130"/>
      <c r="D716" s="81" t="s">
        <v>470</v>
      </c>
      <c r="E716" s="82" t="s">
        <v>27</v>
      </c>
      <c r="F716" s="78">
        <v>0</v>
      </c>
      <c r="G716" s="79"/>
      <c r="H716" s="79">
        <f t="shared" si="3"/>
        <v>0</v>
      </c>
    </row>
    <row r="717" spans="3:8" ht="14.25" hidden="1">
      <c r="C717" s="130"/>
      <c r="D717" s="81" t="s">
        <v>471</v>
      </c>
      <c r="E717" s="82" t="s">
        <v>27</v>
      </c>
      <c r="F717" s="78">
        <f>F936</f>
        <v>0</v>
      </c>
      <c r="G717" s="79"/>
      <c r="H717" s="79">
        <f t="shared" si="3"/>
        <v>0</v>
      </c>
    </row>
    <row r="718" spans="3:8" ht="14.25">
      <c r="C718" s="130"/>
      <c r="D718" s="81" t="s">
        <v>472</v>
      </c>
      <c r="E718" s="82" t="s">
        <v>27</v>
      </c>
      <c r="F718" s="78">
        <f>F937</f>
        <v>464</v>
      </c>
      <c r="G718" s="79"/>
      <c r="H718" s="79">
        <f t="shared" si="3"/>
        <v>0</v>
      </c>
    </row>
    <row r="719" spans="3:8" ht="14.25">
      <c r="C719" s="130"/>
      <c r="D719" s="81" t="s">
        <v>473</v>
      </c>
      <c r="E719" s="82" t="s">
        <v>27</v>
      </c>
      <c r="F719" s="78">
        <f>F938</f>
        <v>132</v>
      </c>
      <c r="G719" s="79"/>
      <c r="H719" s="79">
        <f t="shared" si="3"/>
        <v>0</v>
      </c>
    </row>
    <row r="720" spans="3:8" ht="14.25" hidden="1">
      <c r="C720" s="129"/>
      <c r="D720" s="81" t="s">
        <v>474</v>
      </c>
      <c r="E720" s="82" t="s">
        <v>27</v>
      </c>
      <c r="F720" s="78">
        <f>F939</f>
        <v>0</v>
      </c>
      <c r="G720" s="79"/>
      <c r="H720" s="79">
        <f t="shared" si="3"/>
        <v>0</v>
      </c>
    </row>
    <row r="721" spans="3:8" ht="14.25">
      <c r="C721" s="129"/>
      <c r="D721" s="81"/>
      <c r="E721" s="82"/>
      <c r="F721" s="78"/>
      <c r="G721" s="79"/>
      <c r="H721" s="79"/>
    </row>
    <row r="722" spans="3:8" ht="25.5">
      <c r="C722" s="129" t="s">
        <v>596</v>
      </c>
      <c r="D722" s="81" t="s">
        <v>597</v>
      </c>
      <c r="E722" s="82"/>
      <c r="F722" s="78"/>
      <c r="G722" s="79"/>
      <c r="H722" s="79"/>
    </row>
    <row r="723" spans="3:8" ht="14.25">
      <c r="C723" s="129"/>
      <c r="D723" s="81" t="s">
        <v>598</v>
      </c>
      <c r="E723" s="82" t="s">
        <v>27</v>
      </c>
      <c r="F723" s="78">
        <v>60</v>
      </c>
      <c r="G723" s="79"/>
      <c r="H723" s="79">
        <f>+F723*G723</f>
        <v>0</v>
      </c>
    </row>
    <row r="724" spans="3:8" ht="14.25">
      <c r="C724" s="129"/>
      <c r="D724" s="81"/>
      <c r="E724" s="82"/>
      <c r="F724" s="78"/>
      <c r="G724" s="79"/>
      <c r="H724" s="79"/>
    </row>
    <row r="725" spans="3:8" ht="25.5">
      <c r="C725" s="130">
        <v>4</v>
      </c>
      <c r="D725" s="84" t="s">
        <v>475</v>
      </c>
      <c r="E725" s="82"/>
      <c r="F725" s="78"/>
      <c r="G725" s="79"/>
      <c r="H725" s="79"/>
    </row>
    <row r="726" spans="3:8" ht="15.75" customHeight="1" hidden="1">
      <c r="C726" s="130"/>
      <c r="D726" s="81" t="s">
        <v>469</v>
      </c>
      <c r="E726" s="82" t="s">
        <v>1</v>
      </c>
      <c r="F726" s="78">
        <v>0</v>
      </c>
      <c r="G726" s="79"/>
      <c r="H726" s="79">
        <f aca="true" t="shared" si="4" ref="H726:H732">+F726*G726</f>
        <v>0</v>
      </c>
    </row>
    <row r="727" spans="3:8" ht="14.25" hidden="1">
      <c r="C727" s="130"/>
      <c r="D727" s="81" t="s">
        <v>470</v>
      </c>
      <c r="E727" s="82" t="s">
        <v>1</v>
      </c>
      <c r="F727" s="78">
        <v>0</v>
      </c>
      <c r="G727" s="79"/>
      <c r="H727" s="79">
        <f t="shared" si="4"/>
        <v>0</v>
      </c>
    </row>
    <row r="728" spans="3:8" ht="14.25" hidden="1">
      <c r="C728" s="131"/>
      <c r="D728" s="81" t="s">
        <v>471</v>
      </c>
      <c r="E728" s="82" t="s">
        <v>1</v>
      </c>
      <c r="F728" s="78"/>
      <c r="G728" s="79"/>
      <c r="H728" s="79">
        <f t="shared" si="4"/>
        <v>0</v>
      </c>
    </row>
    <row r="729" spans="3:8" ht="14.25">
      <c r="C729" s="130"/>
      <c r="D729" s="81" t="s">
        <v>472</v>
      </c>
      <c r="E729" s="82" t="s">
        <v>1</v>
      </c>
      <c r="F729" s="78">
        <v>48</v>
      </c>
      <c r="G729" s="79"/>
      <c r="H729" s="79">
        <f t="shared" si="4"/>
        <v>0</v>
      </c>
    </row>
    <row r="730" spans="3:8" ht="14.25">
      <c r="C730" s="130"/>
      <c r="D730" s="81" t="s">
        <v>473</v>
      </c>
      <c r="E730" s="82" t="s">
        <v>1</v>
      </c>
      <c r="F730" s="78">
        <v>16</v>
      </c>
      <c r="G730" s="79"/>
      <c r="H730" s="79">
        <f t="shared" si="4"/>
        <v>0</v>
      </c>
    </row>
    <row r="731" spans="3:8" ht="14.25">
      <c r="C731" s="130"/>
      <c r="D731" s="81" t="s">
        <v>474</v>
      </c>
      <c r="E731" s="82" t="s">
        <v>1</v>
      </c>
      <c r="F731" s="78">
        <v>11</v>
      </c>
      <c r="G731" s="79"/>
      <c r="H731" s="79">
        <f t="shared" si="4"/>
        <v>0</v>
      </c>
    </row>
    <row r="732" spans="3:8" ht="14.25">
      <c r="C732" s="130"/>
      <c r="D732" s="81" t="s">
        <v>476</v>
      </c>
      <c r="E732" s="82" t="s">
        <v>1</v>
      </c>
      <c r="F732" s="78">
        <v>6</v>
      </c>
      <c r="G732" s="79"/>
      <c r="H732" s="79">
        <f t="shared" si="4"/>
        <v>0</v>
      </c>
    </row>
    <row r="733" spans="3:8" ht="14.25">
      <c r="C733" s="129"/>
      <c r="D733" s="81"/>
      <c r="E733" s="82"/>
      <c r="F733" s="78"/>
      <c r="G733" s="79"/>
      <c r="H733" s="79"/>
    </row>
    <row r="734" spans="3:8" ht="25.5">
      <c r="C734" s="130"/>
      <c r="D734" s="81" t="s">
        <v>477</v>
      </c>
      <c r="E734" s="82"/>
      <c r="F734" s="78"/>
      <c r="G734" s="79"/>
      <c r="H734" s="79"/>
    </row>
    <row r="735" spans="3:8" ht="14.25" hidden="1">
      <c r="C735" s="130"/>
      <c r="D735" s="81" t="s">
        <v>469</v>
      </c>
      <c r="E735" s="82" t="s">
        <v>1</v>
      </c>
      <c r="F735" s="78">
        <v>0</v>
      </c>
      <c r="G735" s="79"/>
      <c r="H735" s="79">
        <f aca="true" t="shared" si="5" ref="H735:H741">+F735*G735</f>
        <v>0</v>
      </c>
    </row>
    <row r="736" spans="3:8" ht="14.25" hidden="1">
      <c r="C736" s="130"/>
      <c r="D736" s="81" t="s">
        <v>470</v>
      </c>
      <c r="E736" s="82" t="s">
        <v>1</v>
      </c>
      <c r="F736" s="78">
        <v>0</v>
      </c>
      <c r="G736" s="79"/>
      <c r="H736" s="79">
        <f t="shared" si="5"/>
        <v>0</v>
      </c>
    </row>
    <row r="737" spans="3:8" ht="14.25" hidden="1">
      <c r="C737" s="130"/>
      <c r="D737" s="81" t="s">
        <v>471</v>
      </c>
      <c r="E737" s="82" t="s">
        <v>1</v>
      </c>
      <c r="F737" s="78"/>
      <c r="G737" s="79"/>
      <c r="H737" s="79">
        <f t="shared" si="5"/>
        <v>0</v>
      </c>
    </row>
    <row r="738" spans="3:8" ht="14.25">
      <c r="C738" s="131"/>
      <c r="D738" s="81" t="s">
        <v>472</v>
      </c>
      <c r="E738" s="82" t="s">
        <v>1</v>
      </c>
      <c r="F738" s="78">
        <v>3</v>
      </c>
      <c r="G738" s="79"/>
      <c r="H738" s="79">
        <f t="shared" si="5"/>
        <v>0</v>
      </c>
    </row>
    <row r="739" spans="3:8" ht="14.25" hidden="1">
      <c r="C739" s="130"/>
      <c r="D739" s="81" t="s">
        <v>473</v>
      </c>
      <c r="E739" s="82" t="s">
        <v>1</v>
      </c>
      <c r="F739" s="78"/>
      <c r="G739" s="79"/>
      <c r="H739" s="79">
        <f t="shared" si="5"/>
        <v>0</v>
      </c>
    </row>
    <row r="740" spans="3:8" ht="14.25" hidden="1">
      <c r="C740" s="130"/>
      <c r="D740" s="81" t="s">
        <v>474</v>
      </c>
      <c r="E740" s="82" t="s">
        <v>1</v>
      </c>
      <c r="F740" s="78"/>
      <c r="G740" s="79"/>
      <c r="H740" s="79">
        <f t="shared" si="5"/>
        <v>0</v>
      </c>
    </row>
    <row r="741" spans="3:8" ht="14.25">
      <c r="C741" s="130"/>
      <c r="D741" s="81" t="s">
        <v>476</v>
      </c>
      <c r="E741" s="82" t="s">
        <v>1</v>
      </c>
      <c r="F741" s="78">
        <v>2</v>
      </c>
      <c r="G741" s="79"/>
      <c r="H741" s="79">
        <f t="shared" si="5"/>
        <v>0</v>
      </c>
    </row>
    <row r="742" spans="3:8" ht="14.25">
      <c r="C742" s="130"/>
      <c r="D742" s="81"/>
      <c r="E742" s="82"/>
      <c r="F742" s="78"/>
      <c r="G742" s="79"/>
      <c r="H742" s="79"/>
    </row>
    <row r="743" spans="3:8" ht="14.25">
      <c r="C743" s="129">
        <v>5</v>
      </c>
      <c r="D743" s="81" t="s">
        <v>478</v>
      </c>
      <c r="E743" s="82"/>
      <c r="F743" s="78"/>
      <c r="G743" s="79"/>
      <c r="H743" s="79"/>
    </row>
    <row r="744" spans="3:8" ht="14.25" hidden="1">
      <c r="C744" s="130"/>
      <c r="D744" s="81" t="s">
        <v>469</v>
      </c>
      <c r="E744" s="82" t="s">
        <v>1</v>
      </c>
      <c r="F744" s="78">
        <v>0</v>
      </c>
      <c r="G744" s="79"/>
      <c r="H744" s="79">
        <f aca="true" t="shared" si="6" ref="H744:H750">+F744*G744</f>
        <v>0</v>
      </c>
    </row>
    <row r="745" spans="3:8" ht="14.25" hidden="1">
      <c r="C745" s="130"/>
      <c r="D745" s="81" t="s">
        <v>470</v>
      </c>
      <c r="E745" s="82" t="s">
        <v>1</v>
      </c>
      <c r="F745" s="78">
        <v>0</v>
      </c>
      <c r="G745" s="79"/>
      <c r="H745" s="79">
        <f t="shared" si="6"/>
        <v>0</v>
      </c>
    </row>
    <row r="746" spans="3:8" ht="14.25" hidden="1">
      <c r="C746" s="129"/>
      <c r="D746" s="81" t="s">
        <v>471</v>
      </c>
      <c r="E746" s="82" t="s">
        <v>1</v>
      </c>
      <c r="F746" s="78">
        <v>0</v>
      </c>
      <c r="G746" s="79"/>
      <c r="H746" s="79">
        <f t="shared" si="6"/>
        <v>0</v>
      </c>
    </row>
    <row r="747" spans="3:8" ht="14.25">
      <c r="C747" s="130"/>
      <c r="D747" s="81" t="s">
        <v>472</v>
      </c>
      <c r="E747" s="82" t="s">
        <v>1</v>
      </c>
      <c r="F747" s="78">
        <v>11</v>
      </c>
      <c r="G747" s="79"/>
      <c r="H747" s="79">
        <f t="shared" si="6"/>
        <v>0</v>
      </c>
    </row>
    <row r="748" spans="3:8" ht="14.25">
      <c r="C748" s="130"/>
      <c r="D748" s="81" t="s">
        <v>473</v>
      </c>
      <c r="E748" s="82" t="s">
        <v>1</v>
      </c>
      <c r="F748" s="78">
        <v>6</v>
      </c>
      <c r="G748" s="79"/>
      <c r="H748" s="79">
        <f t="shared" si="6"/>
        <v>0</v>
      </c>
    </row>
    <row r="749" spans="3:8" ht="14.25">
      <c r="C749" s="129"/>
      <c r="D749" s="81" t="s">
        <v>474</v>
      </c>
      <c r="E749" s="82" t="s">
        <v>1</v>
      </c>
      <c r="F749" s="78">
        <v>6</v>
      </c>
      <c r="G749" s="79"/>
      <c r="H749" s="79">
        <f t="shared" si="6"/>
        <v>0</v>
      </c>
    </row>
    <row r="750" spans="3:8" ht="14.25">
      <c r="C750" s="129"/>
      <c r="D750" s="81" t="s">
        <v>476</v>
      </c>
      <c r="E750" s="82" t="s">
        <v>1</v>
      </c>
      <c r="F750" s="78">
        <v>4</v>
      </c>
      <c r="G750" s="79"/>
      <c r="H750" s="79">
        <f t="shared" si="6"/>
        <v>0</v>
      </c>
    </row>
    <row r="751" spans="3:8" ht="14.25">
      <c r="C751" s="130"/>
      <c r="D751" s="81"/>
      <c r="E751" s="85"/>
      <c r="F751" s="78"/>
      <c r="G751" s="79"/>
      <c r="H751" s="79"/>
    </row>
    <row r="752" spans="3:8" ht="14.25">
      <c r="C752" s="130"/>
      <c r="D752" s="81" t="s">
        <v>479</v>
      </c>
      <c r="E752" s="82"/>
      <c r="F752" s="78"/>
      <c r="G752" s="79"/>
      <c r="H752" s="79"/>
    </row>
    <row r="753" spans="3:8" ht="14.25" hidden="1">
      <c r="C753" s="129"/>
      <c r="D753" s="81" t="s">
        <v>469</v>
      </c>
      <c r="E753" s="82" t="s">
        <v>1</v>
      </c>
      <c r="F753" s="78">
        <v>0</v>
      </c>
      <c r="G753" s="79"/>
      <c r="H753" s="79">
        <f aca="true" t="shared" si="7" ref="H753:H759">+F753*G753</f>
        <v>0</v>
      </c>
    </row>
    <row r="754" spans="3:8" ht="14.25" hidden="1">
      <c r="C754" s="130"/>
      <c r="D754" s="81" t="s">
        <v>470</v>
      </c>
      <c r="E754" s="82" t="s">
        <v>1</v>
      </c>
      <c r="F754" s="78">
        <v>0</v>
      </c>
      <c r="G754" s="79"/>
      <c r="H754" s="79">
        <f t="shared" si="7"/>
        <v>0</v>
      </c>
    </row>
    <row r="755" spans="3:8" ht="14.25" hidden="1">
      <c r="C755" s="130"/>
      <c r="D755" s="81" t="s">
        <v>471</v>
      </c>
      <c r="E755" s="82" t="s">
        <v>1</v>
      </c>
      <c r="F755" s="78"/>
      <c r="G755" s="79"/>
      <c r="H755" s="79">
        <f t="shared" si="7"/>
        <v>0</v>
      </c>
    </row>
    <row r="756" spans="3:8" ht="14.25" hidden="1">
      <c r="C756" s="130"/>
      <c r="D756" s="81" t="s">
        <v>472</v>
      </c>
      <c r="E756" s="82" t="s">
        <v>1</v>
      </c>
      <c r="F756" s="78">
        <v>0</v>
      </c>
      <c r="G756" s="79"/>
      <c r="H756" s="79">
        <f t="shared" si="7"/>
        <v>0</v>
      </c>
    </row>
    <row r="757" spans="3:8" ht="14.25" hidden="1">
      <c r="C757" s="129"/>
      <c r="D757" s="81" t="s">
        <v>473</v>
      </c>
      <c r="E757" s="82" t="s">
        <v>1</v>
      </c>
      <c r="F757" s="78"/>
      <c r="G757" s="79"/>
      <c r="H757" s="79">
        <f t="shared" si="7"/>
        <v>0</v>
      </c>
    </row>
    <row r="758" spans="3:8" ht="14.25" hidden="1">
      <c r="C758" s="130"/>
      <c r="D758" s="81" t="s">
        <v>474</v>
      </c>
      <c r="E758" s="82" t="s">
        <v>1</v>
      </c>
      <c r="F758" s="78">
        <v>0</v>
      </c>
      <c r="G758" s="79"/>
      <c r="H758" s="79">
        <f t="shared" si="7"/>
        <v>0</v>
      </c>
    </row>
    <row r="759" spans="3:8" ht="14.25">
      <c r="C759" s="130"/>
      <c r="D759" s="81" t="s">
        <v>476</v>
      </c>
      <c r="E759" s="82" t="s">
        <v>1</v>
      </c>
      <c r="F759" s="78">
        <v>2</v>
      </c>
      <c r="G759" s="79"/>
      <c r="H759" s="79">
        <f t="shared" si="7"/>
        <v>0</v>
      </c>
    </row>
    <row r="760" spans="3:8" ht="14.25">
      <c r="C760" s="130"/>
      <c r="D760" s="81"/>
      <c r="E760" s="82"/>
      <c r="F760" s="78"/>
      <c r="G760" s="79"/>
      <c r="H760" s="79"/>
    </row>
    <row r="761" spans="3:8" ht="14.25">
      <c r="C761" s="129">
        <v>6</v>
      </c>
      <c r="D761" s="86" t="s">
        <v>480</v>
      </c>
      <c r="E761" s="82"/>
      <c r="F761" s="78"/>
      <c r="G761" s="79"/>
      <c r="H761" s="79"/>
    </row>
    <row r="762" spans="3:8" ht="14.25">
      <c r="C762" s="130"/>
      <c r="D762" s="87" t="s">
        <v>481</v>
      </c>
      <c r="E762" s="82" t="s">
        <v>1</v>
      </c>
      <c r="F762" s="78">
        <v>3</v>
      </c>
      <c r="G762" s="79"/>
      <c r="H762" s="79">
        <f>+F762*G762</f>
        <v>0</v>
      </c>
    </row>
    <row r="763" spans="3:8" ht="14.25" hidden="1">
      <c r="C763" s="130"/>
      <c r="D763" s="87" t="s">
        <v>561</v>
      </c>
      <c r="E763" s="82" t="s">
        <v>1</v>
      </c>
      <c r="F763" s="78">
        <v>0</v>
      </c>
      <c r="G763" s="79"/>
      <c r="H763" s="79">
        <f>+F763*G763</f>
        <v>0</v>
      </c>
    </row>
    <row r="764" spans="3:8" ht="14.25">
      <c r="C764" s="129"/>
      <c r="D764" s="87"/>
      <c r="E764" s="82"/>
      <c r="F764" s="78"/>
      <c r="G764" s="79"/>
      <c r="H764" s="79"/>
    </row>
    <row r="765" spans="3:8" ht="38.25">
      <c r="C765" s="130">
        <v>7</v>
      </c>
      <c r="D765" s="81" t="s">
        <v>562</v>
      </c>
      <c r="E765" s="82" t="s">
        <v>1</v>
      </c>
      <c r="F765" s="78">
        <v>3</v>
      </c>
      <c r="G765" s="79"/>
      <c r="H765" s="79">
        <f>+F765*G765</f>
        <v>0</v>
      </c>
    </row>
    <row r="766" spans="3:8" ht="14.25" hidden="1">
      <c r="C766" s="130"/>
      <c r="D766" s="81" t="s">
        <v>482</v>
      </c>
      <c r="E766" s="82" t="s">
        <v>1</v>
      </c>
      <c r="F766" s="78"/>
      <c r="G766" s="79">
        <v>68.7</v>
      </c>
      <c r="H766" s="79">
        <f>+F766*G766</f>
        <v>0</v>
      </c>
    </row>
    <row r="767" spans="3:8" ht="14.25">
      <c r="C767" s="130"/>
      <c r="D767" s="81"/>
      <c r="E767" s="82"/>
      <c r="F767" s="78"/>
      <c r="G767" s="79"/>
      <c r="H767" s="79"/>
    </row>
    <row r="768" spans="3:8" ht="51">
      <c r="C768" s="130">
        <v>8</v>
      </c>
      <c r="D768" s="81" t="s">
        <v>483</v>
      </c>
      <c r="E768" s="82"/>
      <c r="F768" s="78"/>
      <c r="G768" s="79"/>
      <c r="H768" s="79"/>
    </row>
    <row r="769" spans="3:8" ht="14.25">
      <c r="C769" s="131"/>
      <c r="D769" s="81" t="s">
        <v>484</v>
      </c>
      <c r="E769" s="82" t="s">
        <v>1</v>
      </c>
      <c r="F769" s="78">
        <f>F762</f>
        <v>3</v>
      </c>
      <c r="G769" s="79"/>
      <c r="H769" s="79">
        <f>+F769*G769</f>
        <v>0</v>
      </c>
    </row>
    <row r="770" spans="3:8" ht="14.25">
      <c r="C770" s="130"/>
      <c r="D770" s="81"/>
      <c r="E770" s="82"/>
      <c r="F770" s="78"/>
      <c r="G770" s="79"/>
      <c r="H770" s="79"/>
    </row>
    <row r="771" spans="3:8" ht="25.5">
      <c r="C771" s="130">
        <v>9</v>
      </c>
      <c r="D771" s="81" t="s">
        <v>485</v>
      </c>
      <c r="E771" s="82"/>
      <c r="F771" s="78"/>
      <c r="G771" s="79"/>
      <c r="H771" s="79"/>
    </row>
    <row r="772" spans="3:8" ht="14.25" hidden="1">
      <c r="C772" s="130"/>
      <c r="D772" s="81" t="s">
        <v>469</v>
      </c>
      <c r="E772" s="82" t="s">
        <v>1</v>
      </c>
      <c r="F772" s="78">
        <v>0</v>
      </c>
      <c r="G772" s="79"/>
      <c r="H772" s="79">
        <f aca="true" t="shared" si="8" ref="H772:H777">+F772*G772</f>
        <v>0</v>
      </c>
    </row>
    <row r="773" spans="3:8" ht="14.25" hidden="1">
      <c r="C773" s="130"/>
      <c r="D773" s="81" t="s">
        <v>470</v>
      </c>
      <c r="E773" s="82" t="s">
        <v>1</v>
      </c>
      <c r="F773" s="78">
        <v>0</v>
      </c>
      <c r="G773" s="79"/>
      <c r="H773" s="79">
        <f t="shared" si="8"/>
        <v>0</v>
      </c>
    </row>
    <row r="774" spans="3:8" ht="14.25" hidden="1">
      <c r="C774" s="130"/>
      <c r="D774" s="81" t="s">
        <v>471</v>
      </c>
      <c r="E774" s="82" t="s">
        <v>1</v>
      </c>
      <c r="F774" s="78"/>
      <c r="G774" s="79"/>
      <c r="H774" s="79">
        <f t="shared" si="8"/>
        <v>0</v>
      </c>
    </row>
    <row r="775" spans="3:8" ht="14.25">
      <c r="C775" s="131"/>
      <c r="D775" s="81" t="s">
        <v>472</v>
      </c>
      <c r="E775" s="82" t="s">
        <v>1</v>
      </c>
      <c r="F775" s="78">
        <v>21</v>
      </c>
      <c r="G775" s="79"/>
      <c r="H775" s="79">
        <f t="shared" si="8"/>
        <v>0</v>
      </c>
    </row>
    <row r="776" spans="3:8" ht="14.25">
      <c r="C776" s="130"/>
      <c r="D776" s="81" t="s">
        <v>473</v>
      </c>
      <c r="E776" s="82" t="s">
        <v>1</v>
      </c>
      <c r="F776" s="78">
        <v>7</v>
      </c>
      <c r="G776" s="79"/>
      <c r="H776" s="79">
        <f t="shared" si="8"/>
        <v>0</v>
      </c>
    </row>
    <row r="777" spans="3:8" ht="14.25" hidden="1">
      <c r="C777" s="130"/>
      <c r="D777" s="81" t="s">
        <v>474</v>
      </c>
      <c r="E777" s="82" t="s">
        <v>1</v>
      </c>
      <c r="F777" s="78">
        <v>0</v>
      </c>
      <c r="G777" s="79"/>
      <c r="H777" s="79">
        <f t="shared" si="8"/>
        <v>0</v>
      </c>
    </row>
    <row r="778" spans="3:8" ht="14.25">
      <c r="C778" s="130"/>
      <c r="D778" s="81"/>
      <c r="E778" s="82"/>
      <c r="F778" s="78"/>
      <c r="G778" s="79"/>
      <c r="H778" s="79"/>
    </row>
    <row r="779" spans="3:8" ht="25.5" hidden="1">
      <c r="C779" s="129"/>
      <c r="D779" s="81" t="s">
        <v>486</v>
      </c>
      <c r="E779" s="82"/>
      <c r="F779" s="78"/>
      <c r="G779" s="79"/>
      <c r="H779" s="79"/>
    </row>
    <row r="780" spans="3:8" ht="14.25" hidden="1">
      <c r="C780" s="130"/>
      <c r="D780" s="81" t="s">
        <v>469</v>
      </c>
      <c r="E780" s="82" t="s">
        <v>1</v>
      </c>
      <c r="F780" s="78">
        <v>0</v>
      </c>
      <c r="G780" s="79"/>
      <c r="H780" s="79">
        <f aca="true" t="shared" si="9" ref="H780:H785">+F780*G780</f>
        <v>0</v>
      </c>
    </row>
    <row r="781" spans="3:8" ht="14.25" hidden="1">
      <c r="C781" s="130"/>
      <c r="D781" s="81" t="s">
        <v>470</v>
      </c>
      <c r="E781" s="82" t="s">
        <v>1</v>
      </c>
      <c r="F781" s="78">
        <v>0</v>
      </c>
      <c r="G781" s="79"/>
      <c r="H781" s="79">
        <f t="shared" si="9"/>
        <v>0</v>
      </c>
    </row>
    <row r="782" spans="3:8" ht="14.25" hidden="1">
      <c r="C782" s="129"/>
      <c r="D782" s="81" t="s">
        <v>471</v>
      </c>
      <c r="E782" s="82" t="s">
        <v>1</v>
      </c>
      <c r="F782" s="78">
        <v>0</v>
      </c>
      <c r="G782" s="79"/>
      <c r="H782" s="79">
        <f t="shared" si="9"/>
        <v>0</v>
      </c>
    </row>
    <row r="783" spans="3:8" ht="14.25" hidden="1">
      <c r="C783" s="129"/>
      <c r="D783" s="81" t="s">
        <v>472</v>
      </c>
      <c r="E783" s="82" t="s">
        <v>1</v>
      </c>
      <c r="F783" s="78">
        <v>0</v>
      </c>
      <c r="G783" s="79"/>
      <c r="H783" s="79">
        <f t="shared" si="9"/>
        <v>0</v>
      </c>
    </row>
    <row r="784" spans="3:8" ht="14.25" hidden="1">
      <c r="C784" s="130"/>
      <c r="D784" s="81" t="s">
        <v>473</v>
      </c>
      <c r="E784" s="82" t="s">
        <v>1</v>
      </c>
      <c r="F784" s="78"/>
      <c r="G784" s="79"/>
      <c r="H784" s="79">
        <f t="shared" si="9"/>
        <v>0</v>
      </c>
    </row>
    <row r="785" spans="3:8" ht="14.25" hidden="1">
      <c r="C785" s="130"/>
      <c r="D785" s="81" t="s">
        <v>474</v>
      </c>
      <c r="E785" s="82" t="s">
        <v>1</v>
      </c>
      <c r="F785" s="78">
        <v>0</v>
      </c>
      <c r="G785" s="79"/>
      <c r="H785" s="79">
        <f t="shared" si="9"/>
        <v>0</v>
      </c>
    </row>
    <row r="786" spans="3:8" ht="14.25" hidden="1">
      <c r="C786" s="129"/>
      <c r="D786" s="81"/>
      <c r="E786" s="82"/>
      <c r="F786" s="78"/>
      <c r="G786" s="79"/>
      <c r="H786" s="79"/>
    </row>
    <row r="787" spans="3:8" ht="25.5">
      <c r="C787" s="130">
        <v>10</v>
      </c>
      <c r="D787" s="88" t="s">
        <v>487</v>
      </c>
      <c r="E787" s="82"/>
      <c r="F787" s="78"/>
      <c r="G787" s="79"/>
      <c r="H787" s="79"/>
    </row>
    <row r="788" spans="3:8" ht="14.25" hidden="1">
      <c r="C788" s="130"/>
      <c r="D788" s="81" t="s">
        <v>469</v>
      </c>
      <c r="E788" s="82" t="s">
        <v>1</v>
      </c>
      <c r="F788" s="78">
        <v>0</v>
      </c>
      <c r="G788" s="79"/>
      <c r="H788" s="79">
        <f aca="true" t="shared" si="10" ref="H788:H795">+F788*G788</f>
        <v>0</v>
      </c>
    </row>
    <row r="789" spans="3:8" ht="14.25" hidden="1">
      <c r="C789" s="130"/>
      <c r="D789" s="81" t="s">
        <v>470</v>
      </c>
      <c r="E789" s="82" t="s">
        <v>1</v>
      </c>
      <c r="F789" s="78">
        <v>0</v>
      </c>
      <c r="G789" s="79"/>
      <c r="H789" s="79">
        <f t="shared" si="10"/>
        <v>0</v>
      </c>
    </row>
    <row r="790" spans="3:8" ht="14.25" hidden="1">
      <c r="C790" s="130"/>
      <c r="D790" s="81" t="s">
        <v>471</v>
      </c>
      <c r="E790" s="82" t="s">
        <v>1</v>
      </c>
      <c r="F790" s="78"/>
      <c r="G790" s="79"/>
      <c r="H790" s="79">
        <f t="shared" si="10"/>
        <v>0</v>
      </c>
    </row>
    <row r="791" spans="3:8" ht="14.25">
      <c r="C791" s="130"/>
      <c r="D791" s="81" t="s">
        <v>472</v>
      </c>
      <c r="E791" s="82" t="s">
        <v>1</v>
      </c>
      <c r="F791" s="78">
        <v>5</v>
      </c>
      <c r="G791" s="79"/>
      <c r="H791" s="79">
        <f t="shared" si="10"/>
        <v>0</v>
      </c>
    </row>
    <row r="792" spans="3:8" ht="14.25">
      <c r="C792" s="130"/>
      <c r="D792" s="81" t="s">
        <v>473</v>
      </c>
      <c r="E792" s="82" t="s">
        <v>1</v>
      </c>
      <c r="F792" s="78">
        <v>2</v>
      </c>
      <c r="G792" s="79"/>
      <c r="H792" s="79">
        <f t="shared" si="10"/>
        <v>0</v>
      </c>
    </row>
    <row r="793" spans="3:8" ht="14.25">
      <c r="C793" s="129"/>
      <c r="D793" s="81" t="s">
        <v>474</v>
      </c>
      <c r="E793" s="82" t="s">
        <v>1</v>
      </c>
      <c r="F793" s="78">
        <v>1</v>
      </c>
      <c r="G793" s="79"/>
      <c r="H793" s="79">
        <f t="shared" si="10"/>
        <v>0</v>
      </c>
    </row>
    <row r="794" spans="3:8" ht="14.25" hidden="1">
      <c r="C794" s="130"/>
      <c r="D794" s="81" t="s">
        <v>488</v>
      </c>
      <c r="E794" s="82" t="s">
        <v>1</v>
      </c>
      <c r="F794" s="78">
        <v>0</v>
      </c>
      <c r="G794" s="79"/>
      <c r="H794" s="79">
        <f t="shared" si="10"/>
        <v>0</v>
      </c>
    </row>
    <row r="795" spans="3:8" ht="14.25">
      <c r="C795" s="130"/>
      <c r="D795" s="81" t="s">
        <v>476</v>
      </c>
      <c r="E795" s="82" t="s">
        <v>1</v>
      </c>
      <c r="F795" s="78">
        <v>2</v>
      </c>
      <c r="G795" s="79"/>
      <c r="H795" s="79">
        <f t="shared" si="10"/>
        <v>0</v>
      </c>
    </row>
    <row r="796" spans="3:8" ht="14.25">
      <c r="C796" s="130"/>
      <c r="D796" s="81"/>
      <c r="E796" s="82"/>
      <c r="F796" s="78"/>
      <c r="G796" s="79"/>
      <c r="H796" s="79"/>
    </row>
    <row r="797" spans="3:8" ht="25.5" hidden="1">
      <c r="C797" s="129"/>
      <c r="D797" s="89" t="s">
        <v>489</v>
      </c>
      <c r="E797" s="82"/>
      <c r="F797" s="78"/>
      <c r="G797" s="79"/>
      <c r="H797" s="79"/>
    </row>
    <row r="798" spans="3:8" ht="14.25" hidden="1">
      <c r="C798" s="130"/>
      <c r="D798" s="81" t="s">
        <v>469</v>
      </c>
      <c r="E798" s="82" t="s">
        <v>1</v>
      </c>
      <c r="F798" s="78">
        <v>0</v>
      </c>
      <c r="G798" s="79"/>
      <c r="H798" s="79">
        <f aca="true" t="shared" si="11" ref="H798:H805">+F798*G798</f>
        <v>0</v>
      </c>
    </row>
    <row r="799" spans="3:8" ht="14.25" hidden="1">
      <c r="C799" s="130"/>
      <c r="D799" s="81" t="s">
        <v>470</v>
      </c>
      <c r="E799" s="82" t="s">
        <v>1</v>
      </c>
      <c r="F799" s="78">
        <v>0</v>
      </c>
      <c r="G799" s="79"/>
      <c r="H799" s="79">
        <f t="shared" si="11"/>
        <v>0</v>
      </c>
    </row>
    <row r="800" spans="3:8" ht="14.25" hidden="1">
      <c r="C800" s="129"/>
      <c r="D800" s="81" t="s">
        <v>471</v>
      </c>
      <c r="E800" s="82" t="s">
        <v>1</v>
      </c>
      <c r="F800" s="78">
        <v>0</v>
      </c>
      <c r="G800" s="79"/>
      <c r="H800" s="79">
        <f t="shared" si="11"/>
        <v>0</v>
      </c>
    </row>
    <row r="801" spans="3:8" ht="14.25" hidden="1">
      <c r="C801" s="130"/>
      <c r="D801" s="81" t="s">
        <v>472</v>
      </c>
      <c r="E801" s="82" t="s">
        <v>1</v>
      </c>
      <c r="F801" s="78">
        <v>0</v>
      </c>
      <c r="G801" s="79"/>
      <c r="H801" s="79">
        <f t="shared" si="11"/>
        <v>0</v>
      </c>
    </row>
    <row r="802" spans="3:8" ht="14.25" hidden="1">
      <c r="C802" s="130"/>
      <c r="D802" s="81" t="s">
        <v>473</v>
      </c>
      <c r="E802" s="82" t="s">
        <v>1</v>
      </c>
      <c r="F802" s="78">
        <v>0</v>
      </c>
      <c r="G802" s="79"/>
      <c r="H802" s="79">
        <f t="shared" si="11"/>
        <v>0</v>
      </c>
    </row>
    <row r="803" spans="3:8" ht="14.25" hidden="1">
      <c r="C803" s="130"/>
      <c r="D803" s="81" t="s">
        <v>474</v>
      </c>
      <c r="E803" s="82" t="s">
        <v>1</v>
      </c>
      <c r="F803" s="78">
        <v>0</v>
      </c>
      <c r="G803" s="79"/>
      <c r="H803" s="79">
        <f t="shared" si="11"/>
        <v>0</v>
      </c>
    </row>
    <row r="804" spans="3:8" ht="14.25" hidden="1">
      <c r="C804" s="129"/>
      <c r="D804" s="81" t="s">
        <v>488</v>
      </c>
      <c r="E804" s="82" t="s">
        <v>1</v>
      </c>
      <c r="F804" s="78">
        <v>0</v>
      </c>
      <c r="G804" s="79"/>
      <c r="H804" s="79">
        <f t="shared" si="11"/>
        <v>0</v>
      </c>
    </row>
    <row r="805" spans="3:8" ht="14.25" hidden="1">
      <c r="C805" s="130"/>
      <c r="D805" s="81" t="s">
        <v>476</v>
      </c>
      <c r="E805" s="82" t="s">
        <v>1</v>
      </c>
      <c r="F805" s="78">
        <v>0</v>
      </c>
      <c r="G805" s="79"/>
      <c r="H805" s="79">
        <f t="shared" si="11"/>
        <v>0</v>
      </c>
    </row>
    <row r="806" spans="3:8" ht="14.25" hidden="1">
      <c r="C806" s="130"/>
      <c r="D806" s="81"/>
      <c r="E806" s="82"/>
      <c r="F806" s="78"/>
      <c r="G806" s="79"/>
      <c r="H806" s="79"/>
    </row>
    <row r="807" spans="3:8" ht="14.25">
      <c r="C807" s="130">
        <v>11</v>
      </c>
      <c r="D807" s="81" t="s">
        <v>490</v>
      </c>
      <c r="E807" s="82"/>
      <c r="F807" s="78"/>
      <c r="G807" s="79"/>
      <c r="H807" s="79"/>
    </row>
    <row r="808" spans="3:8" ht="14.25" hidden="1">
      <c r="C808" s="130"/>
      <c r="D808" s="81" t="s">
        <v>469</v>
      </c>
      <c r="E808" s="82" t="s">
        <v>1</v>
      </c>
      <c r="F808" s="78">
        <v>0</v>
      </c>
      <c r="G808" s="79"/>
      <c r="H808" s="79">
        <f aca="true" t="shared" si="12" ref="H808:H813">+F808*G808</f>
        <v>0</v>
      </c>
    </row>
    <row r="809" spans="3:8" ht="14.25" hidden="1">
      <c r="C809" s="129"/>
      <c r="D809" s="81" t="s">
        <v>470</v>
      </c>
      <c r="E809" s="82" t="s">
        <v>1</v>
      </c>
      <c r="F809" s="78">
        <v>0</v>
      </c>
      <c r="G809" s="79"/>
      <c r="H809" s="79">
        <f t="shared" si="12"/>
        <v>0</v>
      </c>
    </row>
    <row r="810" spans="3:8" ht="14.25" hidden="1">
      <c r="C810" s="130"/>
      <c r="D810" s="81" t="s">
        <v>471</v>
      </c>
      <c r="E810" s="82" t="s">
        <v>1</v>
      </c>
      <c r="F810" s="78"/>
      <c r="G810" s="79"/>
      <c r="H810" s="79">
        <f t="shared" si="12"/>
        <v>0</v>
      </c>
    </row>
    <row r="811" spans="3:8" ht="14.25">
      <c r="C811" s="129"/>
      <c r="D811" s="81" t="s">
        <v>472</v>
      </c>
      <c r="E811" s="82" t="s">
        <v>1</v>
      </c>
      <c r="F811" s="78">
        <v>6</v>
      </c>
      <c r="G811" s="79"/>
      <c r="H811" s="79">
        <f t="shared" si="12"/>
        <v>0</v>
      </c>
    </row>
    <row r="812" spans="3:8" ht="14.25">
      <c r="C812" s="130"/>
      <c r="D812" s="81" t="s">
        <v>473</v>
      </c>
      <c r="E812" s="82" t="s">
        <v>1</v>
      </c>
      <c r="F812" s="78">
        <v>6</v>
      </c>
      <c r="G812" s="79"/>
      <c r="H812" s="79">
        <f t="shared" si="12"/>
        <v>0</v>
      </c>
    </row>
    <row r="813" spans="3:8" ht="14.25" hidden="1">
      <c r="C813" s="130"/>
      <c r="D813" s="81" t="s">
        <v>474</v>
      </c>
      <c r="E813" s="82" t="s">
        <v>1</v>
      </c>
      <c r="F813" s="78">
        <v>0</v>
      </c>
      <c r="G813" s="79"/>
      <c r="H813" s="79">
        <f t="shared" si="12"/>
        <v>0</v>
      </c>
    </row>
    <row r="814" spans="3:8" ht="14.25">
      <c r="C814" s="130"/>
      <c r="D814" s="81"/>
      <c r="E814" s="82"/>
      <c r="F814" s="78"/>
      <c r="G814" s="79"/>
      <c r="H814" s="79"/>
    </row>
    <row r="815" spans="3:8" ht="25.5">
      <c r="C815" s="130">
        <v>12</v>
      </c>
      <c r="D815" s="81" t="s">
        <v>491</v>
      </c>
      <c r="E815" s="82"/>
      <c r="F815" s="78"/>
      <c r="G815" s="79"/>
      <c r="H815" s="79"/>
    </row>
    <row r="816" spans="3:8" ht="14.25" hidden="1">
      <c r="C816" s="130"/>
      <c r="D816" s="81" t="s">
        <v>469</v>
      </c>
      <c r="E816" s="82" t="s">
        <v>1</v>
      </c>
      <c r="F816" s="78">
        <v>0</v>
      </c>
      <c r="G816" s="79"/>
      <c r="H816" s="79">
        <f aca="true" t="shared" si="13" ref="H816:H821">+F816*G816</f>
        <v>0</v>
      </c>
    </row>
    <row r="817" spans="3:8" ht="14.25" hidden="1">
      <c r="C817" s="130"/>
      <c r="D817" s="81" t="s">
        <v>470</v>
      </c>
      <c r="E817" s="82" t="s">
        <v>1</v>
      </c>
      <c r="F817" s="78">
        <v>0</v>
      </c>
      <c r="G817" s="79"/>
      <c r="H817" s="79">
        <f t="shared" si="13"/>
        <v>0</v>
      </c>
    </row>
    <row r="818" spans="3:8" ht="14.25" hidden="1">
      <c r="C818" s="130"/>
      <c r="D818" s="81" t="s">
        <v>471</v>
      </c>
      <c r="E818" s="82" t="s">
        <v>1</v>
      </c>
      <c r="F818" s="78"/>
      <c r="G818" s="79"/>
      <c r="H818" s="79">
        <f t="shared" si="13"/>
        <v>0</v>
      </c>
    </row>
    <row r="819" spans="3:8" ht="14.25">
      <c r="C819" s="130"/>
      <c r="D819" s="81" t="s">
        <v>472</v>
      </c>
      <c r="E819" s="82" t="s">
        <v>1</v>
      </c>
      <c r="F819" s="78">
        <v>4</v>
      </c>
      <c r="G819" s="79"/>
      <c r="H819" s="79">
        <f t="shared" si="13"/>
        <v>0</v>
      </c>
    </row>
    <row r="820" spans="3:8" ht="14.25">
      <c r="C820" s="130"/>
      <c r="D820" s="81" t="s">
        <v>473</v>
      </c>
      <c r="E820" s="82" t="s">
        <v>1</v>
      </c>
      <c r="F820" s="78">
        <v>4</v>
      </c>
      <c r="G820" s="79"/>
      <c r="H820" s="79">
        <f t="shared" si="13"/>
        <v>0</v>
      </c>
    </row>
    <row r="821" spans="3:8" ht="14.25" hidden="1">
      <c r="C821" s="130"/>
      <c r="D821" s="81" t="s">
        <v>474</v>
      </c>
      <c r="E821" s="82" t="s">
        <v>1</v>
      </c>
      <c r="F821" s="78">
        <v>0</v>
      </c>
      <c r="G821" s="79">
        <v>32.3</v>
      </c>
      <c r="H821" s="79">
        <f t="shared" si="13"/>
        <v>0</v>
      </c>
    </row>
    <row r="822" spans="3:8" ht="14.25">
      <c r="C822" s="130"/>
      <c r="D822" s="81"/>
      <c r="E822" s="82"/>
      <c r="F822" s="78"/>
      <c r="G822" s="79"/>
      <c r="H822" s="79"/>
    </row>
    <row r="823" spans="3:8" ht="38.25">
      <c r="C823" s="130">
        <v>13</v>
      </c>
      <c r="D823" s="90" t="s">
        <v>492</v>
      </c>
      <c r="E823" s="140"/>
      <c r="F823" s="140"/>
      <c r="G823" s="140"/>
      <c r="H823" s="140"/>
    </row>
    <row r="824" spans="3:8" ht="14.25" hidden="1">
      <c r="C824" s="130"/>
      <c r="D824" s="90" t="s">
        <v>563</v>
      </c>
      <c r="E824" s="91" t="s">
        <v>493</v>
      </c>
      <c r="F824" s="92">
        <v>0</v>
      </c>
      <c r="G824" s="93">
        <v>0</v>
      </c>
      <c r="H824" s="93">
        <f aca="true" t="shared" si="14" ref="H824:H830">+F824*G824</f>
        <v>0</v>
      </c>
    </row>
    <row r="825" spans="3:8" ht="14.25" hidden="1">
      <c r="C825" s="130"/>
      <c r="D825" s="90" t="s">
        <v>564</v>
      </c>
      <c r="E825" s="91" t="s">
        <v>493</v>
      </c>
      <c r="F825" s="92">
        <v>0</v>
      </c>
      <c r="G825" s="93">
        <v>0</v>
      </c>
      <c r="H825" s="93">
        <f t="shared" si="14"/>
        <v>0</v>
      </c>
    </row>
    <row r="826" spans="3:8" ht="14.25" hidden="1">
      <c r="C826" s="129"/>
      <c r="D826" s="90" t="s">
        <v>565</v>
      </c>
      <c r="E826" s="91" t="s">
        <v>493</v>
      </c>
      <c r="F826" s="92">
        <v>0</v>
      </c>
      <c r="G826" s="93">
        <v>0</v>
      </c>
      <c r="H826" s="93">
        <f t="shared" si="14"/>
        <v>0</v>
      </c>
    </row>
    <row r="827" spans="3:8" ht="14.25">
      <c r="C827" s="130"/>
      <c r="D827" s="81" t="s">
        <v>566</v>
      </c>
      <c r="E827" s="82" t="s">
        <v>493</v>
      </c>
      <c r="F827" s="78">
        <v>1</v>
      </c>
      <c r="G827" s="79"/>
      <c r="H827" s="79">
        <f t="shared" si="14"/>
        <v>0</v>
      </c>
    </row>
    <row r="828" spans="3:8" ht="14.25" hidden="1">
      <c r="C828" s="130"/>
      <c r="D828" s="81" t="s">
        <v>494</v>
      </c>
      <c r="E828" s="82" t="s">
        <v>493</v>
      </c>
      <c r="F828" s="78">
        <v>0</v>
      </c>
      <c r="G828" s="79"/>
      <c r="H828" s="79">
        <f t="shared" si="14"/>
        <v>0</v>
      </c>
    </row>
    <row r="829" spans="3:8" ht="14.25" hidden="1">
      <c r="C829" s="130"/>
      <c r="D829" s="81" t="s">
        <v>495</v>
      </c>
      <c r="E829" s="82" t="s">
        <v>493</v>
      </c>
      <c r="F829" s="78"/>
      <c r="G829" s="79"/>
      <c r="H829" s="79">
        <f t="shared" si="14"/>
        <v>0</v>
      </c>
    </row>
    <row r="830" spans="3:8" ht="14.25" hidden="1">
      <c r="C830" s="129"/>
      <c r="D830" s="81" t="s">
        <v>496</v>
      </c>
      <c r="E830" s="82" t="s">
        <v>493</v>
      </c>
      <c r="F830" s="78">
        <v>0</v>
      </c>
      <c r="G830" s="79"/>
      <c r="H830" s="79">
        <f t="shared" si="14"/>
        <v>0</v>
      </c>
    </row>
    <row r="831" spans="3:8" ht="14.25">
      <c r="C831" s="130"/>
      <c r="D831" s="94"/>
      <c r="E831" s="82"/>
      <c r="F831" s="78"/>
      <c r="G831" s="79"/>
      <c r="H831" s="79"/>
    </row>
    <row r="832" spans="3:8" ht="38.25">
      <c r="C832" s="130">
        <v>14</v>
      </c>
      <c r="D832" s="81" t="s">
        <v>497</v>
      </c>
      <c r="E832" s="82"/>
      <c r="F832" s="78"/>
      <c r="G832" s="79"/>
      <c r="H832" s="79"/>
    </row>
    <row r="833" spans="3:8" ht="14.25">
      <c r="C833" s="130"/>
      <c r="D833" s="81" t="s">
        <v>498</v>
      </c>
      <c r="E833" s="82" t="s">
        <v>27</v>
      </c>
      <c r="F833" s="78">
        <v>420</v>
      </c>
      <c r="G833" s="79"/>
      <c r="H833" s="79">
        <f aca="true" t="shared" si="15" ref="H833:H838">+F833*G833</f>
        <v>0</v>
      </c>
    </row>
    <row r="834" spans="3:8" ht="14.25" hidden="1">
      <c r="C834" s="130"/>
      <c r="D834" s="81" t="s">
        <v>499</v>
      </c>
      <c r="E834" s="82" t="s">
        <v>27</v>
      </c>
      <c r="F834" s="78"/>
      <c r="G834" s="79"/>
      <c r="H834" s="79">
        <f t="shared" si="15"/>
        <v>0</v>
      </c>
    </row>
    <row r="835" spans="3:8" ht="14.25" hidden="1">
      <c r="C835" s="130"/>
      <c r="D835" s="81" t="s">
        <v>500</v>
      </c>
      <c r="E835" s="82" t="s">
        <v>27</v>
      </c>
      <c r="F835" s="78">
        <v>0</v>
      </c>
      <c r="G835" s="79"/>
      <c r="H835" s="79">
        <f t="shared" si="15"/>
        <v>0</v>
      </c>
    </row>
    <row r="836" spans="3:8" ht="14.25" hidden="1">
      <c r="C836" s="130"/>
      <c r="D836" s="81" t="s">
        <v>501</v>
      </c>
      <c r="E836" s="82" t="s">
        <v>27</v>
      </c>
      <c r="F836" s="78"/>
      <c r="G836" s="79"/>
      <c r="H836" s="79">
        <f t="shared" si="15"/>
        <v>0</v>
      </c>
    </row>
    <row r="837" spans="3:8" ht="14.25" hidden="1">
      <c r="C837" s="130"/>
      <c r="D837" s="81" t="s">
        <v>502</v>
      </c>
      <c r="E837" s="82" t="s">
        <v>27</v>
      </c>
      <c r="F837" s="78"/>
      <c r="G837" s="79"/>
      <c r="H837" s="79">
        <f t="shared" si="15"/>
        <v>0</v>
      </c>
    </row>
    <row r="838" spans="3:8" ht="14.25" hidden="1">
      <c r="C838" s="130"/>
      <c r="D838" s="81" t="s">
        <v>503</v>
      </c>
      <c r="E838" s="82" t="s">
        <v>27</v>
      </c>
      <c r="F838" s="78"/>
      <c r="G838" s="79"/>
      <c r="H838" s="79">
        <f t="shared" si="15"/>
        <v>0</v>
      </c>
    </row>
    <row r="839" spans="3:8" ht="38.25">
      <c r="C839" s="130">
        <v>15</v>
      </c>
      <c r="D839" s="81" t="s">
        <v>504</v>
      </c>
      <c r="E839" s="82" t="s">
        <v>505</v>
      </c>
      <c r="F839" s="78">
        <v>20</v>
      </c>
      <c r="G839" s="79"/>
      <c r="H839" s="79">
        <f>+F839*G839</f>
        <v>0</v>
      </c>
    </row>
    <row r="840" spans="3:8" ht="14.25">
      <c r="C840" s="130"/>
      <c r="D840" s="81"/>
      <c r="E840" s="82"/>
      <c r="F840" s="78"/>
      <c r="G840" s="79"/>
      <c r="H840" s="79"/>
    </row>
    <row r="841" spans="3:8" ht="38.25" hidden="1">
      <c r="C841" s="130"/>
      <c r="D841" s="81" t="s">
        <v>506</v>
      </c>
      <c r="E841" s="82"/>
      <c r="F841" s="78"/>
      <c r="G841" s="79"/>
      <c r="H841" s="79"/>
    </row>
    <row r="842" spans="3:8" ht="14.25" hidden="1">
      <c r="C842" s="130"/>
      <c r="D842" s="81" t="s">
        <v>507</v>
      </c>
      <c r="E842" s="82" t="s">
        <v>1</v>
      </c>
      <c r="F842" s="78">
        <v>0</v>
      </c>
      <c r="G842" s="79">
        <v>0</v>
      </c>
      <c r="H842" s="79">
        <f>+F842*G842</f>
        <v>0</v>
      </c>
    </row>
    <row r="843" spans="3:8" ht="14.25" hidden="1">
      <c r="C843" s="130"/>
      <c r="D843" s="81" t="s">
        <v>508</v>
      </c>
      <c r="E843" s="82" t="s">
        <v>1</v>
      </c>
      <c r="F843" s="78">
        <v>0</v>
      </c>
      <c r="G843" s="79">
        <v>0</v>
      </c>
      <c r="H843" s="79">
        <f>+F843*G843</f>
        <v>0</v>
      </c>
    </row>
    <row r="844" spans="3:8" ht="14.25" hidden="1">
      <c r="C844" s="130"/>
      <c r="D844" s="81" t="s">
        <v>509</v>
      </c>
      <c r="E844" s="82" t="s">
        <v>1</v>
      </c>
      <c r="F844" s="78">
        <v>0</v>
      </c>
      <c r="G844" s="79">
        <v>0</v>
      </c>
      <c r="H844" s="79">
        <f>+F844*G844</f>
        <v>0</v>
      </c>
    </row>
    <row r="845" spans="3:8" ht="51" hidden="1">
      <c r="C845" s="130"/>
      <c r="D845" s="81" t="s">
        <v>510</v>
      </c>
      <c r="E845" s="82"/>
      <c r="F845" s="78"/>
      <c r="G845" s="79"/>
      <c r="H845" s="79"/>
    </row>
    <row r="846" spans="3:8" ht="14.25" hidden="1">
      <c r="C846" s="130"/>
      <c r="D846" s="81" t="s">
        <v>511</v>
      </c>
      <c r="E846" s="82" t="s">
        <v>505</v>
      </c>
      <c r="F846" s="78">
        <v>0</v>
      </c>
      <c r="G846" s="79">
        <v>0</v>
      </c>
      <c r="H846" s="79">
        <f>+F846*G846</f>
        <v>0</v>
      </c>
    </row>
    <row r="847" spans="3:8" ht="25.5">
      <c r="C847" s="130">
        <v>17</v>
      </c>
      <c r="D847" s="81" t="s">
        <v>567</v>
      </c>
      <c r="E847" s="82"/>
      <c r="F847" s="78"/>
      <c r="G847" s="79"/>
      <c r="H847" s="79"/>
    </row>
    <row r="848" spans="3:8" ht="24" customHeight="1">
      <c r="C848" s="130"/>
      <c r="D848" s="81" t="s">
        <v>512</v>
      </c>
      <c r="E848" s="82" t="s">
        <v>513</v>
      </c>
      <c r="F848" s="78">
        <v>0</v>
      </c>
      <c r="G848" s="79">
        <v>0</v>
      </c>
      <c r="H848" s="79">
        <f>+F848*G848</f>
        <v>0</v>
      </c>
    </row>
    <row r="849" spans="3:8" ht="14.25">
      <c r="C849" s="130"/>
      <c r="D849" s="81" t="s">
        <v>514</v>
      </c>
      <c r="E849" s="82" t="s">
        <v>513</v>
      </c>
      <c r="F849" s="78">
        <f>48+16+11+6</f>
        <v>81</v>
      </c>
      <c r="G849" s="79"/>
      <c r="H849" s="79">
        <f>+F849*G849</f>
        <v>0</v>
      </c>
    </row>
    <row r="850" spans="3:8" ht="14.25">
      <c r="C850" s="130"/>
      <c r="D850" s="81"/>
      <c r="E850" s="82"/>
      <c r="F850" s="78"/>
      <c r="G850" s="79"/>
      <c r="H850" s="79"/>
    </row>
    <row r="851" spans="3:8" ht="14.25">
      <c r="C851" s="130"/>
      <c r="D851" s="81"/>
      <c r="E851" s="82"/>
      <c r="F851" s="78"/>
      <c r="G851" s="79"/>
      <c r="H851" s="79"/>
    </row>
    <row r="852" spans="3:8" ht="89.25">
      <c r="C852" s="130">
        <v>18</v>
      </c>
      <c r="D852" s="86" t="s">
        <v>550</v>
      </c>
      <c r="E852" s="95"/>
      <c r="F852" s="95"/>
      <c r="G852" s="96"/>
      <c r="H852" s="96"/>
    </row>
    <row r="853" spans="3:8" ht="14.25" hidden="1">
      <c r="C853" s="130"/>
      <c r="D853" s="86" t="s">
        <v>515</v>
      </c>
      <c r="E853" s="91" t="s">
        <v>505</v>
      </c>
      <c r="F853" s="97"/>
      <c r="G853" s="98"/>
      <c r="H853" s="98">
        <f>+F853*G853</f>
        <v>0</v>
      </c>
    </row>
    <row r="854" spans="3:8" ht="14.25">
      <c r="C854" s="130"/>
      <c r="D854" s="86" t="s">
        <v>516</v>
      </c>
      <c r="E854" s="91" t="s">
        <v>505</v>
      </c>
      <c r="F854" s="97">
        <v>20</v>
      </c>
      <c r="G854" s="98"/>
      <c r="H854" s="98">
        <f>+F854*G854</f>
        <v>0</v>
      </c>
    </row>
    <row r="855" spans="3:8" ht="14.25" hidden="1">
      <c r="C855" s="130"/>
      <c r="D855" s="86" t="s">
        <v>546</v>
      </c>
      <c r="E855" s="91" t="s">
        <v>505</v>
      </c>
      <c r="F855" s="97"/>
      <c r="G855" s="98">
        <v>150</v>
      </c>
      <c r="H855" s="98">
        <f>+F855*G855</f>
        <v>0</v>
      </c>
    </row>
    <row r="856" spans="3:8" ht="14.25" hidden="1">
      <c r="C856" s="130"/>
      <c r="D856" s="86" t="s">
        <v>547</v>
      </c>
      <c r="E856" s="91" t="s">
        <v>505</v>
      </c>
      <c r="F856" s="97"/>
      <c r="G856" s="98">
        <v>130</v>
      </c>
      <c r="H856" s="98">
        <f>+F856*G856</f>
        <v>0</v>
      </c>
    </row>
    <row r="857" spans="3:8" ht="89.25" hidden="1">
      <c r="C857" s="130"/>
      <c r="D857" s="81" t="s">
        <v>517</v>
      </c>
      <c r="E857" s="82" t="s">
        <v>505</v>
      </c>
      <c r="F857" s="78">
        <v>0</v>
      </c>
      <c r="G857" s="79">
        <v>0</v>
      </c>
      <c r="H857" s="79">
        <f>+F857*G857</f>
        <v>0</v>
      </c>
    </row>
    <row r="858" spans="3:8" ht="14.25" hidden="1">
      <c r="C858" s="130"/>
      <c r="D858" s="81" t="s">
        <v>24</v>
      </c>
      <c r="E858" s="85"/>
      <c r="F858" s="78"/>
      <c r="G858" s="79"/>
      <c r="H858" s="79"/>
    </row>
    <row r="859" spans="3:8" ht="51" hidden="1">
      <c r="C859" s="130"/>
      <c r="D859" s="81" t="s">
        <v>568</v>
      </c>
      <c r="E859" s="82"/>
      <c r="F859" s="78"/>
      <c r="G859" s="79"/>
      <c r="H859" s="79"/>
    </row>
    <row r="860" spans="3:8" ht="14.25" hidden="1">
      <c r="C860" s="130"/>
      <c r="D860" s="81" t="s">
        <v>518</v>
      </c>
      <c r="E860" s="82" t="s">
        <v>505</v>
      </c>
      <c r="F860" s="78">
        <v>0</v>
      </c>
      <c r="G860" s="79">
        <v>0</v>
      </c>
      <c r="H860" s="79">
        <f>+F860*G860</f>
        <v>0</v>
      </c>
    </row>
    <row r="861" spans="3:8" ht="14.25" hidden="1">
      <c r="C861" s="130"/>
      <c r="D861" s="81" t="s">
        <v>519</v>
      </c>
      <c r="E861" s="82" t="s">
        <v>505</v>
      </c>
      <c r="F861" s="78">
        <v>0</v>
      </c>
      <c r="G861" s="79">
        <v>0</v>
      </c>
      <c r="H861" s="79">
        <f>+F861*G861</f>
        <v>0</v>
      </c>
    </row>
    <row r="862" spans="3:8" ht="14.25" hidden="1">
      <c r="C862" s="130"/>
      <c r="D862" s="81" t="s">
        <v>520</v>
      </c>
      <c r="E862" s="82" t="s">
        <v>505</v>
      </c>
      <c r="F862" s="78">
        <v>0</v>
      </c>
      <c r="G862" s="79">
        <v>0</v>
      </c>
      <c r="H862" s="79">
        <f>+F862*G862</f>
        <v>0</v>
      </c>
    </row>
    <row r="863" spans="3:8" ht="14.25" hidden="1">
      <c r="C863" s="130"/>
      <c r="D863" s="81" t="s">
        <v>521</v>
      </c>
      <c r="E863" s="82" t="s">
        <v>505</v>
      </c>
      <c r="F863" s="78">
        <v>0</v>
      </c>
      <c r="G863" s="79">
        <v>0</v>
      </c>
      <c r="H863" s="79">
        <f>+F863*G863</f>
        <v>0</v>
      </c>
    </row>
    <row r="864" spans="3:8" ht="14.25" hidden="1">
      <c r="C864" s="130"/>
      <c r="D864" s="81"/>
      <c r="E864" s="82"/>
      <c r="F864" s="78"/>
      <c r="G864" s="79"/>
      <c r="H864" s="79"/>
    </row>
    <row r="865" spans="3:8" ht="51" hidden="1">
      <c r="C865" s="130"/>
      <c r="D865" s="81" t="s">
        <v>569</v>
      </c>
      <c r="E865" s="82" t="s">
        <v>24</v>
      </c>
      <c r="F865" s="78"/>
      <c r="G865" s="79"/>
      <c r="H865" s="79"/>
    </row>
    <row r="866" spans="3:8" ht="14.25" hidden="1">
      <c r="C866" s="130"/>
      <c r="D866" s="81" t="s">
        <v>518</v>
      </c>
      <c r="E866" s="82" t="s">
        <v>505</v>
      </c>
      <c r="F866" s="78">
        <v>0</v>
      </c>
      <c r="G866" s="79">
        <v>0</v>
      </c>
      <c r="H866" s="79">
        <f>+F866*G866</f>
        <v>0</v>
      </c>
    </row>
    <row r="867" spans="3:8" ht="14.25" hidden="1">
      <c r="C867" s="130"/>
      <c r="D867" s="81" t="s">
        <v>519</v>
      </c>
      <c r="E867" s="82" t="s">
        <v>505</v>
      </c>
      <c r="F867" s="78">
        <v>0</v>
      </c>
      <c r="G867" s="79">
        <v>0</v>
      </c>
      <c r="H867" s="79">
        <f>+F867*G867</f>
        <v>0</v>
      </c>
    </row>
    <row r="868" spans="3:8" ht="14.25" hidden="1">
      <c r="C868" s="130"/>
      <c r="D868" s="81" t="s">
        <v>520</v>
      </c>
      <c r="E868" s="82" t="s">
        <v>505</v>
      </c>
      <c r="F868" s="78">
        <v>0</v>
      </c>
      <c r="G868" s="79">
        <v>0</v>
      </c>
      <c r="H868" s="79">
        <f>+F868*G868</f>
        <v>0</v>
      </c>
    </row>
    <row r="869" spans="3:8" ht="14.25" hidden="1">
      <c r="C869" s="130"/>
      <c r="D869" s="81" t="s">
        <v>521</v>
      </c>
      <c r="E869" s="82" t="s">
        <v>505</v>
      </c>
      <c r="F869" s="78">
        <v>0</v>
      </c>
      <c r="G869" s="79">
        <v>0</v>
      </c>
      <c r="H869" s="79">
        <f>+F869*G869</f>
        <v>0</v>
      </c>
    </row>
    <row r="870" spans="3:8" ht="14.25" hidden="1">
      <c r="C870" s="130"/>
      <c r="D870" s="81"/>
      <c r="E870" s="82"/>
      <c r="F870" s="78"/>
      <c r="G870" s="79"/>
      <c r="H870" s="79"/>
    </row>
    <row r="871" spans="3:8" ht="51" hidden="1">
      <c r="C871" s="130"/>
      <c r="D871" s="81" t="s">
        <v>570</v>
      </c>
      <c r="E871" s="82" t="s">
        <v>24</v>
      </c>
      <c r="F871" s="78"/>
      <c r="G871" s="79"/>
      <c r="H871" s="79"/>
    </row>
    <row r="872" spans="3:8" ht="14.25" hidden="1">
      <c r="C872" s="130"/>
      <c r="D872" s="81" t="s">
        <v>518</v>
      </c>
      <c r="E872" s="82" t="s">
        <v>505</v>
      </c>
      <c r="F872" s="78">
        <v>0</v>
      </c>
      <c r="G872" s="79">
        <v>0</v>
      </c>
      <c r="H872" s="79">
        <f>+F872*G872</f>
        <v>0</v>
      </c>
    </row>
    <row r="873" spans="3:8" ht="14.25" hidden="1">
      <c r="C873" s="130"/>
      <c r="D873" s="81" t="s">
        <v>519</v>
      </c>
      <c r="E873" s="82" t="s">
        <v>505</v>
      </c>
      <c r="F873" s="78">
        <v>0</v>
      </c>
      <c r="G873" s="79">
        <v>0</v>
      </c>
      <c r="H873" s="79">
        <f>+F873*G873</f>
        <v>0</v>
      </c>
    </row>
    <row r="874" spans="3:8" ht="14.25" hidden="1">
      <c r="C874" s="130"/>
      <c r="D874" s="81" t="s">
        <v>520</v>
      </c>
      <c r="E874" s="82" t="s">
        <v>505</v>
      </c>
      <c r="F874" s="78">
        <v>0</v>
      </c>
      <c r="G874" s="79">
        <v>0</v>
      </c>
      <c r="H874" s="79">
        <f>+F874*G874</f>
        <v>0</v>
      </c>
    </row>
    <row r="875" spans="3:8" ht="14.25" hidden="1">
      <c r="C875" s="130"/>
      <c r="D875" s="81" t="s">
        <v>521</v>
      </c>
      <c r="E875" s="82" t="s">
        <v>505</v>
      </c>
      <c r="F875" s="78">
        <v>0</v>
      </c>
      <c r="G875" s="79">
        <v>0</v>
      </c>
      <c r="H875" s="79">
        <f>+F875*G875</f>
        <v>0</v>
      </c>
    </row>
    <row r="876" spans="3:8" ht="14.25" hidden="1">
      <c r="C876" s="130"/>
      <c r="D876" s="81"/>
      <c r="E876" s="85"/>
      <c r="F876" s="78"/>
      <c r="G876" s="79"/>
      <c r="H876" s="79"/>
    </row>
    <row r="877" spans="3:8" ht="51" hidden="1">
      <c r="C877" s="130"/>
      <c r="D877" s="81" t="s">
        <v>571</v>
      </c>
      <c r="E877" s="82" t="s">
        <v>24</v>
      </c>
      <c r="F877" s="78"/>
      <c r="G877" s="79"/>
      <c r="H877" s="79"/>
    </row>
    <row r="878" spans="3:8" ht="14.25" hidden="1">
      <c r="C878" s="130"/>
      <c r="D878" s="81" t="s">
        <v>518</v>
      </c>
      <c r="E878" s="82" t="s">
        <v>505</v>
      </c>
      <c r="F878" s="78">
        <v>0</v>
      </c>
      <c r="G878" s="79">
        <v>0</v>
      </c>
      <c r="H878" s="79">
        <f>+F878*G878</f>
        <v>0</v>
      </c>
    </row>
    <row r="879" spans="3:8" ht="14.25" hidden="1">
      <c r="C879" s="130"/>
      <c r="D879" s="81" t="s">
        <v>519</v>
      </c>
      <c r="E879" s="82" t="s">
        <v>505</v>
      </c>
      <c r="F879" s="78">
        <v>0</v>
      </c>
      <c r="G879" s="79">
        <v>0</v>
      </c>
      <c r="H879" s="79">
        <f>+F879*G879</f>
        <v>0</v>
      </c>
    </row>
    <row r="880" spans="3:8" ht="14.25" hidden="1">
      <c r="C880" s="130"/>
      <c r="D880" s="81" t="s">
        <v>520</v>
      </c>
      <c r="E880" s="82" t="s">
        <v>505</v>
      </c>
      <c r="F880" s="78">
        <v>0</v>
      </c>
      <c r="G880" s="79">
        <v>0</v>
      </c>
      <c r="H880" s="79">
        <f>+F880*G880</f>
        <v>0</v>
      </c>
    </row>
    <row r="881" spans="3:8" ht="14.25" hidden="1">
      <c r="C881" s="130"/>
      <c r="D881" s="81" t="s">
        <v>521</v>
      </c>
      <c r="E881" s="82" t="s">
        <v>505</v>
      </c>
      <c r="F881" s="78">
        <v>0</v>
      </c>
      <c r="G881" s="79">
        <v>0</v>
      </c>
      <c r="H881" s="79">
        <f>+F881*G881</f>
        <v>0</v>
      </c>
    </row>
    <row r="882" spans="3:8" ht="14.25" hidden="1">
      <c r="C882" s="130"/>
      <c r="D882" s="90" t="s">
        <v>522</v>
      </c>
      <c r="E882" s="91" t="s">
        <v>493</v>
      </c>
      <c r="F882" s="92">
        <v>0</v>
      </c>
      <c r="G882" s="93">
        <v>0</v>
      </c>
      <c r="H882" s="93">
        <f>+F882*G882</f>
        <v>0</v>
      </c>
    </row>
    <row r="883" spans="3:8" ht="14.25" hidden="1">
      <c r="C883" s="130"/>
      <c r="D883" s="81"/>
      <c r="E883" s="82"/>
      <c r="F883" s="78"/>
      <c r="G883" s="79"/>
      <c r="H883" s="79"/>
    </row>
    <row r="884" spans="3:8" ht="38.25" hidden="1">
      <c r="C884" s="130"/>
      <c r="D884" s="94" t="s">
        <v>523</v>
      </c>
      <c r="E884" s="99"/>
      <c r="F884" s="78"/>
      <c r="G884" s="79"/>
      <c r="H884" s="79"/>
    </row>
    <row r="885" spans="3:8" ht="14.25" hidden="1">
      <c r="C885" s="130"/>
      <c r="D885" s="94" t="s">
        <v>524</v>
      </c>
      <c r="E885" s="99" t="s">
        <v>1</v>
      </c>
      <c r="F885" s="78">
        <v>0</v>
      </c>
      <c r="G885" s="79">
        <v>0</v>
      </c>
      <c r="H885" s="79">
        <f>+F885*G885</f>
        <v>0</v>
      </c>
    </row>
    <row r="886" spans="3:8" ht="14.25" hidden="1">
      <c r="C886" s="130"/>
      <c r="D886" s="94" t="s">
        <v>525</v>
      </c>
      <c r="E886" s="99" t="s">
        <v>1</v>
      </c>
      <c r="F886" s="78">
        <v>0</v>
      </c>
      <c r="G886" s="79">
        <v>0</v>
      </c>
      <c r="H886" s="79">
        <f>+F886*G886</f>
        <v>0</v>
      </c>
    </row>
    <row r="887" spans="3:8" ht="14.25" hidden="1">
      <c r="C887" s="130"/>
      <c r="D887" s="94" t="s">
        <v>526</v>
      </c>
      <c r="E887" s="99" t="s">
        <v>1</v>
      </c>
      <c r="F887" s="78">
        <v>0</v>
      </c>
      <c r="G887" s="79">
        <v>0</v>
      </c>
      <c r="H887" s="79">
        <f>+F887*G887</f>
        <v>0</v>
      </c>
    </row>
    <row r="888" spans="3:8" ht="14.25" hidden="1">
      <c r="C888" s="130"/>
      <c r="D888" s="94" t="s">
        <v>527</v>
      </c>
      <c r="E888" s="99" t="s">
        <v>1</v>
      </c>
      <c r="F888" s="78">
        <v>0</v>
      </c>
      <c r="G888" s="79">
        <v>0</v>
      </c>
      <c r="H888" s="79">
        <f>+F888*G888</f>
        <v>0</v>
      </c>
    </row>
    <row r="889" spans="3:8" ht="14.25" hidden="1">
      <c r="C889" s="130"/>
      <c r="D889" s="94" t="s">
        <v>528</v>
      </c>
      <c r="E889" s="99" t="s">
        <v>1</v>
      </c>
      <c r="F889" s="78">
        <v>0</v>
      </c>
      <c r="G889" s="79">
        <v>0</v>
      </c>
      <c r="H889" s="79">
        <f>+F889*G889</f>
        <v>0</v>
      </c>
    </row>
    <row r="890" spans="3:8" ht="14.25" hidden="1">
      <c r="C890" s="130"/>
      <c r="D890" s="94"/>
      <c r="E890" s="99"/>
      <c r="F890" s="78"/>
      <c r="G890" s="79"/>
      <c r="H890" s="79"/>
    </row>
    <row r="891" spans="3:8" ht="38.25" hidden="1">
      <c r="C891" s="130"/>
      <c r="D891" s="94" t="s">
        <v>529</v>
      </c>
      <c r="E891" s="99"/>
      <c r="F891" s="78"/>
      <c r="G891" s="79"/>
      <c r="H891" s="79"/>
    </row>
    <row r="892" spans="3:8" ht="14.25" hidden="1">
      <c r="C892" s="130"/>
      <c r="D892" s="94" t="s">
        <v>524</v>
      </c>
      <c r="E892" s="99" t="s">
        <v>1</v>
      </c>
      <c r="F892" s="78">
        <v>0</v>
      </c>
      <c r="G892" s="79">
        <v>0</v>
      </c>
      <c r="H892" s="79">
        <f>+F892*G892</f>
        <v>0</v>
      </c>
    </row>
    <row r="893" spans="3:8" ht="14.25" hidden="1">
      <c r="C893" s="130"/>
      <c r="D893" s="94" t="s">
        <v>525</v>
      </c>
      <c r="E893" s="99" t="s">
        <v>1</v>
      </c>
      <c r="F893" s="78">
        <v>0</v>
      </c>
      <c r="G893" s="79">
        <v>0</v>
      </c>
      <c r="H893" s="79">
        <f>+F893*G893</f>
        <v>0</v>
      </c>
    </row>
    <row r="894" spans="3:8" ht="14.25" hidden="1">
      <c r="C894" s="130"/>
      <c r="D894" s="94" t="s">
        <v>526</v>
      </c>
      <c r="E894" s="99" t="s">
        <v>1</v>
      </c>
      <c r="F894" s="78">
        <v>0</v>
      </c>
      <c r="G894" s="79">
        <v>0</v>
      </c>
      <c r="H894" s="79">
        <f>+F894*G894</f>
        <v>0</v>
      </c>
    </row>
    <row r="895" spans="3:8" ht="14.25" hidden="1">
      <c r="C895" s="130"/>
      <c r="D895" s="94" t="s">
        <v>527</v>
      </c>
      <c r="E895" s="99" t="s">
        <v>1</v>
      </c>
      <c r="F895" s="78">
        <v>0</v>
      </c>
      <c r="G895" s="79">
        <v>0</v>
      </c>
      <c r="H895" s="79">
        <f>+F895*G895</f>
        <v>0</v>
      </c>
    </row>
    <row r="896" spans="3:8" ht="14.25" hidden="1">
      <c r="C896" s="130"/>
      <c r="D896" s="94" t="s">
        <v>528</v>
      </c>
      <c r="E896" s="99" t="s">
        <v>1</v>
      </c>
      <c r="F896" s="78">
        <v>0</v>
      </c>
      <c r="G896" s="79">
        <v>0</v>
      </c>
      <c r="H896" s="79">
        <f>+F896*G896</f>
        <v>0</v>
      </c>
    </row>
    <row r="897" spans="3:8" ht="14.25" hidden="1">
      <c r="C897" s="130"/>
      <c r="D897" s="94"/>
      <c r="E897" s="99"/>
      <c r="F897" s="78"/>
      <c r="G897" s="79"/>
      <c r="H897" s="79"/>
    </row>
    <row r="898" spans="3:8" ht="38.25" hidden="1">
      <c r="C898" s="130">
        <v>24</v>
      </c>
      <c r="D898" s="94" t="s">
        <v>572</v>
      </c>
      <c r="E898" s="141"/>
      <c r="F898" s="141"/>
      <c r="G898" s="141"/>
      <c r="H898" s="141"/>
    </row>
    <row r="899" spans="3:8" ht="14.25" hidden="1">
      <c r="C899" s="130"/>
      <c r="D899" s="94" t="s">
        <v>530</v>
      </c>
      <c r="E899" s="99" t="s">
        <v>1</v>
      </c>
      <c r="F899" s="78">
        <v>0</v>
      </c>
      <c r="G899" s="79">
        <v>0</v>
      </c>
      <c r="H899" s="79">
        <f aca="true" t="shared" si="16" ref="H899:H909">+F899*G899</f>
        <v>0</v>
      </c>
    </row>
    <row r="900" spans="3:8" ht="14.25" hidden="1">
      <c r="C900" s="130"/>
      <c r="D900" s="94" t="s">
        <v>531</v>
      </c>
      <c r="E900" s="99" t="s">
        <v>1</v>
      </c>
      <c r="F900" s="78">
        <v>0</v>
      </c>
      <c r="G900" s="79">
        <v>0</v>
      </c>
      <c r="H900" s="79">
        <f t="shared" si="16"/>
        <v>0</v>
      </c>
    </row>
    <row r="901" spans="3:8" ht="14.25" hidden="1">
      <c r="C901" s="130"/>
      <c r="D901" s="94" t="s">
        <v>532</v>
      </c>
      <c r="E901" s="99" t="s">
        <v>1</v>
      </c>
      <c r="F901" s="78">
        <v>0</v>
      </c>
      <c r="G901" s="79">
        <v>0</v>
      </c>
      <c r="H901" s="79">
        <f t="shared" si="16"/>
        <v>0</v>
      </c>
    </row>
    <row r="902" spans="3:8" ht="14.25" hidden="1">
      <c r="C902" s="130"/>
      <c r="D902" s="94" t="s">
        <v>533</v>
      </c>
      <c r="E902" s="99" t="s">
        <v>1</v>
      </c>
      <c r="F902" s="78">
        <v>0</v>
      </c>
      <c r="G902" s="79">
        <v>0</v>
      </c>
      <c r="H902" s="79">
        <f t="shared" si="16"/>
        <v>0</v>
      </c>
    </row>
    <row r="903" spans="3:8" ht="14.25" hidden="1">
      <c r="C903" s="130"/>
      <c r="D903" s="94" t="s">
        <v>534</v>
      </c>
      <c r="E903" s="99" t="s">
        <v>1</v>
      </c>
      <c r="F903" s="78">
        <v>0</v>
      </c>
      <c r="G903" s="79">
        <v>0</v>
      </c>
      <c r="H903" s="79">
        <f t="shared" si="16"/>
        <v>0</v>
      </c>
    </row>
    <row r="904" spans="3:8" ht="14.25" hidden="1">
      <c r="C904" s="130"/>
      <c r="D904" s="94" t="s">
        <v>535</v>
      </c>
      <c r="E904" s="99" t="s">
        <v>1</v>
      </c>
      <c r="F904" s="78"/>
      <c r="G904" s="79">
        <v>195</v>
      </c>
      <c r="H904" s="79">
        <f t="shared" si="16"/>
        <v>0</v>
      </c>
    </row>
    <row r="905" spans="3:8" ht="14.25" hidden="1">
      <c r="C905" s="130"/>
      <c r="D905" s="94" t="s">
        <v>536</v>
      </c>
      <c r="E905" s="99" t="s">
        <v>1</v>
      </c>
      <c r="F905" s="78"/>
      <c r="G905" s="79">
        <v>185</v>
      </c>
      <c r="H905" s="79">
        <f t="shared" si="16"/>
        <v>0</v>
      </c>
    </row>
    <row r="906" spans="3:8" ht="14.25" hidden="1">
      <c r="C906" s="130"/>
      <c r="D906" s="94" t="s">
        <v>537</v>
      </c>
      <c r="E906" s="99" t="s">
        <v>1</v>
      </c>
      <c r="F906" s="78">
        <v>0</v>
      </c>
      <c r="G906" s="79">
        <v>0</v>
      </c>
      <c r="H906" s="79">
        <f t="shared" si="16"/>
        <v>0</v>
      </c>
    </row>
    <row r="907" spans="3:8" ht="14.25" hidden="1">
      <c r="C907" s="130"/>
      <c r="D907" s="94" t="s">
        <v>538</v>
      </c>
      <c r="E907" s="99" t="s">
        <v>1</v>
      </c>
      <c r="F907" s="78"/>
      <c r="G907" s="79">
        <v>145</v>
      </c>
      <c r="H907" s="79">
        <f t="shared" si="16"/>
        <v>0</v>
      </c>
    </row>
    <row r="908" spans="3:8" ht="14.25" hidden="1">
      <c r="C908" s="130"/>
      <c r="D908" s="94" t="s">
        <v>539</v>
      </c>
      <c r="E908" s="99" t="s">
        <v>1</v>
      </c>
      <c r="F908" s="78">
        <v>0</v>
      </c>
      <c r="G908" s="79">
        <v>0</v>
      </c>
      <c r="H908" s="79">
        <f t="shared" si="16"/>
        <v>0</v>
      </c>
    </row>
    <row r="909" spans="3:8" ht="14.25" hidden="1">
      <c r="C909" s="130"/>
      <c r="D909" s="94" t="s">
        <v>540</v>
      </c>
      <c r="E909" s="99" t="s">
        <v>1</v>
      </c>
      <c r="F909" s="78">
        <v>0</v>
      </c>
      <c r="G909" s="79">
        <v>0</v>
      </c>
      <c r="H909" s="79">
        <f t="shared" si="16"/>
        <v>0</v>
      </c>
    </row>
    <row r="910" spans="3:8" ht="14.25" hidden="1">
      <c r="C910" s="130"/>
      <c r="D910" s="94"/>
      <c r="E910" s="99"/>
      <c r="F910" s="78"/>
      <c r="G910" s="79"/>
      <c r="H910" s="79"/>
    </row>
    <row r="911" spans="3:8" ht="38.25" hidden="1">
      <c r="C911" s="130"/>
      <c r="D911" s="94" t="s">
        <v>573</v>
      </c>
      <c r="E911" s="99"/>
      <c r="F911" s="78"/>
      <c r="G911" s="79"/>
      <c r="H911" s="79"/>
    </row>
    <row r="912" spans="3:8" ht="14.25" hidden="1">
      <c r="C912" s="130"/>
      <c r="D912" s="94" t="s">
        <v>530</v>
      </c>
      <c r="E912" s="99" t="s">
        <v>1</v>
      </c>
      <c r="F912" s="78">
        <v>0</v>
      </c>
      <c r="G912" s="79">
        <v>0</v>
      </c>
      <c r="H912" s="79">
        <f aca="true" t="shared" si="17" ref="H912:H921">+F912*G912</f>
        <v>0</v>
      </c>
    </row>
    <row r="913" spans="3:8" ht="14.25" hidden="1">
      <c r="C913" s="130"/>
      <c r="D913" s="94" t="s">
        <v>531</v>
      </c>
      <c r="E913" s="99" t="s">
        <v>1</v>
      </c>
      <c r="F913" s="78">
        <v>0</v>
      </c>
      <c r="G913" s="79">
        <v>0</v>
      </c>
      <c r="H913" s="79">
        <f t="shared" si="17"/>
        <v>0</v>
      </c>
    </row>
    <row r="914" spans="3:8" ht="14.25" hidden="1">
      <c r="C914" s="130"/>
      <c r="D914" s="94" t="s">
        <v>532</v>
      </c>
      <c r="E914" s="99" t="s">
        <v>1</v>
      </c>
      <c r="F914" s="78">
        <v>0</v>
      </c>
      <c r="G914" s="79">
        <v>0</v>
      </c>
      <c r="H914" s="79">
        <f t="shared" si="17"/>
        <v>0</v>
      </c>
    </row>
    <row r="915" spans="3:8" ht="14.25" hidden="1">
      <c r="C915" s="130"/>
      <c r="D915" s="94" t="s">
        <v>533</v>
      </c>
      <c r="E915" s="99" t="s">
        <v>1</v>
      </c>
      <c r="F915" s="78">
        <v>0</v>
      </c>
      <c r="G915" s="79">
        <v>0</v>
      </c>
      <c r="H915" s="79">
        <f t="shared" si="17"/>
        <v>0</v>
      </c>
    </row>
    <row r="916" spans="3:8" ht="14.25" hidden="1">
      <c r="C916" s="130"/>
      <c r="D916" s="94" t="s">
        <v>534</v>
      </c>
      <c r="E916" s="99" t="s">
        <v>1</v>
      </c>
      <c r="F916" s="78">
        <v>0</v>
      </c>
      <c r="G916" s="79">
        <v>0</v>
      </c>
      <c r="H916" s="79">
        <f t="shared" si="17"/>
        <v>0</v>
      </c>
    </row>
    <row r="917" spans="3:8" ht="14.25" hidden="1">
      <c r="C917" s="130"/>
      <c r="D917" s="94" t="s">
        <v>535</v>
      </c>
      <c r="E917" s="99" t="s">
        <v>1</v>
      </c>
      <c r="F917" s="78">
        <v>0</v>
      </c>
      <c r="G917" s="79">
        <v>0</v>
      </c>
      <c r="H917" s="79">
        <f t="shared" si="17"/>
        <v>0</v>
      </c>
    </row>
    <row r="918" spans="3:8" ht="14.25" hidden="1">
      <c r="C918" s="130"/>
      <c r="D918" s="94" t="s">
        <v>536</v>
      </c>
      <c r="E918" s="99" t="s">
        <v>1</v>
      </c>
      <c r="F918" s="78">
        <v>0</v>
      </c>
      <c r="G918" s="79">
        <v>0</v>
      </c>
      <c r="H918" s="79">
        <f t="shared" si="17"/>
        <v>0</v>
      </c>
    </row>
    <row r="919" spans="3:8" ht="14.25" hidden="1">
      <c r="C919" s="130"/>
      <c r="D919" s="94" t="s">
        <v>537</v>
      </c>
      <c r="E919" s="99" t="s">
        <v>1</v>
      </c>
      <c r="F919" s="78">
        <v>0</v>
      </c>
      <c r="G919" s="79">
        <v>0</v>
      </c>
      <c r="H919" s="79">
        <f t="shared" si="17"/>
        <v>0</v>
      </c>
    </row>
    <row r="920" spans="3:8" ht="14.25" hidden="1">
      <c r="C920" s="130"/>
      <c r="D920" s="94" t="s">
        <v>538</v>
      </c>
      <c r="E920" s="99" t="s">
        <v>1</v>
      </c>
      <c r="F920" s="78">
        <v>0</v>
      </c>
      <c r="G920" s="79">
        <v>0</v>
      </c>
      <c r="H920" s="79">
        <f t="shared" si="17"/>
        <v>0</v>
      </c>
    </row>
    <row r="921" spans="3:8" ht="14.25" hidden="1">
      <c r="C921" s="130"/>
      <c r="D921" s="94" t="s">
        <v>539</v>
      </c>
      <c r="E921" s="99" t="s">
        <v>1</v>
      </c>
      <c r="F921" s="78">
        <v>0</v>
      </c>
      <c r="G921" s="79">
        <v>0</v>
      </c>
      <c r="H921" s="79">
        <f t="shared" si="17"/>
        <v>0</v>
      </c>
    </row>
    <row r="922" spans="3:8" ht="14.25" hidden="1">
      <c r="C922" s="130"/>
      <c r="D922" s="94" t="s">
        <v>540</v>
      </c>
      <c r="E922" s="99" t="s">
        <v>1</v>
      </c>
      <c r="F922" s="100"/>
      <c r="G922" s="100"/>
      <c r="H922" s="100"/>
    </row>
    <row r="923" spans="3:8" ht="14.25" hidden="1">
      <c r="C923" s="130"/>
      <c r="D923" s="94"/>
      <c r="E923" s="99"/>
      <c r="F923" s="78"/>
      <c r="G923" s="79"/>
      <c r="H923" s="79"/>
    </row>
    <row r="924" spans="3:8" ht="38.25" hidden="1">
      <c r="C924" s="130"/>
      <c r="D924" s="101" t="s">
        <v>541</v>
      </c>
      <c r="E924" s="99" t="s">
        <v>1</v>
      </c>
      <c r="F924" s="78">
        <v>0</v>
      </c>
      <c r="G924" s="79">
        <v>0</v>
      </c>
      <c r="H924" s="79">
        <f>+F924*G924</f>
        <v>0</v>
      </c>
    </row>
    <row r="925" spans="3:8" ht="14.25" hidden="1">
      <c r="C925" s="130"/>
      <c r="D925" s="94"/>
      <c r="E925" s="99"/>
      <c r="F925" s="78"/>
      <c r="G925" s="79"/>
      <c r="H925" s="79"/>
    </row>
    <row r="926" spans="3:8" ht="14.25">
      <c r="C926" s="127"/>
      <c r="D926" s="66"/>
      <c r="E926" s="102"/>
      <c r="F926" s="66"/>
      <c r="G926" s="66"/>
      <c r="H926" s="67"/>
    </row>
    <row r="927" spans="3:8" ht="14.25">
      <c r="C927" s="126"/>
      <c r="D927" s="62"/>
      <c r="E927" s="61"/>
      <c r="F927" s="62"/>
      <c r="G927" s="62"/>
      <c r="H927" s="63"/>
    </row>
    <row r="928" spans="3:8" ht="15" thickBot="1">
      <c r="C928" s="126"/>
      <c r="D928" s="60" t="s">
        <v>173</v>
      </c>
      <c r="E928" s="61"/>
      <c r="F928" s="62"/>
      <c r="G928" s="62"/>
      <c r="H928" s="103">
        <f>SUM(H693:H925)</f>
        <v>0</v>
      </c>
    </row>
    <row r="929" spans="3:8" ht="15" thickTop="1">
      <c r="C929" s="126"/>
      <c r="D929" s="62"/>
      <c r="E929" s="61"/>
      <c r="F929" s="62"/>
      <c r="G929" s="62"/>
      <c r="H929" s="63"/>
    </row>
    <row r="930" spans="3:8" ht="14.25">
      <c r="C930" s="126"/>
      <c r="D930" s="62"/>
      <c r="E930" s="61"/>
      <c r="F930" s="62"/>
      <c r="G930" s="62"/>
      <c r="H930" s="63"/>
    </row>
    <row r="931" spans="3:8" ht="14.25">
      <c r="C931" s="125" t="s">
        <v>6</v>
      </c>
      <c r="D931" s="60" t="s">
        <v>145</v>
      </c>
      <c r="E931" s="61"/>
      <c r="F931" s="62"/>
      <c r="G931" s="62"/>
      <c r="H931" s="63"/>
    </row>
    <row r="932" spans="3:8" ht="14.25">
      <c r="C932" s="125">
        <v>1</v>
      </c>
      <c r="D932" s="62" t="s">
        <v>157</v>
      </c>
      <c r="E932" s="61"/>
      <c r="F932" s="62"/>
      <c r="G932" s="62"/>
      <c r="H932" s="63"/>
    </row>
    <row r="933" spans="3:8" ht="14.25">
      <c r="C933" s="126"/>
      <c r="D933" s="62" t="s">
        <v>158</v>
      </c>
      <c r="E933" s="61"/>
      <c r="F933" s="62"/>
      <c r="G933" s="62"/>
      <c r="H933" s="63"/>
    </row>
    <row r="934" spans="3:8" ht="14.25" hidden="1">
      <c r="C934" s="126"/>
      <c r="D934" s="62" t="s">
        <v>184</v>
      </c>
      <c r="E934" s="104" t="s">
        <v>27</v>
      </c>
      <c r="F934" s="62"/>
      <c r="G934" s="52">
        <v>54</v>
      </c>
      <c r="H934" s="63">
        <f>F934*G934</f>
        <v>0</v>
      </c>
    </row>
    <row r="935" spans="3:8" ht="14.25" hidden="1">
      <c r="C935" s="126"/>
      <c r="D935" s="62" t="s">
        <v>350</v>
      </c>
      <c r="E935" s="104" t="s">
        <v>27</v>
      </c>
      <c r="F935" s="62"/>
      <c r="G935" s="52">
        <v>0</v>
      </c>
      <c r="H935" s="63"/>
    </row>
    <row r="936" spans="3:8" ht="14.25" hidden="1">
      <c r="C936" s="126"/>
      <c r="D936" s="62" t="s">
        <v>351</v>
      </c>
      <c r="E936" s="104" t="s">
        <v>27</v>
      </c>
      <c r="F936" s="62"/>
      <c r="G936" s="52">
        <v>54</v>
      </c>
      <c r="H936" s="63">
        <f>F936*G936</f>
        <v>0</v>
      </c>
    </row>
    <row r="937" spans="3:8" ht="14.25">
      <c r="C937" s="126"/>
      <c r="D937" s="62" t="s">
        <v>200</v>
      </c>
      <c r="E937" s="104" t="s">
        <v>27</v>
      </c>
      <c r="F937" s="62">
        <f>414+50</f>
        <v>464</v>
      </c>
      <c r="G937" s="52"/>
      <c r="H937" s="63">
        <f>F937*G937</f>
        <v>0</v>
      </c>
    </row>
    <row r="938" spans="3:8" ht="14.25">
      <c r="C938" s="126"/>
      <c r="D938" s="62" t="s">
        <v>349</v>
      </c>
      <c r="E938" s="104" t="s">
        <v>27</v>
      </c>
      <c r="F938" s="62">
        <f>60+72</f>
        <v>132</v>
      </c>
      <c r="G938" s="52"/>
      <c r="H938" s="63">
        <f>F938*G938</f>
        <v>0</v>
      </c>
    </row>
    <row r="939" spans="3:8" ht="14.25" hidden="1">
      <c r="C939" s="126"/>
      <c r="D939" s="62" t="s">
        <v>348</v>
      </c>
      <c r="E939" s="104" t="s">
        <v>27</v>
      </c>
      <c r="F939" s="62">
        <v>0</v>
      </c>
      <c r="G939" s="52"/>
      <c r="H939" s="63">
        <f>F939*G939</f>
        <v>0</v>
      </c>
    </row>
    <row r="940" spans="3:8" ht="14.25">
      <c r="C940" s="126"/>
      <c r="D940" s="62" t="s">
        <v>588</v>
      </c>
      <c r="E940" s="104" t="s">
        <v>27</v>
      </c>
      <c r="F940" s="62">
        <v>60</v>
      </c>
      <c r="G940" s="58"/>
      <c r="H940" s="63">
        <f>F940*G940</f>
        <v>0</v>
      </c>
    </row>
    <row r="941" spans="3:8" ht="14.25">
      <c r="C941" s="126"/>
      <c r="D941" s="62"/>
      <c r="E941" s="104"/>
      <c r="F941" s="62"/>
      <c r="G941" s="58"/>
      <c r="H941" s="63"/>
    </row>
    <row r="942" spans="3:8" ht="14.25">
      <c r="C942" s="125">
        <v>2</v>
      </c>
      <c r="D942" s="62" t="s">
        <v>159</v>
      </c>
      <c r="E942" s="61"/>
      <c r="F942" s="62"/>
      <c r="G942" s="62"/>
      <c r="H942" s="63"/>
    </row>
    <row r="943" spans="3:8" ht="14.25" hidden="1">
      <c r="C943" s="125"/>
      <c r="D943" s="62" t="s">
        <v>352</v>
      </c>
      <c r="E943" s="104" t="s">
        <v>1</v>
      </c>
      <c r="F943" s="62"/>
      <c r="G943" s="52"/>
      <c r="H943" s="63">
        <f aca="true" t="shared" si="18" ref="H943:H994">F943*G943</f>
        <v>0</v>
      </c>
    </row>
    <row r="944" spans="3:8" ht="14.25" hidden="1">
      <c r="C944" s="126"/>
      <c r="D944" s="62" t="s">
        <v>186</v>
      </c>
      <c r="E944" s="104" t="s">
        <v>1</v>
      </c>
      <c r="F944" s="62"/>
      <c r="G944" s="52"/>
      <c r="H944" s="63">
        <f t="shared" si="18"/>
        <v>0</v>
      </c>
    </row>
    <row r="945" spans="3:8" ht="14.25" hidden="1">
      <c r="C945" s="126"/>
      <c r="D945" s="62" t="s">
        <v>353</v>
      </c>
      <c r="E945" s="104" t="s">
        <v>1</v>
      </c>
      <c r="F945" s="62"/>
      <c r="G945" s="52"/>
      <c r="H945" s="63">
        <f t="shared" si="18"/>
        <v>0</v>
      </c>
    </row>
    <row r="946" spans="3:8" ht="14.25" hidden="1">
      <c r="C946" s="126"/>
      <c r="D946" s="62" t="s">
        <v>182</v>
      </c>
      <c r="E946" s="104" t="s">
        <v>1</v>
      </c>
      <c r="F946" s="62"/>
      <c r="G946" s="52"/>
      <c r="H946" s="63">
        <f t="shared" si="18"/>
        <v>0</v>
      </c>
    </row>
    <row r="947" spans="3:8" ht="14.25" hidden="1">
      <c r="C947" s="126"/>
      <c r="D947" s="62" t="s">
        <v>354</v>
      </c>
      <c r="E947" s="104" t="s">
        <v>1</v>
      </c>
      <c r="F947" s="62"/>
      <c r="G947" s="52"/>
      <c r="H947" s="63">
        <f t="shared" si="18"/>
        <v>0</v>
      </c>
    </row>
    <row r="948" spans="3:8" ht="14.25" hidden="1">
      <c r="C948" s="126"/>
      <c r="D948" s="62" t="s">
        <v>355</v>
      </c>
      <c r="E948" s="104" t="s">
        <v>1</v>
      </c>
      <c r="F948" s="62"/>
      <c r="G948" s="52"/>
      <c r="H948" s="63">
        <f t="shared" si="18"/>
        <v>0</v>
      </c>
    </row>
    <row r="949" spans="3:8" ht="14.25" hidden="1">
      <c r="C949" s="126"/>
      <c r="D949" s="62" t="s">
        <v>356</v>
      </c>
      <c r="E949" s="104" t="s">
        <v>1</v>
      </c>
      <c r="F949" s="62"/>
      <c r="G949" s="52"/>
      <c r="H949" s="63">
        <f t="shared" si="18"/>
        <v>0</v>
      </c>
    </row>
    <row r="950" spans="3:8" ht="14.25" hidden="1">
      <c r="C950" s="126"/>
      <c r="D950" s="62" t="s">
        <v>357</v>
      </c>
      <c r="E950" s="104" t="s">
        <v>1</v>
      </c>
      <c r="F950" s="62"/>
      <c r="G950" s="52"/>
      <c r="H950" s="63">
        <f t="shared" si="18"/>
        <v>0</v>
      </c>
    </row>
    <row r="951" spans="3:8" ht="14.25" hidden="1">
      <c r="C951" s="126"/>
      <c r="D951" s="62" t="s">
        <v>358</v>
      </c>
      <c r="E951" s="104" t="s">
        <v>1</v>
      </c>
      <c r="F951" s="62"/>
      <c r="G951" s="52"/>
      <c r="H951" s="63">
        <f t="shared" si="18"/>
        <v>0</v>
      </c>
    </row>
    <row r="952" spans="3:8" ht="14.25" hidden="1">
      <c r="C952" s="126"/>
      <c r="D952" s="62" t="s">
        <v>359</v>
      </c>
      <c r="E952" s="104" t="s">
        <v>1</v>
      </c>
      <c r="F952" s="62"/>
      <c r="G952" s="52"/>
      <c r="H952" s="63">
        <f t="shared" si="18"/>
        <v>0</v>
      </c>
    </row>
    <row r="953" spans="3:8" ht="14.25" hidden="1">
      <c r="C953" s="126"/>
      <c r="D953" s="62" t="s">
        <v>360</v>
      </c>
      <c r="E953" s="104" t="s">
        <v>1</v>
      </c>
      <c r="F953" s="62"/>
      <c r="G953" s="52"/>
      <c r="H953" s="63">
        <f t="shared" si="18"/>
        <v>0</v>
      </c>
    </row>
    <row r="954" spans="3:8" ht="14.25" hidden="1">
      <c r="C954" s="126"/>
      <c r="D954" s="62" t="s">
        <v>361</v>
      </c>
      <c r="E954" s="104" t="s">
        <v>1</v>
      </c>
      <c r="F954" s="62"/>
      <c r="G954" s="52"/>
      <c r="H954" s="63">
        <f t="shared" si="18"/>
        <v>0</v>
      </c>
    </row>
    <row r="955" spans="3:8" ht="14.25" hidden="1">
      <c r="C955" s="126"/>
      <c r="D955" s="62" t="s">
        <v>203</v>
      </c>
      <c r="E955" s="104" t="s">
        <v>1</v>
      </c>
      <c r="F955" s="62"/>
      <c r="G955" s="52"/>
      <c r="H955" s="63">
        <f t="shared" si="18"/>
        <v>0</v>
      </c>
    </row>
    <row r="956" spans="3:8" ht="14.25">
      <c r="C956" s="126"/>
      <c r="D956" s="62" t="s">
        <v>213</v>
      </c>
      <c r="E956" s="104" t="s">
        <v>1</v>
      </c>
      <c r="F956" s="62">
        <v>1</v>
      </c>
      <c r="G956" s="52"/>
      <c r="H956" s="63">
        <f t="shared" si="18"/>
        <v>0</v>
      </c>
    </row>
    <row r="957" spans="3:8" ht="14.25">
      <c r="C957" s="126"/>
      <c r="D957" s="62" t="s">
        <v>212</v>
      </c>
      <c r="E957" s="104" t="s">
        <v>1</v>
      </c>
      <c r="F957" s="62">
        <v>14</v>
      </c>
      <c r="G957" s="52"/>
      <c r="H957" s="63">
        <f t="shared" si="18"/>
        <v>0</v>
      </c>
    </row>
    <row r="958" spans="3:8" ht="14.25">
      <c r="C958" s="126"/>
      <c r="D958" s="62" t="s">
        <v>210</v>
      </c>
      <c r="E958" s="104" t="s">
        <v>1</v>
      </c>
      <c r="F958" s="62">
        <v>5</v>
      </c>
      <c r="G958" s="52"/>
      <c r="H958" s="63">
        <f t="shared" si="18"/>
        <v>0</v>
      </c>
    </row>
    <row r="959" spans="3:8" ht="14.25" hidden="1">
      <c r="C959" s="126"/>
      <c r="D959" s="62" t="s">
        <v>362</v>
      </c>
      <c r="E959" s="104" t="s">
        <v>1</v>
      </c>
      <c r="F959" s="62"/>
      <c r="G959" s="52"/>
      <c r="H959" s="63">
        <f t="shared" si="18"/>
        <v>0</v>
      </c>
    </row>
    <row r="960" spans="3:8" ht="14.25">
      <c r="C960" s="126"/>
      <c r="D960" s="62" t="s">
        <v>363</v>
      </c>
      <c r="E960" s="104" t="s">
        <v>1</v>
      </c>
      <c r="F960" s="62">
        <v>1</v>
      </c>
      <c r="G960" s="52"/>
      <c r="H960" s="63">
        <f t="shared" si="18"/>
        <v>0</v>
      </c>
    </row>
    <row r="961" spans="3:8" ht="14.25">
      <c r="C961" s="126"/>
      <c r="D961" s="62" t="s">
        <v>364</v>
      </c>
      <c r="E961" s="104" t="s">
        <v>1</v>
      </c>
      <c r="F961" s="62">
        <v>3</v>
      </c>
      <c r="G961" s="52"/>
      <c r="H961" s="63">
        <f t="shared" si="18"/>
        <v>0</v>
      </c>
    </row>
    <row r="962" spans="3:8" ht="14.25">
      <c r="C962" s="126"/>
      <c r="D962" s="62" t="s">
        <v>365</v>
      </c>
      <c r="E962" s="104" t="s">
        <v>1</v>
      </c>
      <c r="F962" s="62">
        <v>2</v>
      </c>
      <c r="G962" s="52"/>
      <c r="H962" s="63">
        <f t="shared" si="18"/>
        <v>0</v>
      </c>
    </row>
    <row r="963" spans="3:8" ht="14.25" hidden="1">
      <c r="C963" s="126"/>
      <c r="D963" s="62" t="s">
        <v>366</v>
      </c>
      <c r="E963" s="104" t="s">
        <v>1</v>
      </c>
      <c r="F963" s="62"/>
      <c r="G963" s="52"/>
      <c r="H963" s="63">
        <f t="shared" si="18"/>
        <v>0</v>
      </c>
    </row>
    <row r="964" spans="3:8" ht="14.25" hidden="1">
      <c r="C964" s="126"/>
      <c r="D964" s="62" t="s">
        <v>367</v>
      </c>
      <c r="E964" s="104" t="s">
        <v>1</v>
      </c>
      <c r="F964" s="62"/>
      <c r="G964" s="52"/>
      <c r="H964" s="63">
        <f t="shared" si="18"/>
        <v>0</v>
      </c>
    </row>
    <row r="965" spans="3:8" ht="14.25" customHeight="1" hidden="1">
      <c r="C965" s="126"/>
      <c r="D965" s="62" t="s">
        <v>368</v>
      </c>
      <c r="E965" s="104" t="s">
        <v>1</v>
      </c>
      <c r="F965" s="62"/>
      <c r="G965" s="52"/>
      <c r="H965" s="63">
        <f t="shared" si="18"/>
        <v>0</v>
      </c>
    </row>
    <row r="966" spans="3:8" ht="14.25" customHeight="1" hidden="1">
      <c r="C966" s="126"/>
      <c r="D966" s="62" t="s">
        <v>369</v>
      </c>
      <c r="E966" s="104" t="s">
        <v>1</v>
      </c>
      <c r="F966" s="62"/>
      <c r="G966" s="52"/>
      <c r="H966" s="63">
        <f t="shared" si="18"/>
        <v>0</v>
      </c>
    </row>
    <row r="967" spans="3:8" ht="14.25" hidden="1">
      <c r="C967" s="126"/>
      <c r="D967" s="62" t="s">
        <v>382</v>
      </c>
      <c r="E967" s="104" t="s">
        <v>1</v>
      </c>
      <c r="F967" s="62"/>
      <c r="G967" s="52"/>
      <c r="H967" s="63">
        <f t="shared" si="18"/>
        <v>0</v>
      </c>
    </row>
    <row r="968" spans="3:8" ht="14.25" hidden="1">
      <c r="C968" s="126"/>
      <c r="D968" s="62" t="s">
        <v>370</v>
      </c>
      <c r="E968" s="104" t="s">
        <v>1</v>
      </c>
      <c r="F968" s="62"/>
      <c r="G968" s="52"/>
      <c r="H968" s="63">
        <f t="shared" si="18"/>
        <v>0</v>
      </c>
    </row>
    <row r="969" spans="3:8" ht="14.25" hidden="1">
      <c r="C969" s="126"/>
      <c r="D969" s="62" t="s">
        <v>371</v>
      </c>
      <c r="E969" s="104" t="s">
        <v>1</v>
      </c>
      <c r="F969" s="62"/>
      <c r="G969" s="52"/>
      <c r="H969" s="63">
        <f t="shared" si="18"/>
        <v>0</v>
      </c>
    </row>
    <row r="970" spans="3:8" ht="14.25" hidden="1">
      <c r="C970" s="126"/>
      <c r="D970" s="62" t="s">
        <v>372</v>
      </c>
      <c r="E970" s="104" t="s">
        <v>1</v>
      </c>
      <c r="F970" s="62"/>
      <c r="G970" s="52"/>
      <c r="H970" s="63">
        <f t="shared" si="18"/>
        <v>0</v>
      </c>
    </row>
    <row r="971" spans="3:8" ht="14.25" hidden="1">
      <c r="C971" s="126"/>
      <c r="D971" s="62" t="s">
        <v>373</v>
      </c>
      <c r="E971" s="104" t="s">
        <v>1</v>
      </c>
      <c r="F971" s="62"/>
      <c r="G971" s="52"/>
      <c r="H971" s="63">
        <f t="shared" si="18"/>
        <v>0</v>
      </c>
    </row>
    <row r="972" spans="3:8" ht="14.25" hidden="1">
      <c r="C972" s="126"/>
      <c r="D972" s="62" t="s">
        <v>374</v>
      </c>
      <c r="E972" s="104" t="s">
        <v>1</v>
      </c>
      <c r="F972" s="62"/>
      <c r="G972" s="52"/>
      <c r="H972" s="63">
        <f t="shared" si="18"/>
        <v>0</v>
      </c>
    </row>
    <row r="973" spans="3:8" ht="14.25" hidden="1">
      <c r="C973" s="126"/>
      <c r="D973" s="62" t="s">
        <v>383</v>
      </c>
      <c r="E973" s="104" t="s">
        <v>1</v>
      </c>
      <c r="F973" s="62"/>
      <c r="G973" s="52"/>
      <c r="H973" s="63">
        <f t="shared" si="18"/>
        <v>0</v>
      </c>
    </row>
    <row r="974" spans="3:8" ht="14.25" hidden="1">
      <c r="C974" s="126"/>
      <c r="D974" s="62" t="s">
        <v>375</v>
      </c>
      <c r="E974" s="104" t="s">
        <v>1</v>
      </c>
      <c r="F974" s="62"/>
      <c r="G974" s="52"/>
      <c r="H974" s="63">
        <f t="shared" si="18"/>
        <v>0</v>
      </c>
    </row>
    <row r="975" spans="3:8" ht="14.25" hidden="1">
      <c r="C975" s="126"/>
      <c r="D975" s="62" t="s">
        <v>376</v>
      </c>
      <c r="E975" s="104" t="s">
        <v>1</v>
      </c>
      <c r="F975" s="62"/>
      <c r="G975" s="52"/>
      <c r="H975" s="63">
        <f t="shared" si="18"/>
        <v>0</v>
      </c>
    </row>
    <row r="976" spans="3:8" ht="14.25" hidden="1">
      <c r="C976" s="126"/>
      <c r="D976" s="62" t="s">
        <v>377</v>
      </c>
      <c r="E976" s="104" t="s">
        <v>1</v>
      </c>
      <c r="F976" s="62"/>
      <c r="G976" s="52"/>
      <c r="H976" s="63">
        <f t="shared" si="18"/>
        <v>0</v>
      </c>
    </row>
    <row r="977" spans="3:8" ht="14.25" hidden="1">
      <c r="C977" s="126"/>
      <c r="D977" s="62" t="s">
        <v>378</v>
      </c>
      <c r="E977" s="104" t="s">
        <v>1</v>
      </c>
      <c r="F977" s="62"/>
      <c r="G977" s="52"/>
      <c r="H977" s="63">
        <f t="shared" si="18"/>
        <v>0</v>
      </c>
    </row>
    <row r="978" spans="3:8" ht="14.25" hidden="1">
      <c r="C978" s="126"/>
      <c r="D978" s="62" t="s">
        <v>384</v>
      </c>
      <c r="E978" s="104" t="s">
        <v>1</v>
      </c>
      <c r="F978" s="62"/>
      <c r="G978" s="52"/>
      <c r="H978" s="63">
        <f t="shared" si="18"/>
        <v>0</v>
      </c>
    </row>
    <row r="979" spans="3:8" ht="14.25" hidden="1">
      <c r="C979" s="126"/>
      <c r="D979" s="62" t="s">
        <v>379</v>
      </c>
      <c r="E979" s="104" t="s">
        <v>1</v>
      </c>
      <c r="F979" s="62"/>
      <c r="G979" s="52"/>
      <c r="H979" s="63">
        <f t="shared" si="18"/>
        <v>0</v>
      </c>
    </row>
    <row r="980" spans="3:8" ht="14.25" hidden="1">
      <c r="C980" s="126"/>
      <c r="D980" s="62" t="s">
        <v>380</v>
      </c>
      <c r="E980" s="104" t="s">
        <v>1</v>
      </c>
      <c r="F980" s="62"/>
      <c r="G980" s="52"/>
      <c r="H980" s="63">
        <f t="shared" si="18"/>
        <v>0</v>
      </c>
    </row>
    <row r="981" spans="3:8" ht="14.25" hidden="1">
      <c r="C981" s="126"/>
      <c r="D981" s="62" t="s">
        <v>381</v>
      </c>
      <c r="E981" s="104" t="s">
        <v>1</v>
      </c>
      <c r="F981" s="62"/>
      <c r="G981" s="52"/>
      <c r="H981" s="63">
        <f t="shared" si="18"/>
        <v>0</v>
      </c>
    </row>
    <row r="982" spans="3:8" ht="14.25" hidden="1">
      <c r="C982" s="126"/>
      <c r="D982" s="62" t="s">
        <v>385</v>
      </c>
      <c r="E982" s="104" t="s">
        <v>1</v>
      </c>
      <c r="F982" s="62"/>
      <c r="G982" s="52"/>
      <c r="H982" s="63">
        <f t="shared" si="18"/>
        <v>0</v>
      </c>
    </row>
    <row r="983" spans="3:8" ht="14.25" hidden="1">
      <c r="C983" s="126"/>
      <c r="D983" s="62" t="s">
        <v>386</v>
      </c>
      <c r="E983" s="104" t="s">
        <v>1</v>
      </c>
      <c r="F983" s="62"/>
      <c r="G983" s="52"/>
      <c r="H983" s="63">
        <f t="shared" si="18"/>
        <v>0</v>
      </c>
    </row>
    <row r="984" spans="3:8" ht="14.25" hidden="1">
      <c r="C984" s="126"/>
      <c r="D984" s="62" t="s">
        <v>211</v>
      </c>
      <c r="E984" s="104" t="s">
        <v>1</v>
      </c>
      <c r="F984" s="62"/>
      <c r="G984" s="52"/>
      <c r="H984" s="63">
        <f t="shared" si="18"/>
        <v>0</v>
      </c>
    </row>
    <row r="985" spans="3:8" ht="14.25">
      <c r="C985" s="126"/>
      <c r="D985" s="62" t="s">
        <v>591</v>
      </c>
      <c r="E985" s="104" t="s">
        <v>1</v>
      </c>
      <c r="F985" s="62">
        <v>1</v>
      </c>
      <c r="G985" s="52"/>
      <c r="H985" s="63">
        <f>F985*G985</f>
        <v>0</v>
      </c>
    </row>
    <row r="986" spans="3:8" ht="14.25" hidden="1">
      <c r="C986" s="126"/>
      <c r="D986" s="62" t="s">
        <v>387</v>
      </c>
      <c r="E986" s="104" t="s">
        <v>1</v>
      </c>
      <c r="F986" s="62"/>
      <c r="G986" s="52"/>
      <c r="H986" s="63">
        <f t="shared" si="18"/>
        <v>0</v>
      </c>
    </row>
    <row r="987" spans="3:8" ht="14.25" hidden="1">
      <c r="C987" s="126"/>
      <c r="D987" s="62" t="s">
        <v>388</v>
      </c>
      <c r="E987" s="104" t="s">
        <v>1</v>
      </c>
      <c r="F987" s="62"/>
      <c r="G987" s="52"/>
      <c r="H987" s="63">
        <f t="shared" si="18"/>
        <v>0</v>
      </c>
    </row>
    <row r="988" spans="3:8" ht="14.25" hidden="1">
      <c r="C988" s="126"/>
      <c r="D988" s="62" t="s">
        <v>389</v>
      </c>
      <c r="E988" s="104" t="s">
        <v>1</v>
      </c>
      <c r="F988" s="62"/>
      <c r="G988" s="52"/>
      <c r="H988" s="63">
        <f t="shared" si="18"/>
        <v>0</v>
      </c>
    </row>
    <row r="989" spans="3:8" ht="14.25" hidden="1">
      <c r="C989" s="126"/>
      <c r="D989" s="62" t="s">
        <v>390</v>
      </c>
      <c r="E989" s="104" t="s">
        <v>1</v>
      </c>
      <c r="F989" s="62"/>
      <c r="G989" s="52"/>
      <c r="H989" s="63">
        <f t="shared" si="18"/>
        <v>0</v>
      </c>
    </row>
    <row r="990" spans="3:8" ht="14.25" hidden="1">
      <c r="C990" s="126"/>
      <c r="D990" s="62" t="s">
        <v>391</v>
      </c>
      <c r="E990" s="104" t="s">
        <v>1</v>
      </c>
      <c r="F990" s="62"/>
      <c r="G990" s="52"/>
      <c r="H990" s="63">
        <f t="shared" si="18"/>
        <v>0</v>
      </c>
    </row>
    <row r="991" spans="3:8" ht="14.25" hidden="1">
      <c r="C991" s="126"/>
      <c r="D991" s="62" t="s">
        <v>392</v>
      </c>
      <c r="E991" s="104" t="s">
        <v>1</v>
      </c>
      <c r="F991" s="62"/>
      <c r="G991" s="52"/>
      <c r="H991" s="63">
        <f t="shared" si="18"/>
        <v>0</v>
      </c>
    </row>
    <row r="992" spans="3:8" ht="14.25" hidden="1">
      <c r="C992" s="126"/>
      <c r="D992" s="62" t="s">
        <v>199</v>
      </c>
      <c r="E992" s="104" t="s">
        <v>1</v>
      </c>
      <c r="F992" s="62"/>
      <c r="G992" s="52"/>
      <c r="H992" s="63">
        <f t="shared" si="18"/>
        <v>0</v>
      </c>
    </row>
    <row r="993" spans="3:8" ht="14.25" hidden="1">
      <c r="C993" s="126"/>
      <c r="D993" s="62" t="s">
        <v>393</v>
      </c>
      <c r="E993" s="104" t="s">
        <v>1</v>
      </c>
      <c r="F993" s="62"/>
      <c r="G993" s="52"/>
      <c r="H993" s="63">
        <f t="shared" si="18"/>
        <v>0</v>
      </c>
    </row>
    <row r="994" spans="3:8" ht="14.25" hidden="1">
      <c r="C994" s="126"/>
      <c r="D994" s="62" t="s">
        <v>394</v>
      </c>
      <c r="E994" s="104" t="s">
        <v>1</v>
      </c>
      <c r="F994" s="62"/>
      <c r="G994" s="52"/>
      <c r="H994" s="63">
        <f t="shared" si="18"/>
        <v>0</v>
      </c>
    </row>
    <row r="995" spans="3:8" ht="14.25">
      <c r="C995" s="126"/>
      <c r="D995" s="62"/>
      <c r="E995" s="104"/>
      <c r="F995" s="62"/>
      <c r="G995" s="58"/>
      <c r="H995" s="63"/>
    </row>
    <row r="996" spans="3:8" ht="14.25">
      <c r="C996" s="126"/>
      <c r="D996" s="62" t="s">
        <v>160</v>
      </c>
      <c r="E996" s="61"/>
      <c r="F996" s="62"/>
      <c r="G996" s="62"/>
      <c r="H996" s="63"/>
    </row>
    <row r="997" spans="3:8" ht="14.25" hidden="1">
      <c r="C997" s="126"/>
      <c r="D997" s="62" t="s">
        <v>191</v>
      </c>
      <c r="E997" s="104" t="s">
        <v>1</v>
      </c>
      <c r="F997" s="62"/>
      <c r="G997" s="52"/>
      <c r="H997" s="63">
        <f>F997*G997</f>
        <v>0</v>
      </c>
    </row>
    <row r="998" spans="3:8" ht="14.25" hidden="1">
      <c r="C998" s="126"/>
      <c r="D998" s="62" t="s">
        <v>395</v>
      </c>
      <c r="E998" s="104" t="s">
        <v>1</v>
      </c>
      <c r="F998" s="62"/>
      <c r="G998" s="52"/>
      <c r="H998" s="63">
        <f>F998*G998</f>
        <v>0</v>
      </c>
    </row>
    <row r="999" spans="3:8" ht="14.25" hidden="1">
      <c r="C999" s="126"/>
      <c r="D999" s="62" t="s">
        <v>396</v>
      </c>
      <c r="E999" s="104" t="s">
        <v>1</v>
      </c>
      <c r="F999" s="62"/>
      <c r="G999" s="52"/>
      <c r="H999" s="63">
        <f>F999*G999</f>
        <v>0</v>
      </c>
    </row>
    <row r="1000" spans="3:8" ht="14.25">
      <c r="C1000" s="126"/>
      <c r="D1000" s="62" t="s">
        <v>201</v>
      </c>
      <c r="E1000" s="104" t="s">
        <v>1</v>
      </c>
      <c r="F1000" s="62">
        <v>8</v>
      </c>
      <c r="G1000" s="52"/>
      <c r="H1000" s="63">
        <f>F1000*G1000</f>
        <v>0</v>
      </c>
    </row>
    <row r="1001" spans="3:8" ht="14.25">
      <c r="C1001" s="126"/>
      <c r="D1001" s="62" t="s">
        <v>194</v>
      </c>
      <c r="E1001" s="104" t="s">
        <v>1</v>
      </c>
      <c r="F1001" s="62">
        <v>4</v>
      </c>
      <c r="G1001" s="52"/>
      <c r="H1001" s="63">
        <f aca="true" t="shared" si="19" ref="H1001:H1083">F1001*G1001</f>
        <v>0</v>
      </c>
    </row>
    <row r="1002" spans="3:8" ht="14.25" hidden="1">
      <c r="C1002" s="126"/>
      <c r="D1002" s="62" t="s">
        <v>397</v>
      </c>
      <c r="E1002" s="104" t="s">
        <v>1</v>
      </c>
      <c r="F1002" s="62"/>
      <c r="G1002" s="52"/>
      <c r="H1002" s="63">
        <f t="shared" si="19"/>
        <v>0</v>
      </c>
    </row>
    <row r="1003" spans="3:8" ht="14.25" hidden="1">
      <c r="C1003" s="126"/>
      <c r="D1003" s="62" t="s">
        <v>450</v>
      </c>
      <c r="E1003" s="104" t="s">
        <v>1</v>
      </c>
      <c r="F1003" s="62"/>
      <c r="G1003" s="52"/>
      <c r="H1003" s="63">
        <f t="shared" si="19"/>
        <v>0</v>
      </c>
    </row>
    <row r="1004" spans="3:8" ht="14.25" hidden="1">
      <c r="C1004" s="126"/>
      <c r="D1004" s="62" t="s">
        <v>451</v>
      </c>
      <c r="E1004" s="104" t="s">
        <v>1</v>
      </c>
      <c r="F1004" s="62"/>
      <c r="G1004" s="52"/>
      <c r="H1004" s="63">
        <f t="shared" si="19"/>
        <v>0</v>
      </c>
    </row>
    <row r="1005" spans="3:8" ht="14.25" hidden="1">
      <c r="C1005" s="126"/>
      <c r="D1005" s="62" t="s">
        <v>452</v>
      </c>
      <c r="E1005" s="104" t="s">
        <v>1</v>
      </c>
      <c r="F1005" s="62"/>
      <c r="G1005" s="52"/>
      <c r="H1005" s="63">
        <f t="shared" si="19"/>
        <v>0</v>
      </c>
    </row>
    <row r="1006" spans="3:8" ht="14.25">
      <c r="C1006" s="126"/>
      <c r="D1006" s="62" t="s">
        <v>453</v>
      </c>
      <c r="E1006" s="104" t="s">
        <v>1</v>
      </c>
      <c r="F1006" s="62">
        <v>15</v>
      </c>
      <c r="G1006" s="52"/>
      <c r="H1006" s="63">
        <f t="shared" si="19"/>
        <v>0</v>
      </c>
    </row>
    <row r="1007" spans="3:8" ht="14.25">
      <c r="C1007" s="126"/>
      <c r="D1007" s="62" t="s">
        <v>454</v>
      </c>
      <c r="E1007" s="104" t="s">
        <v>1</v>
      </c>
      <c r="F1007" s="62">
        <v>4</v>
      </c>
      <c r="G1007" s="52"/>
      <c r="H1007" s="63">
        <f t="shared" si="19"/>
        <v>0</v>
      </c>
    </row>
    <row r="1008" spans="3:8" ht="14.25" hidden="1">
      <c r="C1008" s="126"/>
      <c r="D1008" s="62" t="s">
        <v>455</v>
      </c>
      <c r="E1008" s="104" t="s">
        <v>1</v>
      </c>
      <c r="F1008" s="62"/>
      <c r="G1008" s="52"/>
      <c r="H1008" s="63">
        <f t="shared" si="19"/>
        <v>0</v>
      </c>
    </row>
    <row r="1009" spans="3:8" ht="14.25">
      <c r="C1009" s="126"/>
      <c r="D1009" s="62" t="s">
        <v>592</v>
      </c>
      <c r="E1009" s="104" t="s">
        <v>1</v>
      </c>
      <c r="F1009" s="62">
        <v>2</v>
      </c>
      <c r="G1009" s="52"/>
      <c r="H1009" s="63">
        <f>F1009*G1009</f>
        <v>0</v>
      </c>
    </row>
    <row r="1010" spans="3:8" ht="14.25" hidden="1">
      <c r="C1010" s="126"/>
      <c r="D1010" s="62" t="s">
        <v>407</v>
      </c>
      <c r="E1010" s="104" t="s">
        <v>1</v>
      </c>
      <c r="F1010" s="62"/>
      <c r="G1010" s="52"/>
      <c r="H1010" s="63">
        <f t="shared" si="19"/>
        <v>0</v>
      </c>
    </row>
    <row r="1011" spans="3:8" ht="14.25" hidden="1">
      <c r="C1011" s="126"/>
      <c r="D1011" s="62" t="s">
        <v>408</v>
      </c>
      <c r="E1011" s="104" t="s">
        <v>1</v>
      </c>
      <c r="F1011" s="62"/>
      <c r="G1011" s="52"/>
      <c r="H1011" s="63">
        <f t="shared" si="19"/>
        <v>0</v>
      </c>
    </row>
    <row r="1012" spans="3:8" ht="14.25" hidden="1">
      <c r="C1012" s="126"/>
      <c r="D1012" s="62" t="s">
        <v>409</v>
      </c>
      <c r="E1012" s="104" t="s">
        <v>1</v>
      </c>
      <c r="F1012" s="62"/>
      <c r="G1012" s="52"/>
      <c r="H1012" s="63">
        <f t="shared" si="19"/>
        <v>0</v>
      </c>
    </row>
    <row r="1013" spans="3:8" ht="14.25">
      <c r="C1013" s="126"/>
      <c r="D1013" s="62" t="s">
        <v>205</v>
      </c>
      <c r="E1013" s="104" t="s">
        <v>1</v>
      </c>
      <c r="F1013" s="62">
        <v>2</v>
      </c>
      <c r="G1013" s="52"/>
      <c r="H1013" s="63">
        <f t="shared" si="19"/>
        <v>0</v>
      </c>
    </row>
    <row r="1014" spans="3:8" ht="14.25">
      <c r="C1014" s="126"/>
      <c r="D1014" s="62" t="s">
        <v>208</v>
      </c>
      <c r="E1014" s="104" t="s">
        <v>1</v>
      </c>
      <c r="F1014" s="62">
        <v>4</v>
      </c>
      <c r="G1014" s="52"/>
      <c r="H1014" s="63">
        <f aca="true" t="shared" si="20" ref="H1014:H1019">F1014*G1014</f>
        <v>0</v>
      </c>
    </row>
    <row r="1015" spans="3:8" ht="14.25">
      <c r="C1015" s="126"/>
      <c r="D1015" s="62" t="s">
        <v>205</v>
      </c>
      <c r="E1015" s="104" t="s">
        <v>1</v>
      </c>
      <c r="F1015" s="62">
        <v>1</v>
      </c>
      <c r="G1015" s="52"/>
      <c r="H1015" s="63">
        <f t="shared" si="20"/>
        <v>0</v>
      </c>
    </row>
    <row r="1016" spans="3:8" ht="14.25">
      <c r="C1016" s="126"/>
      <c r="D1016" s="62" t="s">
        <v>594</v>
      </c>
      <c r="E1016" s="104" t="s">
        <v>1</v>
      </c>
      <c r="F1016" s="62">
        <v>1</v>
      </c>
      <c r="G1016" s="52"/>
      <c r="H1016" s="63">
        <f t="shared" si="20"/>
        <v>0</v>
      </c>
    </row>
    <row r="1017" spans="3:8" ht="14.25" hidden="1">
      <c r="C1017" s="126"/>
      <c r="D1017" s="62" t="s">
        <v>195</v>
      </c>
      <c r="E1017" s="104" t="s">
        <v>1</v>
      </c>
      <c r="F1017" s="62"/>
      <c r="G1017" s="52"/>
      <c r="H1017" s="63">
        <f t="shared" si="20"/>
        <v>0</v>
      </c>
    </row>
    <row r="1018" spans="3:8" ht="14.25" hidden="1">
      <c r="C1018" s="126"/>
      <c r="D1018" s="62" t="s">
        <v>457</v>
      </c>
      <c r="E1018" s="104" t="s">
        <v>1</v>
      </c>
      <c r="F1018" s="62"/>
      <c r="G1018" s="52"/>
      <c r="H1018" s="63">
        <f t="shared" si="20"/>
        <v>0</v>
      </c>
    </row>
    <row r="1019" spans="3:8" ht="14.25" hidden="1">
      <c r="C1019" s="126"/>
      <c r="D1019" s="62" t="s">
        <v>410</v>
      </c>
      <c r="E1019" s="104" t="s">
        <v>1</v>
      </c>
      <c r="F1019" s="62"/>
      <c r="G1019" s="52"/>
      <c r="H1019" s="63">
        <f t="shared" si="20"/>
        <v>0</v>
      </c>
    </row>
    <row r="1020" spans="3:8" ht="14.25">
      <c r="C1020" s="126"/>
      <c r="D1020" s="62" t="s">
        <v>161</v>
      </c>
      <c r="E1020" s="104" t="s">
        <v>1</v>
      </c>
      <c r="F1020" s="62">
        <v>3</v>
      </c>
      <c r="G1020" s="52"/>
      <c r="H1020" s="63">
        <f t="shared" si="19"/>
        <v>0</v>
      </c>
    </row>
    <row r="1021" spans="3:8" ht="14.25" hidden="1">
      <c r="C1021" s="126"/>
      <c r="D1021" s="62" t="s">
        <v>552</v>
      </c>
      <c r="E1021" s="104" t="s">
        <v>1</v>
      </c>
      <c r="F1021" s="62"/>
      <c r="G1021" s="52"/>
      <c r="H1021" s="63">
        <f>F1021*G1021</f>
        <v>0</v>
      </c>
    </row>
    <row r="1022" spans="3:8" ht="14.25" hidden="1">
      <c r="C1022" s="126"/>
      <c r="D1022" s="62" t="s">
        <v>553</v>
      </c>
      <c r="E1022" s="104" t="s">
        <v>1</v>
      </c>
      <c r="F1022" s="62"/>
      <c r="G1022" s="52"/>
      <c r="H1022" s="63">
        <f>F1022*G1022</f>
        <v>0</v>
      </c>
    </row>
    <row r="1023" spans="3:8" ht="14.25" hidden="1">
      <c r="C1023" s="126"/>
      <c r="D1023" s="62" t="s">
        <v>554</v>
      </c>
      <c r="E1023" s="104" t="s">
        <v>1</v>
      </c>
      <c r="F1023" s="62"/>
      <c r="G1023" s="52"/>
      <c r="H1023" s="63">
        <f>F1023*G1023</f>
        <v>0</v>
      </c>
    </row>
    <row r="1024" spans="3:8" ht="14.25" hidden="1">
      <c r="C1024" s="126"/>
      <c r="D1024" s="62" t="s">
        <v>555</v>
      </c>
      <c r="E1024" s="104" t="s">
        <v>1</v>
      </c>
      <c r="F1024" s="62"/>
      <c r="G1024" s="52"/>
      <c r="H1024" s="63">
        <f>F1024*G1024</f>
        <v>0</v>
      </c>
    </row>
    <row r="1025" spans="3:8" ht="14.25" hidden="1">
      <c r="C1025" s="126"/>
      <c r="D1025" s="62" t="s">
        <v>207</v>
      </c>
      <c r="E1025" s="104" t="s">
        <v>1</v>
      </c>
      <c r="F1025" s="62"/>
      <c r="G1025" s="52"/>
      <c r="H1025" s="63">
        <f t="shared" si="19"/>
        <v>0</v>
      </c>
    </row>
    <row r="1026" spans="3:8" ht="14.25" hidden="1">
      <c r="C1026" s="126"/>
      <c r="D1026" s="62" t="s">
        <v>411</v>
      </c>
      <c r="E1026" s="104" t="s">
        <v>1</v>
      </c>
      <c r="F1026" s="62"/>
      <c r="G1026" s="52"/>
      <c r="H1026" s="63">
        <f t="shared" si="19"/>
        <v>0</v>
      </c>
    </row>
    <row r="1027" spans="3:8" ht="14.25" hidden="1">
      <c r="C1027" s="126"/>
      <c r="D1027" s="62" t="s">
        <v>412</v>
      </c>
      <c r="E1027" s="104" t="s">
        <v>1</v>
      </c>
      <c r="F1027" s="62"/>
      <c r="G1027" s="52"/>
      <c r="H1027" s="63">
        <f t="shared" si="19"/>
        <v>0</v>
      </c>
    </row>
    <row r="1028" spans="3:8" ht="14.25" hidden="1">
      <c r="C1028" s="126"/>
      <c r="D1028" s="62" t="s">
        <v>413</v>
      </c>
      <c r="E1028" s="104" t="s">
        <v>1</v>
      </c>
      <c r="F1028" s="62"/>
      <c r="G1028" s="52"/>
      <c r="H1028" s="63">
        <f t="shared" si="19"/>
        <v>0</v>
      </c>
    </row>
    <row r="1029" spans="3:8" ht="14.25" hidden="1">
      <c r="C1029" s="126"/>
      <c r="D1029" s="62" t="s">
        <v>415</v>
      </c>
      <c r="E1029" s="104" t="s">
        <v>1</v>
      </c>
      <c r="F1029" s="62"/>
      <c r="G1029" s="52"/>
      <c r="H1029" s="63">
        <f t="shared" si="19"/>
        <v>0</v>
      </c>
    </row>
    <row r="1030" spans="3:8" ht="14.25" hidden="1">
      <c r="C1030" s="126"/>
      <c r="D1030" s="62" t="s">
        <v>416</v>
      </c>
      <c r="E1030" s="104" t="s">
        <v>1</v>
      </c>
      <c r="F1030" s="62"/>
      <c r="G1030" s="52"/>
      <c r="H1030" s="63">
        <f t="shared" si="19"/>
        <v>0</v>
      </c>
    </row>
    <row r="1031" spans="3:8" ht="14.25" hidden="1">
      <c r="C1031" s="126"/>
      <c r="D1031" s="62" t="s">
        <v>417</v>
      </c>
      <c r="E1031" s="104" t="s">
        <v>1</v>
      </c>
      <c r="F1031" s="62"/>
      <c r="G1031" s="52"/>
      <c r="H1031" s="63">
        <f t="shared" si="19"/>
        <v>0</v>
      </c>
    </row>
    <row r="1032" spans="3:8" ht="14.25" hidden="1">
      <c r="C1032" s="126"/>
      <c r="D1032" s="62" t="s">
        <v>414</v>
      </c>
      <c r="E1032" s="104" t="s">
        <v>1</v>
      </c>
      <c r="F1032" s="62"/>
      <c r="G1032" s="52"/>
      <c r="H1032" s="63">
        <f t="shared" si="19"/>
        <v>0</v>
      </c>
    </row>
    <row r="1033" spans="3:8" ht="14.25" hidden="1">
      <c r="C1033" s="126"/>
      <c r="D1033" s="62" t="s">
        <v>418</v>
      </c>
      <c r="E1033" s="104" t="s">
        <v>1</v>
      </c>
      <c r="F1033" s="62"/>
      <c r="G1033" s="52"/>
      <c r="H1033" s="63">
        <f t="shared" si="19"/>
        <v>0</v>
      </c>
    </row>
    <row r="1034" spans="3:8" ht="14.25" hidden="1">
      <c r="C1034" s="126"/>
      <c r="D1034" s="62" t="s">
        <v>419</v>
      </c>
      <c r="E1034" s="104" t="s">
        <v>1</v>
      </c>
      <c r="F1034" s="62"/>
      <c r="G1034" s="52"/>
      <c r="H1034" s="63">
        <f t="shared" si="19"/>
        <v>0</v>
      </c>
    </row>
    <row r="1035" spans="3:8" ht="14.25" hidden="1">
      <c r="C1035" s="126"/>
      <c r="D1035" s="62" t="s">
        <v>420</v>
      </c>
      <c r="E1035" s="104" t="s">
        <v>1</v>
      </c>
      <c r="F1035" s="62"/>
      <c r="G1035" s="52"/>
      <c r="H1035" s="63">
        <f t="shared" si="19"/>
        <v>0</v>
      </c>
    </row>
    <row r="1036" spans="3:8" ht="14.25" hidden="1">
      <c r="C1036" s="126"/>
      <c r="D1036" s="62" t="s">
        <v>421</v>
      </c>
      <c r="E1036" s="104" t="s">
        <v>1</v>
      </c>
      <c r="F1036" s="62"/>
      <c r="G1036" s="52"/>
      <c r="H1036" s="63">
        <f t="shared" si="19"/>
        <v>0</v>
      </c>
    </row>
    <row r="1037" spans="3:8" ht="14.25" hidden="1">
      <c r="C1037" s="126"/>
      <c r="D1037" s="62" t="s">
        <v>574</v>
      </c>
      <c r="E1037" s="104" t="s">
        <v>1</v>
      </c>
      <c r="F1037" s="62"/>
      <c r="G1037" s="52"/>
      <c r="H1037" s="63">
        <f>F1037*G1037</f>
        <v>0</v>
      </c>
    </row>
    <row r="1038" spans="3:8" ht="14.25">
      <c r="C1038" s="126"/>
      <c r="D1038" s="62" t="s">
        <v>589</v>
      </c>
      <c r="E1038" s="104" t="s">
        <v>1</v>
      </c>
      <c r="F1038" s="62">
        <v>2</v>
      </c>
      <c r="G1038" s="52"/>
      <c r="H1038" s="63">
        <f>F1038*G1038</f>
        <v>0</v>
      </c>
    </row>
    <row r="1039" spans="3:8" ht="14.25" hidden="1">
      <c r="C1039" s="126"/>
      <c r="D1039" s="62" t="s">
        <v>575</v>
      </c>
      <c r="E1039" s="104" t="s">
        <v>1</v>
      </c>
      <c r="F1039" s="62"/>
      <c r="G1039" s="52"/>
      <c r="H1039" s="63">
        <f>F1039*G1039</f>
        <v>0</v>
      </c>
    </row>
    <row r="1040" spans="3:8" ht="14.25" hidden="1">
      <c r="C1040" s="126"/>
      <c r="D1040" s="62" t="s">
        <v>216</v>
      </c>
      <c r="E1040" s="104" t="s">
        <v>1</v>
      </c>
      <c r="F1040" s="62"/>
      <c r="G1040" s="52"/>
      <c r="H1040" s="63">
        <f t="shared" si="19"/>
        <v>0</v>
      </c>
    </row>
    <row r="1041" spans="3:8" ht="14.25" hidden="1">
      <c r="C1041" s="126"/>
      <c r="D1041" s="62" t="s">
        <v>214</v>
      </c>
      <c r="E1041" s="104" t="s">
        <v>1</v>
      </c>
      <c r="F1041" s="62"/>
      <c r="G1041" s="52"/>
      <c r="H1041" s="63">
        <f t="shared" si="19"/>
        <v>0</v>
      </c>
    </row>
    <row r="1042" spans="3:8" ht="14.25">
      <c r="C1042" s="126"/>
      <c r="D1042" s="62" t="s">
        <v>181</v>
      </c>
      <c r="E1042" s="104" t="s">
        <v>1</v>
      </c>
      <c r="F1042" s="62">
        <v>3</v>
      </c>
      <c r="G1042" s="52"/>
      <c r="H1042" s="63">
        <f t="shared" si="19"/>
        <v>0</v>
      </c>
    </row>
    <row r="1043" spans="3:8" ht="14.25" hidden="1">
      <c r="C1043" s="126"/>
      <c r="D1043" s="62" t="s">
        <v>551</v>
      </c>
      <c r="E1043" s="104" t="s">
        <v>1</v>
      </c>
      <c r="F1043" s="62"/>
      <c r="G1043" s="52"/>
      <c r="H1043" s="63">
        <f>F1043*G1043</f>
        <v>0</v>
      </c>
    </row>
    <row r="1044" spans="3:8" ht="14.25" hidden="1">
      <c r="C1044" s="126"/>
      <c r="D1044" s="62" t="s">
        <v>188</v>
      </c>
      <c r="E1044" s="104" t="s">
        <v>1</v>
      </c>
      <c r="F1044" s="62"/>
      <c r="G1044" s="52"/>
      <c r="H1044" s="63">
        <f t="shared" si="19"/>
        <v>0</v>
      </c>
    </row>
    <row r="1045" spans="3:8" ht="14.25" hidden="1">
      <c r="C1045" s="126"/>
      <c r="D1045" s="62" t="s">
        <v>192</v>
      </c>
      <c r="E1045" s="104" t="s">
        <v>1</v>
      </c>
      <c r="F1045" s="62"/>
      <c r="G1045" s="52"/>
      <c r="H1045" s="63">
        <f t="shared" si="19"/>
        <v>0</v>
      </c>
    </row>
    <row r="1046" spans="3:8" ht="14.25" hidden="1">
      <c r="C1046" s="126"/>
      <c r="D1046" s="62" t="s">
        <v>422</v>
      </c>
      <c r="E1046" s="104" t="s">
        <v>1</v>
      </c>
      <c r="F1046" s="62"/>
      <c r="G1046" s="52"/>
      <c r="H1046" s="63">
        <f t="shared" si="19"/>
        <v>0</v>
      </c>
    </row>
    <row r="1047" spans="3:8" ht="14.25" hidden="1">
      <c r="C1047" s="126"/>
      <c r="D1047" s="62" t="s">
        <v>423</v>
      </c>
      <c r="E1047" s="104" t="s">
        <v>1</v>
      </c>
      <c r="F1047" s="62"/>
      <c r="G1047" s="52"/>
      <c r="H1047" s="63">
        <f t="shared" si="19"/>
        <v>0</v>
      </c>
    </row>
    <row r="1048" spans="3:8" ht="14.25" hidden="1">
      <c r="C1048" s="126"/>
      <c r="D1048" s="62" t="s">
        <v>424</v>
      </c>
      <c r="E1048" s="104" t="s">
        <v>1</v>
      </c>
      <c r="F1048" s="62"/>
      <c r="G1048" s="52"/>
      <c r="H1048" s="63">
        <f t="shared" si="19"/>
        <v>0</v>
      </c>
    </row>
    <row r="1049" spans="3:8" ht="14.25" hidden="1">
      <c r="C1049" s="126"/>
      <c r="D1049" s="62" t="s">
        <v>425</v>
      </c>
      <c r="E1049" s="104" t="s">
        <v>1</v>
      </c>
      <c r="F1049" s="62"/>
      <c r="G1049" s="52"/>
      <c r="H1049" s="63">
        <f t="shared" si="19"/>
        <v>0</v>
      </c>
    </row>
    <row r="1050" spans="3:8" ht="14.25" hidden="1">
      <c r="C1050" s="126"/>
      <c r="D1050" s="62" t="s">
        <v>426</v>
      </c>
      <c r="E1050" s="104" t="s">
        <v>1</v>
      </c>
      <c r="F1050" s="62"/>
      <c r="G1050" s="52"/>
      <c r="H1050" s="63">
        <f t="shared" si="19"/>
        <v>0</v>
      </c>
    </row>
    <row r="1051" spans="3:8" ht="14.25" hidden="1">
      <c r="C1051" s="126"/>
      <c r="D1051" s="62" t="s">
        <v>427</v>
      </c>
      <c r="E1051" s="104" t="s">
        <v>1</v>
      </c>
      <c r="F1051" s="62"/>
      <c r="G1051" s="52"/>
      <c r="H1051" s="63">
        <f t="shared" si="19"/>
        <v>0</v>
      </c>
    </row>
    <row r="1052" spans="3:8" ht="14.25" hidden="1">
      <c r="C1052" s="126"/>
      <c r="D1052" s="62" t="s">
        <v>428</v>
      </c>
      <c r="E1052" s="104" t="s">
        <v>1</v>
      </c>
      <c r="F1052" s="62"/>
      <c r="G1052" s="52"/>
      <c r="H1052" s="63">
        <f t="shared" si="19"/>
        <v>0</v>
      </c>
    </row>
    <row r="1053" spans="3:8" ht="14.25" hidden="1">
      <c r="C1053" s="126"/>
      <c r="D1053" s="62" t="s">
        <v>429</v>
      </c>
      <c r="E1053" s="104" t="s">
        <v>1</v>
      </c>
      <c r="F1053" s="62"/>
      <c r="G1053" s="52"/>
      <c r="H1053" s="63">
        <f t="shared" si="19"/>
        <v>0</v>
      </c>
    </row>
    <row r="1054" spans="3:8" ht="14.25" hidden="1">
      <c r="C1054" s="126"/>
      <c r="D1054" s="62" t="s">
        <v>430</v>
      </c>
      <c r="E1054" s="104" t="s">
        <v>1</v>
      </c>
      <c r="F1054" s="62"/>
      <c r="G1054" s="52"/>
      <c r="H1054" s="63">
        <f t="shared" si="19"/>
        <v>0</v>
      </c>
    </row>
    <row r="1055" spans="3:8" ht="14.25" hidden="1">
      <c r="C1055" s="126"/>
      <c r="D1055" s="62" t="s">
        <v>431</v>
      </c>
      <c r="E1055" s="104" t="s">
        <v>1</v>
      </c>
      <c r="F1055" s="62"/>
      <c r="G1055" s="52"/>
      <c r="H1055" s="63">
        <f t="shared" si="19"/>
        <v>0</v>
      </c>
    </row>
    <row r="1056" spans="3:8" ht="14.25" hidden="1">
      <c r="C1056" s="126"/>
      <c r="D1056" s="62" t="s">
        <v>432</v>
      </c>
      <c r="E1056" s="104" t="s">
        <v>1</v>
      </c>
      <c r="F1056" s="62"/>
      <c r="G1056" s="52"/>
      <c r="H1056" s="63">
        <f t="shared" si="19"/>
        <v>0</v>
      </c>
    </row>
    <row r="1057" spans="3:8" ht="14.25" hidden="1">
      <c r="C1057" s="126"/>
      <c r="D1057" s="62" t="s">
        <v>433</v>
      </c>
      <c r="E1057" s="104" t="s">
        <v>1</v>
      </c>
      <c r="F1057" s="62"/>
      <c r="G1057" s="52"/>
      <c r="H1057" s="63">
        <f t="shared" si="19"/>
        <v>0</v>
      </c>
    </row>
    <row r="1058" spans="3:8" ht="14.25" hidden="1">
      <c r="C1058" s="126"/>
      <c r="D1058" s="62" t="s">
        <v>434</v>
      </c>
      <c r="E1058" s="104" t="s">
        <v>1</v>
      </c>
      <c r="F1058" s="62"/>
      <c r="G1058" s="52"/>
      <c r="H1058" s="63">
        <f t="shared" si="19"/>
        <v>0</v>
      </c>
    </row>
    <row r="1059" spans="3:8" ht="14.25" hidden="1">
      <c r="C1059" s="126"/>
      <c r="D1059" s="62" t="s">
        <v>435</v>
      </c>
      <c r="E1059" s="104" t="s">
        <v>1</v>
      </c>
      <c r="F1059" s="62"/>
      <c r="G1059" s="52"/>
      <c r="H1059" s="63">
        <f t="shared" si="19"/>
        <v>0</v>
      </c>
    </row>
    <row r="1060" spans="3:8" ht="14.25">
      <c r="C1060" s="126"/>
      <c r="D1060" s="62" t="s">
        <v>206</v>
      </c>
      <c r="E1060" s="104" t="s">
        <v>1</v>
      </c>
      <c r="F1060" s="62">
        <v>3</v>
      </c>
      <c r="G1060" s="52"/>
      <c r="H1060" s="63">
        <f t="shared" si="19"/>
        <v>0</v>
      </c>
    </row>
    <row r="1061" spans="3:8" ht="14.25" hidden="1">
      <c r="C1061" s="126"/>
      <c r="D1061" s="62" t="s">
        <v>204</v>
      </c>
      <c r="E1061" s="104" t="s">
        <v>1</v>
      </c>
      <c r="F1061" s="62"/>
      <c r="G1061" s="52"/>
      <c r="H1061" s="63">
        <f t="shared" si="19"/>
        <v>0</v>
      </c>
    </row>
    <row r="1062" spans="3:8" ht="14.25" hidden="1">
      <c r="C1062" s="126"/>
      <c r="D1062" s="62" t="s">
        <v>196</v>
      </c>
      <c r="E1062" s="104" t="s">
        <v>1</v>
      </c>
      <c r="F1062" s="62"/>
      <c r="G1062" s="52"/>
      <c r="H1062" s="63">
        <f t="shared" si="19"/>
        <v>0</v>
      </c>
    </row>
    <row r="1063" spans="3:8" ht="14.25">
      <c r="C1063" s="126"/>
      <c r="D1063" s="62" t="s">
        <v>590</v>
      </c>
      <c r="E1063" s="104" t="s">
        <v>1</v>
      </c>
      <c r="F1063" s="62">
        <v>2</v>
      </c>
      <c r="G1063" s="52"/>
      <c r="H1063" s="63">
        <f>F1063*G1063</f>
        <v>0</v>
      </c>
    </row>
    <row r="1064" spans="3:8" ht="14.25" hidden="1">
      <c r="C1064" s="126"/>
      <c r="D1064" s="62" t="s">
        <v>436</v>
      </c>
      <c r="E1064" s="104" t="s">
        <v>1</v>
      </c>
      <c r="F1064" s="62"/>
      <c r="G1064" s="52"/>
      <c r="H1064" s="63">
        <f t="shared" si="19"/>
        <v>0</v>
      </c>
    </row>
    <row r="1065" spans="3:8" ht="14.25" hidden="1">
      <c r="C1065" s="126"/>
      <c r="D1065" s="62" t="s">
        <v>437</v>
      </c>
      <c r="E1065" s="104" t="s">
        <v>1</v>
      </c>
      <c r="F1065" s="62"/>
      <c r="G1065" s="52"/>
      <c r="H1065" s="63">
        <f t="shared" si="19"/>
        <v>0</v>
      </c>
    </row>
    <row r="1066" spans="3:8" ht="14.25" hidden="1">
      <c r="C1066" s="126"/>
      <c r="D1066" s="62" t="s">
        <v>438</v>
      </c>
      <c r="E1066" s="104" t="s">
        <v>1</v>
      </c>
      <c r="F1066" s="62"/>
      <c r="G1066" s="52"/>
      <c r="H1066" s="63">
        <f t="shared" si="19"/>
        <v>0</v>
      </c>
    </row>
    <row r="1067" spans="3:8" ht="14.25" hidden="1">
      <c r="C1067" s="126"/>
      <c r="D1067" s="62" t="s">
        <v>444</v>
      </c>
      <c r="E1067" s="104" t="s">
        <v>1</v>
      </c>
      <c r="F1067" s="62"/>
      <c r="G1067" s="52"/>
      <c r="H1067" s="63">
        <f t="shared" si="19"/>
        <v>0</v>
      </c>
    </row>
    <row r="1068" spans="3:8" ht="14.25" hidden="1">
      <c r="C1068" s="126"/>
      <c r="D1068" s="62" t="s">
        <v>445</v>
      </c>
      <c r="E1068" s="104" t="s">
        <v>1</v>
      </c>
      <c r="F1068" s="62"/>
      <c r="G1068" s="52"/>
      <c r="H1068" s="63">
        <f t="shared" si="19"/>
        <v>0</v>
      </c>
    </row>
    <row r="1069" spans="3:8" ht="14.25" hidden="1">
      <c r="C1069" s="126"/>
      <c r="D1069" s="62" t="s">
        <v>447</v>
      </c>
      <c r="E1069" s="104" t="s">
        <v>1</v>
      </c>
      <c r="F1069" s="62"/>
      <c r="G1069" s="52"/>
      <c r="H1069" s="63">
        <f t="shared" si="19"/>
        <v>0</v>
      </c>
    </row>
    <row r="1070" spans="3:8" ht="14.25">
      <c r="C1070" s="126"/>
      <c r="D1070" s="62" t="s">
        <v>448</v>
      </c>
      <c r="E1070" s="104" t="s">
        <v>1</v>
      </c>
      <c r="F1070" s="62">
        <v>2</v>
      </c>
      <c r="G1070" s="52"/>
      <c r="H1070" s="63">
        <f t="shared" si="19"/>
        <v>0</v>
      </c>
    </row>
    <row r="1071" spans="3:8" ht="14.25" hidden="1">
      <c r="C1071" s="126"/>
      <c r="D1071" s="62" t="s">
        <v>446</v>
      </c>
      <c r="E1071" s="104" t="s">
        <v>1</v>
      </c>
      <c r="F1071" s="62"/>
      <c r="G1071" s="52"/>
      <c r="H1071" s="63">
        <f t="shared" si="19"/>
        <v>0</v>
      </c>
    </row>
    <row r="1072" spans="3:8" ht="14.25" hidden="1">
      <c r="C1072" s="126"/>
      <c r="D1072" s="62" t="s">
        <v>449</v>
      </c>
      <c r="E1072" s="104" t="s">
        <v>1</v>
      </c>
      <c r="F1072" s="62"/>
      <c r="G1072" s="52"/>
      <c r="H1072" s="63">
        <f t="shared" si="19"/>
        <v>0</v>
      </c>
    </row>
    <row r="1073" spans="3:8" ht="14.25" hidden="1">
      <c r="C1073" s="126"/>
      <c r="D1073" s="62" t="s">
        <v>439</v>
      </c>
      <c r="E1073" s="104" t="s">
        <v>1</v>
      </c>
      <c r="F1073" s="62"/>
      <c r="G1073" s="52"/>
      <c r="H1073" s="63">
        <f t="shared" si="19"/>
        <v>0</v>
      </c>
    </row>
    <row r="1074" spans="3:8" ht="14.25" hidden="1">
      <c r="C1074" s="126"/>
      <c r="D1074" s="62" t="s">
        <v>440</v>
      </c>
      <c r="E1074" s="104" t="s">
        <v>1</v>
      </c>
      <c r="F1074" s="62"/>
      <c r="G1074" s="52"/>
      <c r="H1074" s="63">
        <f t="shared" si="19"/>
        <v>0</v>
      </c>
    </row>
    <row r="1075" spans="3:8" ht="14.25" hidden="1">
      <c r="C1075" s="126"/>
      <c r="D1075" s="62" t="s">
        <v>441</v>
      </c>
      <c r="E1075" s="104" t="s">
        <v>1</v>
      </c>
      <c r="F1075" s="62"/>
      <c r="G1075" s="52"/>
      <c r="H1075" s="63">
        <f t="shared" si="19"/>
        <v>0</v>
      </c>
    </row>
    <row r="1076" spans="3:8" ht="14.25" hidden="1">
      <c r="C1076" s="126"/>
      <c r="D1076" s="62" t="s">
        <v>345</v>
      </c>
      <c r="E1076" s="104" t="s">
        <v>1</v>
      </c>
      <c r="F1076" s="62"/>
      <c r="G1076" s="52"/>
      <c r="H1076" s="63">
        <f t="shared" si="19"/>
        <v>0</v>
      </c>
    </row>
    <row r="1077" spans="3:8" ht="14.25">
      <c r="C1077" s="126"/>
      <c r="D1077" s="62" t="s">
        <v>442</v>
      </c>
      <c r="E1077" s="104" t="s">
        <v>1</v>
      </c>
      <c r="F1077" s="62">
        <v>1</v>
      </c>
      <c r="G1077" s="52"/>
      <c r="H1077" s="63">
        <f t="shared" si="19"/>
        <v>0</v>
      </c>
    </row>
    <row r="1078" spans="3:8" ht="14.25" hidden="1">
      <c r="C1078" s="126"/>
      <c r="D1078" s="62" t="s">
        <v>443</v>
      </c>
      <c r="E1078" s="104" t="s">
        <v>1</v>
      </c>
      <c r="F1078" s="62"/>
      <c r="G1078" s="52"/>
      <c r="H1078" s="63">
        <f t="shared" si="19"/>
        <v>0</v>
      </c>
    </row>
    <row r="1079" spans="3:8" ht="14.25" hidden="1">
      <c r="C1079" s="126"/>
      <c r="D1079" s="62" t="s">
        <v>558</v>
      </c>
      <c r="E1079" s="104" t="s">
        <v>1</v>
      </c>
      <c r="F1079" s="62"/>
      <c r="G1079" s="52"/>
      <c r="H1079" s="63">
        <f>F1079*G1079</f>
        <v>0</v>
      </c>
    </row>
    <row r="1080" spans="3:8" ht="14.25" hidden="1">
      <c r="C1080" s="126"/>
      <c r="D1080" s="62" t="s">
        <v>346</v>
      </c>
      <c r="E1080" s="104" t="s">
        <v>1</v>
      </c>
      <c r="F1080" s="62"/>
      <c r="G1080" s="52"/>
      <c r="H1080" s="63">
        <f t="shared" si="19"/>
        <v>0</v>
      </c>
    </row>
    <row r="1081" spans="3:8" ht="14.25" hidden="1">
      <c r="C1081" s="126"/>
      <c r="D1081" s="62" t="s">
        <v>347</v>
      </c>
      <c r="E1081" s="104" t="s">
        <v>1</v>
      </c>
      <c r="F1081" s="62"/>
      <c r="G1081" s="52"/>
      <c r="H1081" s="63">
        <f t="shared" si="19"/>
        <v>0</v>
      </c>
    </row>
    <row r="1082" spans="3:8" ht="14.25">
      <c r="C1082" s="126"/>
      <c r="D1082" s="62" t="s">
        <v>595</v>
      </c>
      <c r="E1082" s="104" t="s">
        <v>1</v>
      </c>
      <c r="F1082" s="62">
        <v>1</v>
      </c>
      <c r="G1082" s="52"/>
      <c r="H1082" s="63">
        <f>F1082*G1082</f>
        <v>0</v>
      </c>
    </row>
    <row r="1083" spans="3:8" ht="14.25" hidden="1">
      <c r="C1083" s="126"/>
      <c r="D1083" s="62" t="s">
        <v>217</v>
      </c>
      <c r="E1083" s="104" t="s">
        <v>1</v>
      </c>
      <c r="F1083" s="62"/>
      <c r="G1083" s="52"/>
      <c r="H1083" s="63">
        <f t="shared" si="19"/>
        <v>0</v>
      </c>
    </row>
    <row r="1084" spans="3:8" ht="14.25" hidden="1">
      <c r="C1084" s="126"/>
      <c r="D1084" s="62" t="s">
        <v>576</v>
      </c>
      <c r="E1084" s="104" t="s">
        <v>1</v>
      </c>
      <c r="F1084" s="62"/>
      <c r="G1084" s="52"/>
      <c r="H1084" s="63">
        <f>F1084*G1084</f>
        <v>0</v>
      </c>
    </row>
    <row r="1085" spans="3:8" ht="14.25">
      <c r="C1085" s="126"/>
      <c r="D1085" s="62" t="s">
        <v>577</v>
      </c>
      <c r="E1085" s="104" t="s">
        <v>1</v>
      </c>
      <c r="F1085" s="62">
        <v>1</v>
      </c>
      <c r="G1085" s="52"/>
      <c r="H1085" s="63">
        <f aca="true" t="shared" si="21" ref="H1085:H1092">F1085*G1085</f>
        <v>0</v>
      </c>
    </row>
    <row r="1086" spans="3:8" ht="14.25" hidden="1">
      <c r="C1086" s="126"/>
      <c r="D1086" s="62" t="s">
        <v>185</v>
      </c>
      <c r="E1086" s="104" t="s">
        <v>1</v>
      </c>
      <c r="F1086" s="62"/>
      <c r="G1086" s="52"/>
      <c r="H1086" s="63">
        <f t="shared" si="21"/>
        <v>0</v>
      </c>
    </row>
    <row r="1087" spans="3:8" ht="14.25">
      <c r="C1087" s="126"/>
      <c r="D1087" s="62" t="s">
        <v>578</v>
      </c>
      <c r="E1087" s="104" t="s">
        <v>1</v>
      </c>
      <c r="F1087" s="62">
        <v>1</v>
      </c>
      <c r="G1087" s="52"/>
      <c r="H1087" s="63">
        <f t="shared" si="21"/>
        <v>0</v>
      </c>
    </row>
    <row r="1088" spans="3:8" ht="14.25">
      <c r="C1088" s="126"/>
      <c r="D1088" s="62" t="s">
        <v>579</v>
      </c>
      <c r="E1088" s="104" t="s">
        <v>1</v>
      </c>
      <c r="F1088" s="62">
        <v>2</v>
      </c>
      <c r="G1088" s="52"/>
      <c r="H1088" s="63">
        <f t="shared" si="21"/>
        <v>0</v>
      </c>
    </row>
    <row r="1089" spans="3:8" ht="14.25">
      <c r="C1089" s="126"/>
      <c r="D1089" s="62" t="s">
        <v>580</v>
      </c>
      <c r="E1089" s="104" t="s">
        <v>1</v>
      </c>
      <c r="F1089" s="62">
        <v>1</v>
      </c>
      <c r="G1089" s="52"/>
      <c r="H1089" s="63">
        <f>F1089*G1089</f>
        <v>0</v>
      </c>
    </row>
    <row r="1090" spans="3:8" ht="14.25">
      <c r="C1090" s="126"/>
      <c r="D1090" s="62" t="s">
        <v>581</v>
      </c>
      <c r="E1090" s="104" t="s">
        <v>1</v>
      </c>
      <c r="F1090" s="62">
        <v>1</v>
      </c>
      <c r="G1090" s="52"/>
      <c r="H1090" s="63">
        <f t="shared" si="21"/>
        <v>0</v>
      </c>
    </row>
    <row r="1091" spans="3:8" ht="14.25">
      <c r="C1091" s="126"/>
      <c r="D1091" s="62" t="s">
        <v>582</v>
      </c>
      <c r="E1091" s="104" t="s">
        <v>1</v>
      </c>
      <c r="F1091" s="62">
        <v>1</v>
      </c>
      <c r="G1091" s="52"/>
      <c r="H1091" s="63">
        <f t="shared" si="21"/>
        <v>0</v>
      </c>
    </row>
    <row r="1092" spans="3:8" ht="14.25" hidden="1">
      <c r="C1092" s="126"/>
      <c r="D1092" s="62" t="s">
        <v>456</v>
      </c>
      <c r="E1092" s="104" t="s">
        <v>1</v>
      </c>
      <c r="F1092" s="62"/>
      <c r="G1092" s="52"/>
      <c r="H1092" s="63">
        <f t="shared" si="21"/>
        <v>0</v>
      </c>
    </row>
    <row r="1093" spans="3:8" ht="14.25">
      <c r="C1093" s="126"/>
      <c r="D1093" s="62"/>
      <c r="E1093" s="104"/>
      <c r="F1093" s="62"/>
      <c r="G1093" s="58"/>
      <c r="H1093" s="63"/>
    </row>
    <row r="1094" spans="3:8" ht="14.25">
      <c r="C1094" s="125">
        <v>3</v>
      </c>
      <c r="D1094" s="62" t="s">
        <v>162</v>
      </c>
      <c r="E1094" s="61"/>
      <c r="F1094" s="62"/>
      <c r="G1094" s="62"/>
      <c r="H1094" s="63"/>
    </row>
    <row r="1095" spans="3:8" ht="14.25" hidden="1">
      <c r="C1095" s="125"/>
      <c r="D1095" s="62" t="s">
        <v>189</v>
      </c>
      <c r="E1095" s="104" t="s">
        <v>1</v>
      </c>
      <c r="F1095" s="62"/>
      <c r="G1095" s="52"/>
      <c r="H1095" s="63">
        <f aca="true" t="shared" si="22" ref="H1095:H1102">F1095*G1095</f>
        <v>0</v>
      </c>
    </row>
    <row r="1096" spans="3:8" ht="14.25" hidden="1">
      <c r="C1096" s="125"/>
      <c r="D1096" s="62" t="s">
        <v>399</v>
      </c>
      <c r="E1096" s="104" t="s">
        <v>1</v>
      </c>
      <c r="F1096" s="62"/>
      <c r="G1096" s="52"/>
      <c r="H1096" s="63"/>
    </row>
    <row r="1097" spans="3:8" ht="14.25" hidden="1">
      <c r="C1097" s="125"/>
      <c r="D1097" s="62" t="s">
        <v>398</v>
      </c>
      <c r="E1097" s="104" t="s">
        <v>1</v>
      </c>
      <c r="F1097" s="62"/>
      <c r="G1097" s="52"/>
      <c r="H1097" s="63">
        <f t="shared" si="22"/>
        <v>0</v>
      </c>
    </row>
    <row r="1098" spans="3:8" ht="14.25">
      <c r="C1098" s="125"/>
      <c r="D1098" s="62" t="s">
        <v>202</v>
      </c>
      <c r="E1098" s="104" t="s">
        <v>1</v>
      </c>
      <c r="F1098" s="62">
        <v>6</v>
      </c>
      <c r="G1098" s="52"/>
      <c r="H1098" s="63">
        <f t="shared" si="22"/>
        <v>0</v>
      </c>
    </row>
    <row r="1099" spans="3:8" ht="14.25">
      <c r="C1099" s="126"/>
      <c r="D1099" s="62" t="s">
        <v>193</v>
      </c>
      <c r="E1099" s="104" t="s">
        <v>1</v>
      </c>
      <c r="F1099" s="62">
        <v>4</v>
      </c>
      <c r="G1099" s="52"/>
      <c r="H1099" s="63">
        <f t="shared" si="22"/>
        <v>0</v>
      </c>
    </row>
    <row r="1100" spans="3:8" ht="14.25">
      <c r="C1100" s="126"/>
      <c r="D1100" s="62" t="s">
        <v>405</v>
      </c>
      <c r="E1100" s="104" t="s">
        <v>1</v>
      </c>
      <c r="F1100" s="62">
        <v>3</v>
      </c>
      <c r="G1100" s="52"/>
      <c r="H1100" s="63">
        <f t="shared" si="22"/>
        <v>0</v>
      </c>
    </row>
    <row r="1101" spans="3:8" ht="14.25">
      <c r="C1101" s="126"/>
      <c r="D1101" s="62" t="s">
        <v>406</v>
      </c>
      <c r="E1101" s="104" t="s">
        <v>1</v>
      </c>
      <c r="F1101" s="62">
        <v>3</v>
      </c>
      <c r="G1101" s="52"/>
      <c r="H1101" s="63">
        <f t="shared" si="22"/>
        <v>0</v>
      </c>
    </row>
    <row r="1102" spans="3:8" ht="14.25">
      <c r="C1102" s="126"/>
      <c r="D1102" s="62" t="s">
        <v>215</v>
      </c>
      <c r="E1102" s="104" t="s">
        <v>1</v>
      </c>
      <c r="F1102" s="62">
        <v>1</v>
      </c>
      <c r="G1102" s="52"/>
      <c r="H1102" s="63">
        <f t="shared" si="22"/>
        <v>0</v>
      </c>
    </row>
    <row r="1103" spans="3:8" ht="14.25">
      <c r="C1103" s="126"/>
      <c r="D1103" s="62" t="s">
        <v>163</v>
      </c>
      <c r="E1103" s="104" t="s">
        <v>1</v>
      </c>
      <c r="F1103" s="62">
        <v>13</v>
      </c>
      <c r="G1103" s="52"/>
      <c r="H1103" s="63">
        <f>F1103*G1103</f>
        <v>0</v>
      </c>
    </row>
    <row r="1104" spans="3:8" ht="14.25">
      <c r="C1104" s="126"/>
      <c r="D1104" s="62" t="s">
        <v>164</v>
      </c>
      <c r="E1104" s="104" t="s">
        <v>1</v>
      </c>
      <c r="F1104" s="62">
        <v>13</v>
      </c>
      <c r="G1104" s="52"/>
      <c r="H1104" s="63">
        <f>F1104*G1104</f>
        <v>0</v>
      </c>
    </row>
    <row r="1105" spans="3:8" ht="14.25" hidden="1">
      <c r="C1105" s="126"/>
      <c r="D1105" s="62" t="s">
        <v>190</v>
      </c>
      <c r="E1105" s="104" t="s">
        <v>1</v>
      </c>
      <c r="F1105" s="62"/>
      <c r="G1105" s="52"/>
      <c r="H1105" s="63">
        <f>F1105*G1105</f>
        <v>0</v>
      </c>
    </row>
    <row r="1106" spans="3:8" ht="14.25" hidden="1">
      <c r="C1106" s="126"/>
      <c r="D1106" s="62" t="s">
        <v>183</v>
      </c>
      <c r="E1106" s="104" t="s">
        <v>1</v>
      </c>
      <c r="F1106" s="62"/>
      <c r="G1106" s="52"/>
      <c r="H1106" s="63">
        <f>F1106*G1106</f>
        <v>0</v>
      </c>
    </row>
    <row r="1107" spans="3:8" ht="14.25" hidden="1">
      <c r="C1107" s="126"/>
      <c r="D1107" s="62" t="s">
        <v>402</v>
      </c>
      <c r="E1107" s="104" t="s">
        <v>1</v>
      </c>
      <c r="F1107" s="62"/>
      <c r="G1107" s="52"/>
      <c r="H1107" s="63"/>
    </row>
    <row r="1108" spans="3:8" ht="14.25" hidden="1">
      <c r="C1108" s="126"/>
      <c r="D1108" s="62" t="s">
        <v>403</v>
      </c>
      <c r="E1108" s="104" t="s">
        <v>1</v>
      </c>
      <c r="F1108" s="62"/>
      <c r="G1108" s="52"/>
      <c r="H1108" s="63">
        <f aca="true" t="shared" si="23" ref="H1108:H1114">F1108*G1108</f>
        <v>0</v>
      </c>
    </row>
    <row r="1109" spans="3:8" ht="14.25">
      <c r="C1109" s="126"/>
      <c r="D1109" s="62" t="s">
        <v>180</v>
      </c>
      <c r="E1109" s="104" t="s">
        <v>1</v>
      </c>
      <c r="F1109" s="62">
        <v>5</v>
      </c>
      <c r="G1109" s="52"/>
      <c r="H1109" s="63">
        <f t="shared" si="23"/>
        <v>0</v>
      </c>
    </row>
    <row r="1110" spans="3:8" ht="14.25">
      <c r="C1110" s="126"/>
      <c r="D1110" s="62" t="s">
        <v>404</v>
      </c>
      <c r="E1110" s="104" t="s">
        <v>1</v>
      </c>
      <c r="F1110" s="62">
        <v>2</v>
      </c>
      <c r="G1110" s="52"/>
      <c r="H1110" s="63">
        <f t="shared" si="23"/>
        <v>0</v>
      </c>
    </row>
    <row r="1111" spans="3:8" ht="14.25">
      <c r="C1111" s="126"/>
      <c r="D1111" s="62" t="s">
        <v>197</v>
      </c>
      <c r="E1111" s="104" t="s">
        <v>1</v>
      </c>
      <c r="F1111" s="62">
        <v>1</v>
      </c>
      <c r="G1111" s="52"/>
      <c r="H1111" s="63">
        <f t="shared" si="23"/>
        <v>0</v>
      </c>
    </row>
    <row r="1112" spans="3:8" ht="14.25">
      <c r="C1112" s="126"/>
      <c r="D1112" s="62" t="s">
        <v>593</v>
      </c>
      <c r="E1112" s="104" t="s">
        <v>1</v>
      </c>
      <c r="F1112" s="62">
        <v>2</v>
      </c>
      <c r="G1112" s="52"/>
      <c r="H1112" s="63">
        <f>F1112*G1112</f>
        <v>0</v>
      </c>
    </row>
    <row r="1113" spans="3:8" ht="14.25">
      <c r="C1113" s="126"/>
      <c r="D1113" s="62" t="s">
        <v>165</v>
      </c>
      <c r="E1113" s="104" t="s">
        <v>1</v>
      </c>
      <c r="F1113" s="62">
        <v>3</v>
      </c>
      <c r="G1113" s="52"/>
      <c r="H1113" s="63">
        <f t="shared" si="23"/>
        <v>0</v>
      </c>
    </row>
    <row r="1114" spans="3:8" ht="14.25">
      <c r="C1114" s="126"/>
      <c r="D1114" s="62" t="s">
        <v>166</v>
      </c>
      <c r="E1114" s="104" t="s">
        <v>1</v>
      </c>
      <c r="F1114" s="62">
        <v>3</v>
      </c>
      <c r="G1114" s="52"/>
      <c r="H1114" s="63">
        <f t="shared" si="23"/>
        <v>0</v>
      </c>
    </row>
    <row r="1115" spans="3:8" ht="14.25">
      <c r="C1115" s="126"/>
      <c r="D1115" s="62"/>
      <c r="E1115" s="104"/>
      <c r="F1115" s="62"/>
      <c r="G1115" s="58"/>
      <c r="H1115" s="63"/>
    </row>
    <row r="1116" spans="3:8" ht="14.25">
      <c r="C1116" s="126"/>
      <c r="D1116" s="62"/>
      <c r="E1116" s="104"/>
      <c r="F1116" s="62"/>
      <c r="G1116" s="58"/>
      <c r="H1116" s="63"/>
    </row>
    <row r="1117" spans="3:8" ht="14.25">
      <c r="C1117" s="125">
        <v>4</v>
      </c>
      <c r="D1117" s="62" t="s">
        <v>167</v>
      </c>
      <c r="E1117" s="61"/>
      <c r="F1117" s="62"/>
      <c r="G1117" s="62"/>
      <c r="H1117" s="63"/>
    </row>
    <row r="1118" spans="3:8" ht="14.25">
      <c r="C1118" s="126"/>
      <c r="D1118" s="62" t="s">
        <v>168</v>
      </c>
      <c r="E1118" s="61"/>
      <c r="F1118" s="62"/>
      <c r="G1118" s="62"/>
      <c r="H1118" s="63"/>
    </row>
    <row r="1119" spans="3:8" ht="14.25">
      <c r="C1119" s="126"/>
      <c r="D1119" s="62" t="s">
        <v>169</v>
      </c>
      <c r="E1119" s="61"/>
      <c r="F1119" s="62"/>
      <c r="G1119" s="62"/>
      <c r="H1119" s="63"/>
    </row>
    <row r="1120" spans="3:8" ht="14.25">
      <c r="C1120" s="126"/>
      <c r="D1120" s="62" t="s">
        <v>209</v>
      </c>
      <c r="E1120" s="104" t="s">
        <v>1</v>
      </c>
      <c r="F1120" s="62">
        <f>2+6</f>
        <v>8</v>
      </c>
      <c r="G1120" s="52"/>
      <c r="H1120" s="63">
        <f aca="true" t="shared" si="24" ref="H1120:H1125">F1120*G1120</f>
        <v>0</v>
      </c>
    </row>
    <row r="1121" spans="3:8" ht="14.25">
      <c r="C1121" s="126"/>
      <c r="D1121" s="62" t="s">
        <v>149</v>
      </c>
      <c r="E1121" s="104" t="s">
        <v>1</v>
      </c>
      <c r="F1121" s="62">
        <v>11</v>
      </c>
      <c r="G1121" s="52"/>
      <c r="H1121" s="63">
        <f t="shared" si="24"/>
        <v>0</v>
      </c>
    </row>
    <row r="1122" spans="3:8" ht="14.25">
      <c r="C1122" s="126"/>
      <c r="D1122" s="62" t="s">
        <v>187</v>
      </c>
      <c r="E1122" s="104" t="s">
        <v>1</v>
      </c>
      <c r="F1122" s="62">
        <v>16</v>
      </c>
      <c r="G1122" s="52"/>
      <c r="H1122" s="63">
        <f t="shared" si="24"/>
        <v>0</v>
      </c>
    </row>
    <row r="1123" spans="3:8" ht="14.25">
      <c r="C1123" s="126"/>
      <c r="D1123" s="62" t="s">
        <v>198</v>
      </c>
      <c r="E1123" s="104" t="s">
        <v>1</v>
      </c>
      <c r="F1123" s="62">
        <f>3+48</f>
        <v>51</v>
      </c>
      <c r="G1123" s="52"/>
      <c r="H1123" s="63">
        <f t="shared" si="24"/>
        <v>0</v>
      </c>
    </row>
    <row r="1124" spans="3:8" ht="14.25" hidden="1">
      <c r="C1124" s="126"/>
      <c r="D1124" s="62" t="s">
        <v>400</v>
      </c>
      <c r="E1124" s="104" t="s">
        <v>1</v>
      </c>
      <c r="F1124" s="62"/>
      <c r="G1124" s="52"/>
      <c r="H1124" s="63">
        <f t="shared" si="24"/>
        <v>0</v>
      </c>
    </row>
    <row r="1125" spans="3:8" ht="14.25" hidden="1">
      <c r="C1125" s="126"/>
      <c r="D1125" s="62" t="s">
        <v>401</v>
      </c>
      <c r="E1125" s="104" t="s">
        <v>1</v>
      </c>
      <c r="F1125" s="62"/>
      <c r="G1125" s="52"/>
      <c r="H1125" s="63">
        <f t="shared" si="24"/>
        <v>0</v>
      </c>
    </row>
    <row r="1126" spans="3:8" ht="14.25" hidden="1">
      <c r="C1126" s="126"/>
      <c r="D1126" s="62" t="s">
        <v>150</v>
      </c>
      <c r="E1126" s="104" t="s">
        <v>1</v>
      </c>
      <c r="F1126" s="62"/>
      <c r="G1126" s="105"/>
      <c r="H1126" s="63"/>
    </row>
    <row r="1127" spans="3:8" ht="14.25">
      <c r="C1127" s="126"/>
      <c r="D1127" s="62"/>
      <c r="E1127" s="104"/>
      <c r="F1127" s="62"/>
      <c r="G1127" s="112"/>
      <c r="H1127" s="63"/>
    </row>
    <row r="1128" spans="3:8" ht="14.25">
      <c r="C1128" s="126"/>
      <c r="D1128" s="62" t="s">
        <v>170</v>
      </c>
      <c r="E1128" s="104"/>
      <c r="F1128" s="62"/>
      <c r="G1128" s="62"/>
      <c r="H1128" s="63"/>
    </row>
    <row r="1129" spans="3:8" ht="14.25" hidden="1">
      <c r="C1129" s="126"/>
      <c r="D1129" s="62" t="s">
        <v>150</v>
      </c>
      <c r="E1129" s="104" t="s">
        <v>1</v>
      </c>
      <c r="F1129" s="62"/>
      <c r="G1129" s="105"/>
      <c r="H1129" s="65">
        <f>F1129*G1129</f>
        <v>0</v>
      </c>
    </row>
    <row r="1130" spans="3:8" ht="14.25" hidden="1">
      <c r="C1130" s="126"/>
      <c r="D1130" s="62" t="s">
        <v>401</v>
      </c>
      <c r="E1130" s="104" t="s">
        <v>1</v>
      </c>
      <c r="F1130" s="62"/>
      <c r="G1130" s="105"/>
      <c r="H1130" s="65"/>
    </row>
    <row r="1131" spans="3:8" ht="14.25" hidden="1">
      <c r="C1131" s="126"/>
      <c r="D1131" s="62" t="s">
        <v>400</v>
      </c>
      <c r="E1131" s="104" t="s">
        <v>1</v>
      </c>
      <c r="F1131" s="62"/>
      <c r="G1131" s="105"/>
      <c r="H1131" s="65">
        <f>F1131*G1131</f>
        <v>0</v>
      </c>
    </row>
    <row r="1132" spans="3:8" ht="14.25">
      <c r="C1132" s="126"/>
      <c r="D1132" s="62" t="s">
        <v>198</v>
      </c>
      <c r="E1132" s="104" t="s">
        <v>1</v>
      </c>
      <c r="F1132" s="62">
        <f>21+78</f>
        <v>99</v>
      </c>
      <c r="G1132" s="105"/>
      <c r="H1132" s="65">
        <f>F1132*G1132</f>
        <v>0</v>
      </c>
    </row>
    <row r="1133" spans="3:8" ht="14.25">
      <c r="C1133" s="126"/>
      <c r="D1133" s="62" t="s">
        <v>187</v>
      </c>
      <c r="E1133" s="104" t="s">
        <v>1</v>
      </c>
      <c r="F1133" s="62">
        <f>7+22</f>
        <v>29</v>
      </c>
      <c r="G1133" s="105"/>
      <c r="H1133" s="65">
        <f>F1133*G1133</f>
        <v>0</v>
      </c>
    </row>
    <row r="1134" spans="3:8" ht="14.25" hidden="1">
      <c r="C1134" s="126"/>
      <c r="D1134" s="62" t="s">
        <v>149</v>
      </c>
      <c r="E1134" s="104" t="s">
        <v>1</v>
      </c>
      <c r="F1134" s="62"/>
      <c r="G1134" s="105"/>
      <c r="H1134" s="65">
        <f>F1134*G1134</f>
        <v>0</v>
      </c>
    </row>
    <row r="1135" spans="3:8" ht="14.25">
      <c r="C1135" s="126"/>
      <c r="D1135" s="62"/>
      <c r="E1135" s="104"/>
      <c r="F1135" s="62"/>
      <c r="G1135" s="105"/>
      <c r="H1135" s="65"/>
    </row>
    <row r="1136" spans="3:8" ht="14.25">
      <c r="C1136" s="127"/>
      <c r="D1136" s="66" t="s">
        <v>171</v>
      </c>
      <c r="E1136" s="106" t="s">
        <v>1</v>
      </c>
      <c r="F1136" s="66">
        <f>SUM(F1120:F1133)</f>
        <v>214</v>
      </c>
      <c r="G1136" s="52"/>
      <c r="H1136" s="67">
        <f>F1136*G1136</f>
        <v>0</v>
      </c>
    </row>
    <row r="1137" spans="3:8" ht="14.25">
      <c r="C1137" s="130"/>
      <c r="D1137" s="80"/>
      <c r="E1137" s="107"/>
      <c r="F1137" s="80"/>
      <c r="G1137" s="80"/>
      <c r="H1137" s="108"/>
    </row>
    <row r="1138" spans="3:8" ht="15" thickBot="1">
      <c r="C1138" s="125" t="s">
        <v>6</v>
      </c>
      <c r="D1138" s="60" t="s">
        <v>172</v>
      </c>
      <c r="E1138" s="61"/>
      <c r="F1138" s="62"/>
      <c r="G1138" s="62"/>
      <c r="H1138" s="103">
        <f>SUM(H933:H1137)</f>
        <v>0</v>
      </c>
    </row>
    <row r="1139" spans="3:8" ht="15" thickTop="1">
      <c r="C1139" s="125"/>
      <c r="D1139" s="60"/>
      <c r="E1139" s="61"/>
      <c r="F1139" s="62"/>
      <c r="G1139" s="62"/>
      <c r="H1139" s="109"/>
    </row>
  </sheetData>
  <sheetProtection/>
  <mergeCells count="8">
    <mergeCell ref="C681:H681"/>
    <mergeCell ref="E823:H823"/>
    <mergeCell ref="E898:H898"/>
    <mergeCell ref="C683:F683"/>
    <mergeCell ref="C55:H55"/>
    <mergeCell ref="C57:H57"/>
    <mergeCell ref="C59:H59"/>
    <mergeCell ref="C682:H682"/>
  </mergeCells>
  <dataValidations count="2">
    <dataValidation errorStyle="warning" type="whole" allowBlank="1" showInputMessage="1" showErrorMessage="1" promptTitle="samo številke dovoljene!" errorTitle="samo številke dovoljene!" error="samo številke dovoljene!" sqref="G1136 G198 G934:G941 G1095:G1116 G750:G751 G730:G741 G744 G747 G997:G1093 G711:G712 G698:G699 G706:G707 G755:G760 G762:G763 G817:G824 G773 G767 G792 G795 G797 G802 G807 G809 G828 G835 G783:G784 G777 G780 G837:G838 G312 G315:G316 G304 G319 G288 G292:G293 G297:G298 G306:G308 G275 G266 G261 G254 G250 G246 G241 G236 G226 G222 G216 G204:G209 G138 G131 G135 G127 G121 G113 G108 G156 G162 G172 G178 G182 G187 G192:G193 G943:G995 G1120:G1125 G361 G367 G716:G726">
      <formula1>0</formula1>
      <formula2>1000000000000000000</formula2>
    </dataValidation>
    <dataValidation errorStyle="warning" type="whole" allowBlank="1" showInputMessage="1" showErrorMessage="1" promptTitle="samo številke dovoljene!" errorTitle="samo številke dovoljene!" error="samo številke dovoljene!" sqref="G1129:G1135 G1126:G1127">
      <formula1>0</formula1>
      <formula2>100000000000000000</formula2>
    </dataValidation>
  </dataValidations>
  <printOptions/>
  <pageMargins left="0.984251968503937" right="0.3937007874015748" top="0.984251968503937" bottom="0.984251968503937" header="0.3937007874015748" footer="0.1968503937007874"/>
  <pageSetup horizontalDpi="600" verticalDpi="600" orientation="portrait" paperSize="9" r:id="rId1"/>
  <headerFooter alignWithMargins="0">
    <oddHeader>&amp;CRekonstrukcija Slemenske ceste, km 2,905 - km 3,410
VODOVOD</oddHeader>
    <oddFooter>&amp;C&amp;"Arial Black,Navadno"Vodovod &amp;P/&amp;N</oddFooter>
  </headerFooter>
  <rowBreaks count="9" manualBreakCount="9">
    <brk id="188" min="1" max="7" man="1"/>
    <brk id="231" min="1" max="7" man="1"/>
    <brk id="276" min="1" max="7" man="1"/>
    <brk id="329" min="1" max="7" man="1"/>
    <brk id="379" min="1" max="7" man="1"/>
    <brk id="419" min="1" max="7" man="1"/>
    <brk id="454" min="1" max="7" man="1"/>
    <brk id="497" min="1" max="7" man="1"/>
    <brk id="74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isan12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</dc:creator>
  <cp:keywords/>
  <dc:description/>
  <cp:lastModifiedBy>Janja Lovrečič</cp:lastModifiedBy>
  <cp:lastPrinted>2019-10-15T07:52:38Z</cp:lastPrinted>
  <dcterms:created xsi:type="dcterms:W3CDTF">2005-09-22T07:36:03Z</dcterms:created>
  <dcterms:modified xsi:type="dcterms:W3CDTF">2019-10-15T08:07:58Z</dcterms:modified>
  <cp:category/>
  <cp:version/>
  <cp:contentType/>
  <cp:contentStatus/>
</cp:coreProperties>
</file>