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njal\Documents\2020\Most Marezige-Truške\"/>
    </mc:Choice>
  </mc:AlternateContent>
  <bookViews>
    <workbookView xWindow="0" yWindow="0" windowWidth="25170" windowHeight="11670" tabRatio="852" activeTab="2"/>
  </bookViews>
  <sheets>
    <sheet name="NASLOVNICA" sheetId="1" r:id="rId1"/>
    <sheet name="SPLOŠNI POGOJI" sheetId="19" r:id="rId2"/>
    <sheet name="rekap" sheetId="22" r:id="rId3"/>
    <sheet name="most" sheetId="12" r:id="rId4"/>
    <sheet name="cesta" sheetId="20" r:id="rId5"/>
    <sheet name="1" sheetId="21" r:id="rId6"/>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8" i="12" l="1"/>
  <c r="D6" i="20" l="1"/>
  <c r="D7" i="20"/>
  <c r="F63" i="12" l="1"/>
  <c r="F65" i="12"/>
  <c r="B11" i="22" l="1"/>
  <c r="B9" i="22"/>
  <c r="B3" i="22"/>
  <c r="B2" i="22"/>
  <c r="F61" i="12"/>
  <c r="D51" i="20" l="1"/>
  <c r="D17" i="20"/>
  <c r="F17" i="20" s="1"/>
  <c r="D31" i="20"/>
  <c r="D47" i="20"/>
  <c r="D19" i="20"/>
  <c r="F19" i="20" s="1"/>
  <c r="D18" i="20"/>
  <c r="F18" i="20" s="1"/>
  <c r="D21" i="20" l="1"/>
  <c r="D33" i="20" s="1"/>
  <c r="D49" i="20"/>
  <c r="D35" i="20"/>
  <c r="F35" i="20" s="1"/>
  <c r="D23" i="20"/>
  <c r="D29" i="20" s="1"/>
  <c r="F29" i="20" s="1"/>
  <c r="D54" i="12"/>
  <c r="D55" i="12" s="1"/>
  <c r="D51" i="12"/>
  <c r="D48" i="12"/>
  <c r="D49" i="12" s="1"/>
  <c r="D50" i="12"/>
  <c r="F45" i="12"/>
  <c r="D43" i="12"/>
  <c r="F43" i="12" s="1"/>
  <c r="D35" i="12"/>
  <c r="D29" i="12"/>
  <c r="D31" i="12" s="1"/>
  <c r="D26" i="12"/>
  <c r="F26" i="12" s="1"/>
  <c r="F25" i="12"/>
  <c r="D21" i="12"/>
  <c r="D16" i="12"/>
  <c r="F16" i="12" s="1"/>
  <c r="D20" i="12"/>
  <c r="F18" i="12"/>
  <c r="F17" i="12"/>
  <c r="D13" i="12"/>
  <c r="D12" i="12"/>
  <c r="D11" i="12"/>
  <c r="F8" i="12"/>
  <c r="F7" i="12"/>
  <c r="F65" i="20"/>
  <c r="F63" i="20"/>
  <c r="F61" i="20"/>
  <c r="A61" i="20"/>
  <c r="A63" i="20" s="1"/>
  <c r="A65" i="20" s="1"/>
  <c r="F59" i="20"/>
  <c r="F53" i="20"/>
  <c r="F51" i="20"/>
  <c r="F49" i="20"/>
  <c r="A49" i="20"/>
  <c r="F47" i="20"/>
  <c r="D41" i="20"/>
  <c r="F41" i="20" s="1"/>
  <c r="F31" i="20"/>
  <c r="F14" i="20"/>
  <c r="A14" i="20"/>
  <c r="F12" i="20"/>
  <c r="D27" i="20" l="1"/>
  <c r="F27" i="20" s="1"/>
  <c r="A16" i="20"/>
  <c r="A21" i="20" s="1"/>
  <c r="A23" i="20" s="1"/>
  <c r="A31" i="20" s="1"/>
  <c r="A33" i="20" s="1"/>
  <c r="A35" i="20" s="1"/>
  <c r="A37" i="20" s="1"/>
  <c r="A39" i="20" s="1"/>
  <c r="A41" i="20" s="1"/>
  <c r="D22" i="12"/>
  <c r="D59" i="12"/>
  <c r="F59" i="12" s="1"/>
  <c r="D37" i="12"/>
  <c r="D58" i="12"/>
  <c r="F58" i="12" s="1"/>
  <c r="F68" i="20"/>
  <c r="F76" i="20" s="1"/>
  <c r="F55" i="20"/>
  <c r="F75" i="20" s="1"/>
  <c r="D25" i="20"/>
  <c r="F25" i="20" s="1"/>
  <c r="F39" i="20"/>
  <c r="D37" i="20"/>
  <c r="F37" i="20" s="1"/>
  <c r="F33" i="20"/>
  <c r="F21" i="20"/>
  <c r="F43" i="20" l="1"/>
  <c r="F74" i="20" s="1"/>
  <c r="F78" i="20" s="1"/>
  <c r="C11" i="22" s="1"/>
  <c r="F51" i="12"/>
  <c r="F50" i="12"/>
  <c r="F49" i="12"/>
  <c r="F48" i="12"/>
  <c r="F55" i="12"/>
  <c r="F54" i="12"/>
  <c r="F42" i="12"/>
  <c r="F41" i="12"/>
  <c r="F37" i="12"/>
  <c r="F13" i="12"/>
  <c r="A10" i="12"/>
  <c r="A15" i="12" s="1"/>
  <c r="F44" i="12" l="1"/>
  <c r="F31" i="12"/>
  <c r="F30" i="12"/>
  <c r="F36" i="12" l="1"/>
  <c r="F38" i="12"/>
  <c r="F32" i="12"/>
  <c r="F12" i="12" l="1"/>
  <c r="A20" i="12" l="1"/>
  <c r="A24" i="12" s="1"/>
  <c r="A34" i="12" l="1"/>
  <c r="A40" i="12" s="1"/>
  <c r="A47" i="12" s="1"/>
  <c r="A53" i="12" s="1"/>
  <c r="A57" i="12" s="1"/>
  <c r="A61" i="12" s="1"/>
  <c r="F11" i="12"/>
  <c r="F22" i="12" l="1"/>
  <c r="F21" i="12" l="1"/>
  <c r="F68" i="12" l="1"/>
  <c r="C9" i="22" s="1"/>
  <c r="C13" i="22" s="1"/>
  <c r="C17" i="22" l="1"/>
  <c r="C19" i="22" s="1"/>
</calcChain>
</file>

<file path=xl/sharedStrings.xml><?xml version="1.0" encoding="utf-8"?>
<sst xmlns="http://schemas.openxmlformats.org/spreadsheetml/2006/main" count="216" uniqueCount="127">
  <si>
    <t xml:space="preserve">objekt </t>
  </si>
  <si>
    <t>del projekta</t>
  </si>
  <si>
    <t>faza projekta</t>
  </si>
  <si>
    <t xml:space="preserve">datum </t>
  </si>
  <si>
    <t>Iztok Kleibencetl</t>
  </si>
  <si>
    <t xml:space="preserve">univ.dipl.inž.grad. </t>
  </si>
  <si>
    <t xml:space="preserve">CENE SOLINE-zaokrožene  </t>
  </si>
  <si>
    <t>temelj L=2,30m</t>
  </si>
  <si>
    <t>m3</t>
  </si>
  <si>
    <t>m2</t>
  </si>
  <si>
    <t>ISAN 12 d.o.o.</t>
  </si>
  <si>
    <t>Ulica 15.maja 15</t>
  </si>
  <si>
    <t>Koper</t>
  </si>
  <si>
    <t>m</t>
  </si>
  <si>
    <t>investitor</t>
  </si>
  <si>
    <t xml:space="preserve">izkop </t>
  </si>
  <si>
    <t>tampon</t>
  </si>
  <si>
    <t>količina</t>
  </si>
  <si>
    <t>Izvedba temeljev opornikov - betonska konstrukcija</t>
  </si>
  <si>
    <t>opaži</t>
  </si>
  <si>
    <t>kg</t>
  </si>
  <si>
    <t>Izvedba sten opornikov</t>
  </si>
  <si>
    <t>Plošča mostu</t>
  </si>
  <si>
    <t>Ograje</t>
  </si>
  <si>
    <t>tipska mostna ograja</t>
  </si>
  <si>
    <t xml:space="preserve">odbojna ograja </t>
  </si>
  <si>
    <t>PZI</t>
  </si>
  <si>
    <t>Odgovorni projektant</t>
  </si>
  <si>
    <t>Rušenje in predaja pooblaščenemu prevzemniku</t>
  </si>
  <si>
    <t>kamnitih konstrukcij</t>
  </si>
  <si>
    <t>betonskih konstrukcij</t>
  </si>
  <si>
    <t xml:space="preserve">zabitje lesenih kolov dolžine 6 m </t>
  </si>
  <si>
    <t>kos</t>
  </si>
  <si>
    <t>Priprava dna gradbene jame</t>
  </si>
  <si>
    <t xml:space="preserve">ročno planiranje dna </t>
  </si>
  <si>
    <t>tamponska podlaga deb. 20 cm drobljenec 0-32 mm</t>
  </si>
  <si>
    <t xml:space="preserve">Izvedba navoznih plošč </t>
  </si>
  <si>
    <t xml:space="preserve">Zasip gradbene jame </t>
  </si>
  <si>
    <t xml:space="preserve">z izkopnim materialom </t>
  </si>
  <si>
    <t>s kamnitim nasutjem 0-100 mm</t>
  </si>
  <si>
    <t xml:space="preserve">Izvedba varovanja gradbene jame. Skupaj z odstranitvijo po končanih delih </t>
  </si>
  <si>
    <t>post.</t>
  </si>
  <si>
    <t>opis del</t>
  </si>
  <si>
    <t>en.</t>
  </si>
  <si>
    <t>cena po</t>
  </si>
  <si>
    <t>cena</t>
  </si>
  <si>
    <t>mere</t>
  </si>
  <si>
    <t>enoti</t>
  </si>
  <si>
    <t>postavke</t>
  </si>
  <si>
    <t>ZEMELJSKA DELA</t>
  </si>
  <si>
    <t>Izdelava geodetske meritve za potrebe izvedbe gradbenih del z zakoličbo prečnih in vzdolžnih profilov parkirišča, robnikov, tlakov in zelenic z izdelavo zavarovanj zakoličbe v ravninskem terenu. V ceni so zajeta vsa dodatna in zaščitna dela.</t>
  </si>
  <si>
    <t>Postavljavljanje gradbenih profilov na mestih, kjer se trasa smerno ali višinsko spremeni. V ceni so zajeta vsa dodatna in zaščitna dela.</t>
  </si>
  <si>
    <t>Široki, strojni izkop zrahljane zemlje-humusa, preperin in navadne zemlje - I.in II. ktg. zem., z nalaganjem na kamion, odvozom v začasno deponijo-za kasnejšo uporabo-STR 50 m. Ocenjena debelina izkopa in je 20 cm. Obračun po dejansko izvedenih delih v raščenem stanju. V ceni so zajeta vsa dodatna in zaščitna dela.</t>
  </si>
  <si>
    <t>Izdelava širokega odkopa z odmetom na stran ali z nakladanjem na kamion, prevozom na STR 50 m in izdelavo prečne izravnave ceste, zasipom za zidovi ali izdelavo zunanje ureditve. Zakoličba in izkop na območju drugih infrastrukturnih naprav se mora izvajati pod nadzorom upravljalcev teh naprav. V ceni so zajeta vsa dodatna in zaščitna dela. Obračun po dejansko izvršenih delih v raščenem stanju. Struktura izkopa ocenjena. Skupna količina izkopa              (m3)       PO IZKAZU KUBATUR</t>
  </si>
  <si>
    <t xml:space="preserve">III. kat. </t>
  </si>
  <si>
    <t>IV.kat.</t>
  </si>
  <si>
    <t>V.kat.</t>
  </si>
  <si>
    <t>Izdelava planuma naravnih temeljnih tal v težki zemljini. Strojno-ročno planiranje-izdelava planuma po projektiranih naklonih s točnostjo +-3 cm ter sprotno komprimacijo. Planum mora dosegati modul Ms= 80 Mpa. V ceni so zajeta vsa dodatna in zaščitna dela.</t>
  </si>
  <si>
    <t>Odvoz odvečnega izkopanega materiala - predaja pooblaščenemu prevzemniku. Kubatura v raščenem stanju. V ceni so upoštevani vsi stroški deponiranja materiala ter vsa dodatna in zaščitna dela.</t>
  </si>
  <si>
    <t xml:space="preserve">Ročno planiranje ravnih in poševnih površin zelenic in zasipov po projektiranih vzdolžnih in prečnih naklonih s točnostjo +- 3 cm in zatravitev pri gradnji poškodovanih zemeljskih površin. V ceni je zajeto odbiranje kamnov večjih od 30 mm, dobava semena travne mešanice, sejanje, vzdrževanje, zalivanje in nega travne ruše do predaje objekta ter vsa dodatna in zaščitna dela. </t>
  </si>
  <si>
    <t>Zatravitev pri gradnji poškodovanih površin s travno mešanico. Dvoletna garancija rasti</t>
  </si>
  <si>
    <t>CESTA</t>
  </si>
  <si>
    <t>SKUPAJ</t>
  </si>
  <si>
    <t>ZGORNJI USTROJ</t>
  </si>
  <si>
    <t xml:space="preserve">Dodatek k izvedbi asfalta za izvedbo mulde </t>
  </si>
  <si>
    <t>PROMETNA UREDITEV</t>
  </si>
  <si>
    <t>Nabava materiala na mesto vgradnje in izdelava temelja za postavitev prometnega znaka iz cementnega betona C 12/15, globine 80 cm, premera 30 cm. V ceni je zajet izkop v mat.IV.ktg, betooniranje temelja, zasip ter vsa dodatna in zaščitna dela.</t>
  </si>
  <si>
    <r>
      <t>Dobava in vgradnja stebrička</t>
    </r>
    <r>
      <rPr>
        <b/>
        <sz val="10"/>
        <rFont val="Arial"/>
        <family val="2"/>
        <charset val="238"/>
      </rPr>
      <t xml:space="preserve"> </t>
    </r>
    <r>
      <rPr>
        <sz val="10"/>
        <rFont val="Arial"/>
        <family val="2"/>
        <charset val="238"/>
      </rPr>
      <t>iz vroče cinkanih cevi premera 64 mm za vertikalno prometno signalizacijo, dolžina stebrička 3,90 m. V ceni so zajeta vsa dodatna in zaščitna dela.</t>
    </r>
  </si>
  <si>
    <t xml:space="preserve">Dobava in pritrditev trikotnega prometnega znaka, podlaga iz AL pločevine z odsevno folijo tipa 1, dim 400x400 mm. V ceni so zajeta vsa dodatna in zaščitna dela. </t>
  </si>
  <si>
    <t>SPLOŠNI POGOJI ZA IZVAJANJE DEL</t>
  </si>
  <si>
    <t>PRIPRAVLJALNA IN RUŠITVENA DELA</t>
  </si>
  <si>
    <t>V enotnih cenah zajeti izdelavo načrta organizacije gradbišča, izdelanega v skladu z varnostnim načrtom, ureditev gradbišča v skladu z načrtom organizacije gradbišča in v skladu z varnostnim načrtom ter postavitev table za označitev gradbišča, na kateri so navedeni vsi udeleženci pri graditvi objekta, imena, priimki, nazivi in funkcija odgovornih oseb in podatki o objektu, izdelava elaborata za pridobitev dovoljenja za zaporo ceste, stroški soglasja in zapore ceste, ureditev obvozov. Upoštevati tudi navodila za ravnanje z gradbenimi odpadki v skladu s tehničnimi predpisi, normativi in navodili za gospodarjenje z gradbenimi odpadki oziroma veljavno zakonodajo, predpise iz varstva pri delu ter projektno dokumentacijo.</t>
  </si>
  <si>
    <t>V ceni izkopa zajeti: vse potrebne začasne prehode, zavarovanje gradbene jame, razpiranje gradbene jame, črpanje vode iz gradbene jame, izvedba potrebnih by passov in provizorijev, strošek pazljivega izkopa ob obstoječi podzemni komunalni infrastrukturi, ki se ohranja, rušenje podzemne komunalne infrastrukture, kjer je to predvideno, stroške izdelave vseh potrebnih meritev, pregledov, atestov (skladno s Posebnimi tehničnimi pogoji), vse manipulativne stroške z odvozi v gradbiščno deponijo vključno s stroški ureditve začasne deponije na gradbišču. Obračun v raščenem stanju, nasipna dela se obračunajo po prostornini zemljine v vgrajenem stanju, upoštevati veljavne tehnične predpise in normative, predpise iz varstva pri delu, projektno dokumentacijo, ravnanje z gradbenimi odpadki, vsa dela izvajati skladno s predpisi varstva pri delu. Vsa zemeljska dela se izvaja pod nadzorom geomehanika.</t>
  </si>
  <si>
    <t>V ceni zajeti: vse potrebne začasne prehode, zavarovanje gradbene jame, črpanje vode iz gradbene jame, stroške izdelave vseh potrebnih meritev, pregledov, atestov (skladno s Posebnimi tehničnimi pogoji), ročne izkope, vse začasne odvoze v gradbiščno deponijo in ureditev deponije. Obračun v raščenem stanju, nasipna dela se obračunajo po prostornini zemljine v vgrajenem stanju, upoštevati veljavne tehnične predpise in normative, predpise iz varstva pri delu ter projektno dokumentacijo. Vsa zemeljska dela se izvaja pod nadzorom geomehanika. V cenah morajo biti upoštevane zmesi kamnitih zrn (tampon) in asfaltne plasti skladne z veljavnimi standardi (c certifikatom, izjavo o skladnosti po SIST EN 13108 - 1 do 7 oziroma SIST EN 1038 1 do 7, oziroma EC certifikatom o kontroli proizvodnje), izvajanje del skladno s smernicami in tehničnimi pogoji za graditev asfaltnih plasti TSC 06.300/06.410, 2009.  Med vgrajeno obrabnozaporno in nosilno asfaltno plastjo mora biti zagotovljena sila zlepljenosti in strižna sila skladno z zgoraj navedenim TSC.</t>
  </si>
  <si>
    <t>ODVODNJAVANJE CESTE</t>
  </si>
  <si>
    <t>V enotnih cenah zajeti strošek izdelave vseh potrebnih meritev, pregledov, atestov, črpanje vode iz gradbene jame, zavarovanje gradbene jame, sprotna izdelava geodetskega posnetka (pogoj za obračun), pregled kanalizacije s TV kontrolnim sistemom, čiščenje in spiranje kanala ter jaškov po končanih delih, pregled tesnosti. Upoštevati veljavne tehnične predpise in normative, predpise iz varstva pri delu ter projektno dokumentacijo. V ceni izkopa zajeti: vse potrebne začasne prehode, izvedba potrebnih by passov in provizorijev, strošek pazljivega izkopa ob obstoječi podzemni komunalni infrastrukturi, ki se ohranja, stroške izdelave vseh potrebnih meritev (skladno s Posebnimi tehničnimi pogoji), vse začasne odvoze v gradbiščno deponijo vključno z ureditvijo deponije na gradbišču. Obračun v raščenem stanju, nasipna dela se obračunajo po prostornini zemljine v vgrajenem stanju. Vsa zemeljska dela se izvaja pod nadzorom geomehanika. Izkop III. ktg. se odpelje v predelavo gradbenih odpadkov, z izkopom IV. - V. ktg. pa se po predhodni pripravi materiala, izvede zasip kanala.</t>
  </si>
  <si>
    <t>FEKALNA KANALIZACIJA</t>
  </si>
  <si>
    <t>PROMETNA SIGNALIZACIJA</t>
  </si>
  <si>
    <t>Vse talne oznake morajo biti reflektirajoče in so izvedene z enokomponentno barvo. Debelina nanosa barve mora znašati 250 µm suhega filma, zaradi vidljivosti označb v nočnem času se takoj po nanosu barve posuje pobarvano površino s steklenimi kroglicami (250 g steklenih kroglic na m2). Refleksija, ki jo dajejo steklene kroglice mora ves čas uporabnosti znašati 100 mcd/lux/m2. Barva za talne označbe je SIGNOHEL beli. Barvanje se prvič izvede takoj po polaganju obrabne asfaltne plasti, drugič pa po treh mesecih.</t>
  </si>
  <si>
    <t>REKAPITULACIJA</t>
  </si>
  <si>
    <t>MOST</t>
  </si>
  <si>
    <t>Grmovje do 5 cm, predaja pooblaščenemu prevzemniku</t>
  </si>
  <si>
    <t>Drevesa do Φ 30 cm</t>
  </si>
  <si>
    <t xml:space="preserve">Odstranitev zarasti . </t>
  </si>
  <si>
    <t>izdelava zemeljskega nasipa s sprotnim utrjevanjem z malim komprimacijskim sredstvom  v slojih po 30 cm</t>
  </si>
  <si>
    <t>izvedba bypasa iz PEHD 1000 mm, skupaj s spoji</t>
  </si>
  <si>
    <t>Izvedba izkopa gradbene jame v zemljini III kat. . Skupaj</t>
  </si>
  <si>
    <t xml:space="preserve">S predajo pooblaščenemu prevzemniku </t>
  </si>
  <si>
    <t>skupna dolžina</t>
  </si>
  <si>
    <t>beton C30/37 XC3</t>
  </si>
  <si>
    <t>beton  C30/37 XC3</t>
  </si>
  <si>
    <t>armatura S500</t>
  </si>
  <si>
    <t>enostranski opaži</t>
  </si>
  <si>
    <t xml:space="preserve">ločni opaži s podpiranjem </t>
  </si>
  <si>
    <t xml:space="preserve">L profil 150x75x11 mm z navarjenimi sidri </t>
  </si>
  <si>
    <t>asfalt</t>
  </si>
  <si>
    <t>spodnji ustroj</t>
  </si>
  <si>
    <t xml:space="preserve">Izdelava nasipa iz izkopnega materiala - prečna izravnava mas. Vgradnja v plasteh po 30 cm s sprotno komrimacijo. Kubatura v raščenem stanju. V ceni so upoštevani vsi stroški deponiranja materiala ter vsa dodatna in zaščitna dela. Ustreznost materiala za nasip presodi nadzor. </t>
  </si>
  <si>
    <t>Dobava in vgradnja polsti natezne trdnosti 200 kN/m, maksimalnega raztezka 10%, odpornosti na statični vbod 10 kN.</t>
  </si>
  <si>
    <t>asfalta in z bitumnom vezanega tampona</t>
  </si>
  <si>
    <t>obstoječi asfalt</t>
  </si>
  <si>
    <t>Dobava na mesto vgradnje in izdelava nevezane nosilne plasti ceste, z enakomerno zrnatim drobljencem 0-32mm,  s sprotno komprimacijo do zahtevane zbitosti. Zaključna plast mora dosegati -EV2 =80 Mpa. Obračun v vgrajenem stanju. V ceni so zajete tudi meritve zbitosti z merilno krožno ploščo. PO IZKAZU KUBATUR</t>
  </si>
  <si>
    <t xml:space="preserve">Dobava in pritrditev okroglega prometnega znaka, podlaga iz AL pločevine z odsevno folijo tipa 1, premer stranice je 300 mm. V ceni so zajeta vsa dodatna in zaščitna dela. </t>
  </si>
  <si>
    <t xml:space="preserve">REKAPITULACIJA </t>
  </si>
  <si>
    <t>Vgradnja instalacijskih cevi PE Φ 125 v ploščo mostu</t>
  </si>
  <si>
    <t xml:space="preserve">POPIS DEL </t>
  </si>
  <si>
    <t>REKONSTRUKCIJA MOSTU NA LC</t>
  </si>
  <si>
    <t>MAREZIGE - BERNETIČI - KORTINA</t>
  </si>
  <si>
    <t>MESTNA OBČINA KOPER</t>
  </si>
  <si>
    <t>Verijeva 10</t>
  </si>
  <si>
    <t xml:space="preserve">Koper </t>
  </si>
  <si>
    <t>Strojna izdelava nosilne plasti bituminizirane zmesi AC 16 base 50/70 A3 v debelini 5 cm  in strojna izdelava obrabne ter zaporne plasti bituminizirane zmesi AC 11 surf  50/70 A3 v debelini 4 cm. V ceni je zajet pobrizg z  bitumensko emulzijo 0,3  kg/m2 in premaz vertikalnih stikov z bitumensko lepilno pasto.</t>
  </si>
  <si>
    <t>NEPREDVIDENA DELA 10 %</t>
  </si>
  <si>
    <t>DDV 22 %</t>
  </si>
  <si>
    <t>Popravilo obstoječih kamnitih brežin zidanih s peščenjakom ( čiščenje, fugiranje)</t>
  </si>
  <si>
    <t>I</t>
  </si>
  <si>
    <t>II</t>
  </si>
  <si>
    <t>III</t>
  </si>
  <si>
    <t xml:space="preserve">Z začasnim deponiranjem na deponiji do 15 km. S ponovnim nakladanjem in dovozom na gradbišče . </t>
  </si>
  <si>
    <t>SKUPAJ I. MOST</t>
  </si>
  <si>
    <t>SKUPAJ 1 ZEMELJSKA DELA</t>
  </si>
  <si>
    <t>SKUPAJ 2 ZGORNJI USTROJ</t>
  </si>
  <si>
    <t>SKUPAJ 3 PROMETNA UREDITEV</t>
  </si>
  <si>
    <t>SKUPAJ Z DDV</t>
  </si>
  <si>
    <t>ab konstrukcije</t>
  </si>
  <si>
    <t xml:space="preserve">Zaščita obstoječih brežin s kamnitim materialom( peščenjak) komplet z vsemi deli (zidanje, fugiranje,čiščenje) , neobdelan kamen d=cca 20 cm na nearmirani betonski podlagi ,fugirano s cementno malto </t>
  </si>
  <si>
    <t>Izdelava nasipa iz kamnitega materiala frakcije 0-100 mm. Vgradnja v plasteh po 30 cm s sprotno komrimacijo. Kubatura v raščenem stanju. V ceni so upoštevani vsi stroški deponiranja materiala ter vsa dodatna in zaščitna 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</si>
</sst>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S_I_T_-;\-* #,##0.00\ _S_I_T_-;_-* &quot;-&quot;??\ _S_I_T_-;_-@_-"/>
    <numFmt numFmtId="165" formatCode="#,##0.00_ ;\-#,##0.00\ "/>
    <numFmt numFmtId="166" formatCode="#,##0.00\ _S_I_T"/>
  </numFmts>
  <fonts count="63">
    <font>
      <sz val="11"/>
      <color theme="1"/>
      <name val="Calibri"/>
      <family val="2"/>
      <charset val="238"/>
      <scheme val="minor"/>
    </font>
    <font>
      <sz val="11"/>
      <color theme="1"/>
      <name val="Calibri"/>
      <family val="2"/>
      <charset val="238"/>
      <scheme val="minor"/>
    </font>
    <font>
      <sz val="12"/>
      <name val="Arial Narrow"/>
      <family val="2"/>
    </font>
    <font>
      <b/>
      <sz val="12"/>
      <name val="Arial Narrow"/>
      <family val="2"/>
    </font>
    <font>
      <b/>
      <sz val="14"/>
      <name val="Arial Narrow"/>
      <family val="2"/>
    </font>
    <font>
      <b/>
      <sz val="16"/>
      <name val="Arial Narrow"/>
      <family val="2"/>
    </font>
    <font>
      <b/>
      <sz val="12"/>
      <name val="Arial Narrow"/>
      <family val="2"/>
      <charset val="238"/>
    </font>
    <font>
      <sz val="12"/>
      <name val="Arial Black"/>
      <family val="2"/>
    </font>
    <font>
      <sz val="10"/>
      <name val="Arial CE"/>
      <family val="2"/>
      <charset val="238"/>
    </font>
    <font>
      <sz val="10"/>
      <color rgb="FF00B050"/>
      <name val="Arial CE"/>
      <family val="2"/>
      <charset val="238"/>
    </font>
    <font>
      <sz val="10"/>
      <color rgb="FFFF0000"/>
      <name val="Arial CE"/>
      <family val="2"/>
      <charset val="238"/>
    </font>
    <font>
      <sz val="10"/>
      <name val="Arial"/>
      <family val="2"/>
      <charset val="238"/>
    </font>
    <font>
      <sz val="10"/>
      <color rgb="FF002060"/>
      <name val="Arial CE"/>
      <family val="2"/>
      <charset val="238"/>
    </font>
    <font>
      <sz val="10"/>
      <color rgb="FF00B050"/>
      <name val="Arial CE"/>
      <charset val="238"/>
    </font>
    <font>
      <sz val="10"/>
      <name val="Arial Baltic"/>
      <family val="2"/>
      <charset val="186"/>
    </font>
    <font>
      <sz val="10"/>
      <name val="Arial CE"/>
      <charset val="238"/>
    </font>
    <font>
      <sz val="12"/>
      <name val="Arial Narrow"/>
      <family val="2"/>
      <charset val="238"/>
    </font>
    <font>
      <b/>
      <u/>
      <sz val="12"/>
      <name val="Arial Narrow"/>
      <family val="2"/>
      <charset val="238"/>
    </font>
    <font>
      <sz val="10"/>
      <name val="Arial"/>
      <family val="2"/>
    </font>
    <font>
      <sz val="12"/>
      <name val="Arial"/>
      <family val="2"/>
      <charset val="238"/>
    </font>
    <font>
      <b/>
      <sz val="10"/>
      <name val="Arial CE"/>
      <family val="2"/>
      <charset val="238"/>
    </font>
    <font>
      <b/>
      <sz val="10"/>
      <name val="Arial"/>
      <family val="2"/>
      <charset val="238"/>
    </font>
    <font>
      <b/>
      <sz val="10"/>
      <name val="Arial"/>
      <family val="2"/>
    </font>
    <font>
      <b/>
      <u/>
      <sz val="10"/>
      <name val="Arial"/>
      <family val="2"/>
      <charset val="238"/>
    </font>
    <font>
      <sz val="10"/>
      <color indexed="21"/>
      <name val="Arial CE"/>
      <family val="2"/>
      <charset val="238"/>
    </font>
    <font>
      <sz val="11"/>
      <name val="Arial"/>
      <family val="2"/>
      <charset val="238"/>
    </font>
    <font>
      <sz val="12"/>
      <name val="Arial CE"/>
      <family val="2"/>
      <charset val="238"/>
    </font>
    <font>
      <sz val="10"/>
      <color rgb="FFC00000"/>
      <name val="Arial Black"/>
      <family val="2"/>
    </font>
    <font>
      <b/>
      <sz val="10"/>
      <color rgb="FF336600"/>
      <name val="Arial CE"/>
      <family val="2"/>
      <charset val="238"/>
    </font>
    <font>
      <sz val="10"/>
      <name val="Arial Black"/>
      <family val="2"/>
      <charset val="238"/>
    </font>
    <font>
      <sz val="10"/>
      <name val="Arial Black"/>
      <family val="2"/>
    </font>
    <font>
      <b/>
      <sz val="10"/>
      <color rgb="FF336600"/>
      <name val="Arial"/>
      <family val="2"/>
      <charset val="238"/>
    </font>
    <font>
      <i/>
      <u/>
      <sz val="12"/>
      <name val="Arial Black"/>
      <family val="2"/>
      <charset val="238"/>
    </font>
    <font>
      <sz val="12"/>
      <name val="Arial"/>
      <family val="2"/>
    </font>
    <font>
      <sz val="11"/>
      <name val="Arial"/>
      <family val="2"/>
    </font>
    <font>
      <b/>
      <sz val="10"/>
      <name val="Arial CE"/>
      <charset val="238"/>
    </font>
    <font>
      <b/>
      <sz val="14"/>
      <color theme="1"/>
      <name val="Calibri"/>
      <family val="2"/>
      <charset val="238"/>
      <scheme val="minor"/>
    </font>
    <font>
      <b/>
      <sz val="12"/>
      <name val="Arial"/>
      <family val="2"/>
      <charset val="238"/>
    </font>
    <font>
      <b/>
      <sz val="11"/>
      <color theme="1"/>
      <name val="Calibri"/>
      <family val="2"/>
      <charset val="238"/>
      <scheme val="minor"/>
    </font>
    <font>
      <sz val="8"/>
      <name val="Arial Black"/>
      <family val="2"/>
      <charset val="238"/>
    </font>
    <font>
      <sz val="8"/>
      <name val="Arial CE"/>
      <family val="2"/>
      <charset val="238"/>
    </font>
    <font>
      <sz val="8"/>
      <color rgb="FF00B050"/>
      <name val="Arial CE"/>
      <family val="2"/>
      <charset val="238"/>
    </font>
    <font>
      <sz val="8"/>
      <color rgb="FFFF0000"/>
      <name val="Arial CE"/>
      <family val="2"/>
      <charset val="238"/>
    </font>
    <font>
      <sz val="8"/>
      <name val="Arial"/>
      <family val="2"/>
      <charset val="238"/>
    </font>
    <font>
      <sz val="8"/>
      <color rgb="FF002060"/>
      <name val="Arial CE"/>
      <family val="2"/>
      <charset val="238"/>
    </font>
    <font>
      <sz val="8"/>
      <color rgb="FF00B050"/>
      <name val="Arial CE"/>
      <charset val="238"/>
    </font>
    <font>
      <sz val="8"/>
      <name val="Arial Baltic"/>
      <family val="2"/>
      <charset val="238"/>
    </font>
    <font>
      <sz val="8"/>
      <name val="Arial CE"/>
      <charset val="238"/>
    </font>
    <font>
      <sz val="10"/>
      <color theme="1"/>
      <name val="Calibri"/>
      <family val="2"/>
      <charset val="238"/>
      <scheme val="minor"/>
    </font>
    <font>
      <sz val="10"/>
      <name val="Calibri"/>
      <family val="2"/>
      <charset val="238"/>
      <scheme val="minor"/>
    </font>
    <font>
      <sz val="12"/>
      <color theme="1"/>
      <name val="Calibri"/>
      <family val="2"/>
      <charset val="238"/>
      <scheme val="minor"/>
    </font>
    <font>
      <sz val="12"/>
      <name val="Calibri"/>
      <family val="2"/>
      <charset val="238"/>
      <scheme val="minor"/>
    </font>
    <font>
      <sz val="12"/>
      <color rgb="FF002060"/>
      <name val="Arial CE"/>
      <family val="2"/>
      <charset val="238"/>
    </font>
    <font>
      <sz val="12"/>
      <color rgb="FF00B050"/>
      <name val="Arial CE"/>
      <charset val="238"/>
    </font>
    <font>
      <sz val="12"/>
      <color theme="1"/>
      <name val="Arial Black"/>
      <family val="2"/>
      <charset val="238"/>
    </font>
    <font>
      <b/>
      <sz val="8"/>
      <name val="Arial CE"/>
      <family val="2"/>
      <charset val="238"/>
    </font>
    <font>
      <b/>
      <sz val="8"/>
      <name val="Arial"/>
      <family val="2"/>
      <charset val="238"/>
    </font>
    <font>
      <b/>
      <sz val="10"/>
      <name val="Arial Baltic"/>
      <family val="2"/>
      <charset val="186"/>
    </font>
    <font>
      <b/>
      <sz val="10"/>
      <name val="Arial Black"/>
      <family val="2"/>
      <charset val="238"/>
    </font>
    <font>
      <b/>
      <sz val="8"/>
      <name val="Arial Baltic"/>
      <family val="2"/>
      <charset val="238"/>
    </font>
    <font>
      <b/>
      <sz val="8"/>
      <color rgb="FFFF0000"/>
      <name val="Arial CE"/>
      <family val="2"/>
      <charset val="238"/>
    </font>
    <font>
      <b/>
      <sz val="8"/>
      <name val="Arial CE"/>
      <charset val="238"/>
    </font>
    <font>
      <b/>
      <sz val="10"/>
      <name val="Arial Baltic"/>
      <family val="2"/>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right/>
      <top/>
      <bottom style="dashDot">
        <color indexed="64"/>
      </bottom>
      <diagonal/>
    </border>
    <border>
      <left/>
      <right/>
      <top style="dashDot">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2" fillId="0" borderId="0" xfId="0" applyFont="1"/>
    <xf numFmtId="4" fontId="8" fillId="0" borderId="0" xfId="0" applyNumberFormat="1" applyFont="1" applyAlignment="1">
      <alignment wrapText="1"/>
    </xf>
    <xf numFmtId="0" fontId="8" fillId="0" borderId="0" xfId="0" applyFont="1" applyAlignment="1">
      <alignment horizontal="right" wrapText="1"/>
    </xf>
    <xf numFmtId="2" fontId="8" fillId="0" borderId="0" xfId="0" applyNumberFormat="1" applyFont="1" applyAlignment="1">
      <alignment horizontal="right" wrapText="1"/>
    </xf>
    <xf numFmtId="2" fontId="8" fillId="0" borderId="0" xfId="0" applyNumberFormat="1" applyFont="1" applyAlignment="1">
      <alignment wrapText="1"/>
    </xf>
    <xf numFmtId="0" fontId="8" fillId="0" borderId="0" xfId="0" applyFont="1" applyAlignment="1">
      <alignment wrapText="1"/>
    </xf>
    <xf numFmtId="0" fontId="10" fillId="0" borderId="0" xfId="0" applyFont="1" applyAlignment="1"/>
    <xf numFmtId="2" fontId="8" fillId="0" borderId="0" xfId="0" applyNumberFormat="1" applyFont="1" applyAlignment="1">
      <alignment horizontal="right" vertical="center" wrapText="1"/>
    </xf>
    <xf numFmtId="0" fontId="11" fillId="0" borderId="0" xfId="0" applyNumberFormat="1" applyFont="1" applyAlignment="1">
      <alignment horizontal="left" vertical="top" wrapText="1"/>
    </xf>
    <xf numFmtId="4" fontId="12" fillId="0" borderId="0" xfId="0" applyNumberFormat="1" applyFont="1" applyAlignment="1">
      <alignment horizontal="right" wrapText="1"/>
    </xf>
    <xf numFmtId="2" fontId="13" fillId="0" borderId="0" xfId="0" applyNumberFormat="1" applyFont="1" applyAlignment="1">
      <alignment horizontal="right" wrapText="1"/>
    </xf>
    <xf numFmtId="0" fontId="14" fillId="0" borderId="0" xfId="0" applyFont="1" applyAlignment="1">
      <alignment vertical="top" wrapText="1"/>
    </xf>
    <xf numFmtId="4" fontId="8" fillId="0" borderId="0" xfId="0" applyNumberFormat="1" applyFont="1" applyAlignment="1">
      <alignment horizontal="right" wrapText="1"/>
    </xf>
    <xf numFmtId="4" fontId="8" fillId="0" borderId="0" xfId="0" applyNumberFormat="1" applyFont="1" applyAlignment="1">
      <alignment vertical="top" wrapText="1"/>
    </xf>
    <xf numFmtId="4" fontId="10" fillId="0" borderId="0" xfId="0" applyNumberFormat="1" applyFont="1" applyAlignment="1">
      <alignment horizontal="right" wrapText="1"/>
    </xf>
    <xf numFmtId="2" fontId="9" fillId="0" borderId="0" xfId="0" applyNumberFormat="1" applyFont="1" applyAlignment="1">
      <alignment horizontal="right" wrapText="1"/>
    </xf>
    <xf numFmtId="0" fontId="8" fillId="0" borderId="0" xfId="0" applyFont="1" applyAlignment="1">
      <alignment vertical="top" wrapText="1"/>
    </xf>
    <xf numFmtId="4" fontId="8" fillId="0" borderId="0" xfId="0" applyNumberFormat="1" applyFont="1" applyAlignment="1">
      <alignment horizontal="right"/>
    </xf>
    <xf numFmtId="4" fontId="15" fillId="0" borderId="0" xfId="0" applyNumberFormat="1" applyFont="1" applyAlignment="1">
      <alignment horizontal="right"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7"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17" fontId="2" fillId="0" borderId="0" xfId="0" applyNumberFormat="1" applyFont="1" applyAlignment="1">
      <alignment horizontal="left" vertical="center"/>
    </xf>
    <xf numFmtId="17" fontId="6" fillId="0" borderId="0" xfId="0" applyNumberFormat="1" applyFont="1" applyAlignment="1">
      <alignment horizontal="left" vertical="center"/>
    </xf>
    <xf numFmtId="0" fontId="16" fillId="0" borderId="0" xfId="0" applyFont="1" applyAlignment="1">
      <alignment horizontal="left" vertical="center"/>
    </xf>
    <xf numFmtId="0" fontId="18" fillId="0" borderId="0" xfId="0" applyFont="1" applyAlignment="1">
      <alignment wrapText="1"/>
    </xf>
    <xf numFmtId="9" fontId="8" fillId="0" borderId="0" xfId="2" applyFont="1" applyAlignment="1">
      <alignment wrapText="1"/>
    </xf>
    <xf numFmtId="10" fontId="8" fillId="0" borderId="0" xfId="2" applyNumberFormat="1" applyFont="1" applyAlignment="1">
      <alignment wrapText="1"/>
    </xf>
    <xf numFmtId="0" fontId="8" fillId="0" borderId="0" xfId="2" applyNumberFormat="1" applyFont="1" applyAlignment="1">
      <alignment horizontal="left"/>
    </xf>
    <xf numFmtId="4" fontId="8" fillId="0" borderId="0" xfId="0" applyNumberFormat="1" applyFont="1" applyBorder="1" applyAlignment="1">
      <alignment wrapText="1"/>
    </xf>
    <xf numFmtId="4" fontId="8" fillId="0" borderId="0" xfId="1" applyNumberFormat="1" applyFont="1" applyAlignment="1">
      <alignment horizontal="right"/>
    </xf>
    <xf numFmtId="4" fontId="18" fillId="0" borderId="0" xfId="1" applyNumberFormat="1" applyFont="1" applyBorder="1" applyAlignment="1">
      <alignment horizontal="center" wrapText="1"/>
    </xf>
    <xf numFmtId="1" fontId="8" fillId="0" borderId="0" xfId="0" applyNumberFormat="1" applyFont="1" applyAlignment="1">
      <alignment vertical="top" wrapText="1"/>
    </xf>
    <xf numFmtId="9" fontId="8" fillId="0" borderId="0" xfId="0" applyNumberFormat="1" applyFont="1" applyAlignment="1">
      <alignment wrapText="1"/>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0" fontId="8" fillId="0" borderId="2" xfId="0" applyFont="1" applyBorder="1" applyAlignment="1">
      <alignment horizontal="center" vertical="center"/>
    </xf>
    <xf numFmtId="4" fontId="8" fillId="0" borderId="2" xfId="0" applyNumberFormat="1" applyFont="1" applyBorder="1" applyAlignment="1">
      <alignment horizontal="right" vertical="center"/>
    </xf>
    <xf numFmtId="2" fontId="8" fillId="0" borderId="2" xfId="0" applyNumberFormat="1" applyFont="1" applyBorder="1" applyAlignment="1">
      <alignment horizontal="center" vertical="center"/>
    </xf>
    <xf numFmtId="0" fontId="11" fillId="0" borderId="0" xfId="0" applyFont="1"/>
    <xf numFmtId="0" fontId="23" fillId="0" borderId="0" xfId="0" applyFont="1" applyAlignment="1">
      <alignment horizontal="center" vertical="top" wrapText="1"/>
    </xf>
    <xf numFmtId="0" fontId="11" fillId="0" borderId="0" xfId="0" applyFont="1" applyAlignment="1">
      <alignment horizontal="center" wrapText="1"/>
    </xf>
    <xf numFmtId="4" fontId="11" fillId="0" borderId="0" xfId="1" applyNumberFormat="1" applyFont="1" applyFill="1" applyBorder="1" applyAlignment="1">
      <alignment wrapText="1"/>
    </xf>
    <xf numFmtId="4" fontId="11" fillId="0" borderId="0" xfId="1" applyNumberFormat="1" applyFont="1" applyFill="1" applyBorder="1" applyAlignment="1">
      <alignment horizontal="right" wrapText="1"/>
    </xf>
    <xf numFmtId="0" fontId="14" fillId="0" borderId="0" xfId="0" applyFont="1" applyAlignment="1">
      <alignment horizontal="left" vertical="top" wrapText="1"/>
    </xf>
    <xf numFmtId="4" fontId="18" fillId="0" borderId="0" xfId="0" applyNumberFormat="1" applyFont="1" applyAlignment="1">
      <alignment horizontal="right" wrapText="1"/>
    </xf>
    <xf numFmtId="0" fontId="14" fillId="0" borderId="0" xfId="0" applyFont="1" applyAlignment="1">
      <alignment wrapText="1"/>
    </xf>
    <xf numFmtId="4" fontId="14" fillId="0" borderId="0" xfId="0" applyNumberFormat="1" applyFont="1" applyAlignment="1">
      <alignment horizontal="right" wrapText="1"/>
    </xf>
    <xf numFmtId="2" fontId="8" fillId="0" borderId="0" xfId="0" applyNumberFormat="1" applyFont="1" applyAlignment="1">
      <alignment horizontal="right"/>
    </xf>
    <xf numFmtId="165" fontId="14" fillId="0" borderId="0" xfId="1" applyNumberFormat="1" applyFont="1" applyAlignment="1">
      <alignment horizontal="right"/>
    </xf>
    <xf numFmtId="0" fontId="18" fillId="0" borderId="0" xfId="0" applyFont="1" applyAlignment="1">
      <alignment vertical="top" wrapText="1"/>
    </xf>
    <xf numFmtId="0" fontId="8" fillId="0" borderId="0" xfId="0" applyFont="1" applyAlignment="1">
      <alignment horizontal="left"/>
    </xf>
    <xf numFmtId="4" fontId="9" fillId="0" borderId="0" xfId="0" applyNumberFormat="1" applyFont="1" applyAlignment="1">
      <alignment vertical="center" wrapText="1"/>
    </xf>
    <xf numFmtId="4" fontId="8" fillId="0" borderId="0" xfId="0" applyNumberFormat="1" applyFont="1" applyAlignment="1">
      <alignment vertical="center" wrapText="1"/>
    </xf>
    <xf numFmtId="4" fontId="14" fillId="0" borderId="0" xfId="0" applyNumberFormat="1" applyFont="1" applyAlignment="1">
      <alignment vertical="center" wrapText="1"/>
    </xf>
    <xf numFmtId="9" fontId="11" fillId="0" borderId="0" xfId="2" applyFont="1" applyAlignment="1">
      <alignment horizontal="center" wrapText="1"/>
    </xf>
    <xf numFmtId="4" fontId="11" fillId="0" borderId="0" xfId="1" applyNumberFormat="1" applyFont="1" applyFill="1" applyBorder="1" applyAlignment="1">
      <alignment horizontal="right" vertical="center" wrapText="1"/>
    </xf>
    <xf numFmtId="4" fontId="8" fillId="0" borderId="0" xfId="2" applyNumberFormat="1" applyFont="1" applyAlignment="1">
      <alignment horizontal="right"/>
    </xf>
    <xf numFmtId="4" fontId="24" fillId="0" borderId="0" xfId="0" applyNumberFormat="1" applyFont="1" applyAlignment="1">
      <alignment horizontal="right" wrapText="1"/>
    </xf>
    <xf numFmtId="0" fontId="18" fillId="0" borderId="0" xfId="0" applyFont="1" applyAlignment="1">
      <alignment horizontal="left"/>
    </xf>
    <xf numFmtId="4" fontId="11" fillId="0" borderId="0" xfId="0" applyNumberFormat="1" applyFont="1" applyAlignment="1">
      <alignment horizontal="right"/>
    </xf>
    <xf numFmtId="0" fontId="10" fillId="0" borderId="0" xfId="0" applyFont="1" applyAlignment="1">
      <alignment horizontal="left" vertical="top" wrapText="1"/>
    </xf>
    <xf numFmtId="0" fontId="11" fillId="0" borderId="0" xfId="0" applyFont="1" applyAlignment="1">
      <alignment vertical="top" wrapText="1"/>
    </xf>
    <xf numFmtId="4" fontId="14" fillId="0" borderId="0" xfId="0" applyNumberFormat="1" applyFont="1"/>
    <xf numFmtId="4" fontId="14" fillId="0" borderId="0" xfId="0" applyNumberFormat="1" applyFont="1" applyAlignment="1">
      <alignment horizontal="right"/>
    </xf>
    <xf numFmtId="2" fontId="11" fillId="0" borderId="0" xfId="0" applyNumberFormat="1" applyFont="1" applyAlignment="1">
      <alignment vertical="top" wrapText="1"/>
    </xf>
    <xf numFmtId="2" fontId="11" fillId="0" borderId="0" xfId="0" applyNumberFormat="1" applyFont="1" applyAlignment="1">
      <alignment wrapText="1"/>
    </xf>
    <xf numFmtId="2" fontId="11" fillId="0" borderId="0" xfId="0" applyNumberFormat="1" applyFont="1" applyAlignment="1">
      <alignment horizontal="right" wrapText="1"/>
    </xf>
    <xf numFmtId="164" fontId="11" fillId="0" borderId="0" xfId="1" applyFont="1" applyAlignment="1">
      <alignment horizontal="right" wrapText="1"/>
    </xf>
    <xf numFmtId="1" fontId="11" fillId="0" borderId="0" xfId="0" applyNumberFormat="1" applyFont="1" applyAlignment="1">
      <alignment horizontal="center" vertical="top" wrapText="1"/>
    </xf>
    <xf numFmtId="1" fontId="11" fillId="0" borderId="0" xfId="0" applyNumberFormat="1" applyFont="1" applyAlignment="1">
      <alignment horizontal="right" vertical="top" wrapText="1"/>
    </xf>
    <xf numFmtId="0" fontId="8" fillId="0" borderId="0" xfId="0" applyFont="1" applyAlignment="1">
      <alignment horizontal="right" vertical="top"/>
    </xf>
    <xf numFmtId="1" fontId="11" fillId="0" borderId="0" xfId="0" applyNumberFormat="1" applyFont="1" applyAlignment="1">
      <alignment vertical="top"/>
    </xf>
    <xf numFmtId="0" fontId="11" fillId="0" borderId="0" xfId="0" applyFont="1" applyAlignment="1">
      <alignment vertical="top"/>
    </xf>
    <xf numFmtId="0" fontId="27" fillId="0" borderId="0" xfId="0" applyFont="1" applyAlignment="1">
      <alignment horizontal="left" vertical="center"/>
    </xf>
    <xf numFmtId="0" fontId="20" fillId="0" borderId="0" xfId="0" applyFont="1" applyAlignment="1">
      <alignment horizontal="left"/>
    </xf>
    <xf numFmtId="4" fontId="20" fillId="0" borderId="0" xfId="0" applyNumberFormat="1" applyFont="1" applyAlignment="1">
      <alignment horizontal="right"/>
    </xf>
    <xf numFmtId="0" fontId="22" fillId="0" borderId="0" xfId="0" applyFont="1" applyAlignment="1">
      <alignment horizontal="left"/>
    </xf>
    <xf numFmtId="4" fontId="28" fillId="0" borderId="0" xfId="0" applyNumberFormat="1" applyFont="1" applyAlignment="1">
      <alignment horizontal="right"/>
    </xf>
    <xf numFmtId="165" fontId="28" fillId="0" borderId="0" xfId="1" applyNumberFormat="1" applyFont="1" applyBorder="1" applyAlignment="1">
      <alignment horizontal="right"/>
    </xf>
    <xf numFmtId="0" fontId="11" fillId="0" borderId="0" xfId="0" applyFont="1" applyAlignment="1">
      <alignment horizontal="left" vertical="top" wrapText="1"/>
    </xf>
    <xf numFmtId="0" fontId="21" fillId="0" borderId="0" xfId="0" applyFont="1" applyAlignment="1">
      <alignment horizontal="left" wrapText="1"/>
    </xf>
    <xf numFmtId="1" fontId="29" fillId="0" borderId="0" xfId="0" applyNumberFormat="1" applyFont="1" applyAlignment="1">
      <alignment horizontal="center" vertical="center" wrapText="1"/>
    </xf>
    <xf numFmtId="0" fontId="30" fillId="0" borderId="0" xfId="0" applyFont="1" applyAlignment="1">
      <alignment horizontal="left" vertical="center"/>
    </xf>
    <xf numFmtId="0" fontId="11" fillId="0" borderId="0" xfId="0" applyFont="1" applyAlignment="1">
      <alignment horizontal="left"/>
    </xf>
    <xf numFmtId="2" fontId="11" fillId="0" borderId="0" xfId="0" applyNumberFormat="1" applyFont="1"/>
    <xf numFmtId="4" fontId="28" fillId="0" borderId="0" xfId="1" applyNumberFormat="1" applyFont="1" applyAlignment="1">
      <alignment horizontal="right"/>
    </xf>
    <xf numFmtId="0" fontId="30" fillId="0" borderId="0" xfId="0" applyFont="1" applyAlignment="1">
      <alignment vertical="top"/>
    </xf>
    <xf numFmtId="1" fontId="11" fillId="0" borderId="0" xfId="0" applyNumberFormat="1" applyFont="1" applyAlignment="1">
      <alignment horizontal="center" vertical="top"/>
    </xf>
    <xf numFmtId="4" fontId="11" fillId="0" borderId="0" xfId="1" applyNumberFormat="1" applyFont="1" applyAlignment="1">
      <alignment horizontal="right"/>
    </xf>
    <xf numFmtId="4" fontId="11" fillId="0" borderId="0" xfId="1" applyNumberFormat="1" applyFont="1" applyAlignment="1"/>
    <xf numFmtId="4" fontId="31" fillId="0" borderId="0" xfId="1" applyNumberFormat="1" applyFont="1" applyAlignment="1">
      <alignment horizontal="right"/>
    </xf>
    <xf numFmtId="0" fontId="11" fillId="0" borderId="0" xfId="0" applyFont="1" applyAlignment="1">
      <alignment horizontal="center" vertical="top"/>
    </xf>
    <xf numFmtId="4" fontId="21" fillId="0" borderId="0" xfId="1" applyNumberFormat="1" applyFont="1" applyAlignment="1">
      <alignment horizontal="right"/>
    </xf>
    <xf numFmtId="0" fontId="11" fillId="0" borderId="0" xfId="2" applyNumberFormat="1" applyFont="1" applyFill="1" applyAlignment="1">
      <alignment horizontal="left"/>
    </xf>
    <xf numFmtId="4" fontId="11" fillId="0" borderId="0" xfId="1" applyNumberFormat="1" applyFont="1" applyFill="1" applyAlignment="1"/>
    <xf numFmtId="4" fontId="21" fillId="0" borderId="0" xfId="1" applyNumberFormat="1" applyFont="1" applyFill="1" applyAlignment="1">
      <alignment horizontal="right"/>
    </xf>
    <xf numFmtId="4" fontId="11" fillId="0" borderId="0" xfId="0" applyNumberFormat="1" applyFont="1" applyAlignment="1">
      <alignment vertical="top" wrapText="1"/>
    </xf>
    <xf numFmtId="0" fontId="11" fillId="0" borderId="0" xfId="2" applyNumberFormat="1" applyFont="1" applyAlignment="1">
      <alignment horizontal="left"/>
    </xf>
    <xf numFmtId="164" fontId="11" fillId="0" borderId="0" xfId="1" applyFont="1" applyAlignment="1">
      <alignment wrapText="1"/>
    </xf>
    <xf numFmtId="164" fontId="11" fillId="0" borderId="0" xfId="1" applyFont="1" applyAlignment="1">
      <alignment horizontal="center" vertical="center" wrapText="1"/>
    </xf>
    <xf numFmtId="0" fontId="32" fillId="0" borderId="0" xfId="0" applyFont="1"/>
    <xf numFmtId="0" fontId="34" fillId="0" borderId="0" xfId="0" applyFont="1" applyAlignment="1">
      <alignment horizontal="left" vertical="top"/>
    </xf>
    <xf numFmtId="4" fontId="34" fillId="0" borderId="0" xfId="0" applyNumberFormat="1" applyFont="1" applyAlignment="1">
      <alignment horizontal="right" vertical="top" wrapText="1"/>
    </xf>
    <xf numFmtId="166" fontId="34" fillId="0" borderId="0" xfId="0" applyNumberFormat="1" applyFont="1" applyAlignment="1">
      <alignment horizontal="right" vertical="top" wrapText="1"/>
    </xf>
    <xf numFmtId="0" fontId="34" fillId="0" borderId="0" xfId="0" applyFont="1" applyAlignment="1">
      <alignment horizontal="left" vertical="top" wrapText="1"/>
    </xf>
    <xf numFmtId="0" fontId="35" fillId="0" borderId="0" xfId="0" applyFont="1" applyAlignment="1">
      <alignment vertical="top" wrapText="1"/>
    </xf>
    <xf numFmtId="0" fontId="7" fillId="0" borderId="0" xfId="0" applyFont="1" applyFill="1" applyAlignment="1">
      <alignment horizontal="left" vertical="center"/>
    </xf>
    <xf numFmtId="4" fontId="0" fillId="0" borderId="0" xfId="0" applyNumberFormat="1" applyAlignment="1">
      <alignment horizontal="left" vertical="center"/>
    </xf>
    <xf numFmtId="0" fontId="36" fillId="0" borderId="0" xfId="0" applyFont="1"/>
    <xf numFmtId="0" fontId="37" fillId="0" borderId="0" xfId="0" applyFont="1"/>
    <xf numFmtId="0" fontId="11" fillId="0" borderId="0" xfId="0" applyFont="1" applyAlignment="1">
      <alignment horizontal="left" vertical="center" wrapText="1"/>
    </xf>
    <xf numFmtId="0" fontId="11" fillId="0" borderId="0" xfId="0" applyFont="1" applyAlignment="1">
      <alignment wrapText="1"/>
    </xf>
    <xf numFmtId="0" fontId="38" fillId="0" borderId="0" xfId="0" applyFont="1"/>
    <xf numFmtId="4" fontId="38" fillId="0" borderId="0" xfId="0" applyNumberFormat="1" applyFont="1"/>
    <xf numFmtId="1" fontId="39" fillId="0" borderId="0" xfId="0" applyNumberFormat="1" applyFont="1" applyAlignment="1">
      <alignment horizontal="center" vertical="center" wrapText="1"/>
    </xf>
    <xf numFmtId="0" fontId="39" fillId="0" borderId="0" xfId="0" applyFont="1" applyAlignment="1">
      <alignment horizontal="left" vertical="top"/>
    </xf>
    <xf numFmtId="4" fontId="40" fillId="0" borderId="0" xfId="0" applyNumberFormat="1" applyFont="1" applyAlignment="1">
      <alignment wrapText="1"/>
    </xf>
    <xf numFmtId="0" fontId="40" fillId="0" borderId="0" xfId="0" applyFont="1" applyAlignment="1">
      <alignment horizontal="right" wrapText="1"/>
    </xf>
    <xf numFmtId="2" fontId="40" fillId="0" borderId="0" xfId="0" applyNumberFormat="1" applyFont="1" applyAlignment="1">
      <alignment horizontal="right" wrapText="1"/>
    </xf>
    <xf numFmtId="2" fontId="40" fillId="0" borderId="0" xfId="0" applyNumberFormat="1" applyFont="1" applyAlignment="1">
      <alignment wrapText="1"/>
    </xf>
    <xf numFmtId="0" fontId="40" fillId="0" borderId="0" xfId="0" applyFont="1" applyAlignment="1">
      <alignment wrapText="1"/>
    </xf>
    <xf numFmtId="1" fontId="40" fillId="0" borderId="0" xfId="0" applyNumberFormat="1" applyFont="1" applyAlignment="1">
      <alignment vertical="top" wrapText="1"/>
    </xf>
    <xf numFmtId="0" fontId="41" fillId="0" borderId="0" xfId="0" applyFont="1" applyAlignment="1">
      <alignment vertical="top"/>
    </xf>
    <xf numFmtId="0" fontId="42" fillId="0" borderId="0" xfId="0" applyFont="1" applyAlignment="1"/>
    <xf numFmtId="2" fontId="40" fillId="0" borderId="0" xfId="0" applyNumberFormat="1" applyFont="1" applyAlignment="1">
      <alignment horizontal="right" vertical="center" wrapText="1"/>
    </xf>
    <xf numFmtId="0" fontId="43" fillId="0" borderId="0" xfId="0" applyNumberFormat="1" applyFont="1" applyAlignment="1">
      <alignment horizontal="left" vertical="top" wrapText="1"/>
    </xf>
    <xf numFmtId="0" fontId="40" fillId="0" borderId="0" xfId="0" applyFont="1" applyAlignment="1"/>
    <xf numFmtId="0" fontId="40" fillId="0" borderId="0" xfId="0" applyFont="1" applyAlignment="1">
      <alignment vertical="top"/>
    </xf>
    <xf numFmtId="0" fontId="43" fillId="0" borderId="0" xfId="0" applyFont="1" applyAlignment="1">
      <alignment wrapText="1"/>
    </xf>
    <xf numFmtId="4" fontId="40" fillId="0" borderId="0" xfId="1" applyNumberFormat="1" applyFont="1" applyAlignment="1">
      <alignment horizontal="right"/>
    </xf>
    <xf numFmtId="4" fontId="44" fillId="0" borderId="0" xfId="0" applyNumberFormat="1" applyFont="1" applyAlignment="1">
      <alignment horizontal="right" wrapText="1"/>
    </xf>
    <xf numFmtId="2" fontId="45" fillId="0" borderId="0" xfId="0" applyNumberFormat="1" applyFont="1" applyAlignment="1">
      <alignment horizontal="right" wrapText="1"/>
    </xf>
    <xf numFmtId="0" fontId="46" fillId="0" borderId="0" xfId="0" applyFont="1" applyAlignment="1">
      <alignment vertical="top" wrapText="1"/>
    </xf>
    <xf numFmtId="9" fontId="40" fillId="0" borderId="0" xfId="2" applyFont="1" applyAlignment="1">
      <alignment wrapText="1"/>
    </xf>
    <xf numFmtId="4" fontId="42" fillId="0" borderId="0" xfId="0" applyNumberFormat="1" applyFont="1" applyAlignment="1">
      <alignment horizontal="right" wrapText="1"/>
    </xf>
    <xf numFmtId="4" fontId="40" fillId="0" borderId="0" xfId="0" applyNumberFormat="1" applyFont="1" applyAlignment="1">
      <alignment horizontal="right" wrapText="1"/>
    </xf>
    <xf numFmtId="0" fontId="40" fillId="0" borderId="0" xfId="0" applyFont="1" applyAlignment="1">
      <alignment vertical="top" wrapText="1"/>
    </xf>
    <xf numFmtId="4" fontId="40" fillId="0" borderId="0" xfId="0" applyNumberFormat="1" applyFont="1" applyAlignment="1">
      <alignment vertical="top" wrapText="1"/>
    </xf>
    <xf numFmtId="4" fontId="47" fillId="0" borderId="0" xfId="0" applyNumberFormat="1" applyFont="1" applyAlignment="1">
      <alignment horizontal="right" wrapText="1"/>
    </xf>
    <xf numFmtId="4" fontId="43" fillId="0" borderId="0" xfId="1" applyNumberFormat="1" applyFont="1" applyBorder="1" applyAlignment="1">
      <alignment horizontal="center" wrapText="1"/>
    </xf>
    <xf numFmtId="4" fontId="40" fillId="0" borderId="0" xfId="0" applyNumberFormat="1" applyFont="1" applyBorder="1" applyAlignment="1">
      <alignment wrapText="1"/>
    </xf>
    <xf numFmtId="10" fontId="40" fillId="0" borderId="0" xfId="2" applyNumberFormat="1" applyFont="1" applyAlignment="1">
      <alignment wrapText="1"/>
    </xf>
    <xf numFmtId="0" fontId="48" fillId="0" borderId="0" xfId="0" applyFont="1"/>
    <xf numFmtId="0" fontId="49" fillId="0" borderId="0" xfId="0" applyFont="1"/>
    <xf numFmtId="0" fontId="30" fillId="0" borderId="0" xfId="0" applyFont="1" applyFill="1" applyAlignment="1">
      <alignment horizontal="left" vertical="center"/>
    </xf>
    <xf numFmtId="0" fontId="50" fillId="0" borderId="0" xfId="0" applyFont="1"/>
    <xf numFmtId="0" fontId="51" fillId="0" borderId="0" xfId="0" applyFont="1"/>
    <xf numFmtId="0" fontId="19" fillId="0" borderId="0" xfId="0" applyFont="1"/>
    <xf numFmtId="4" fontId="52" fillId="0" borderId="0" xfId="0" applyNumberFormat="1" applyFont="1" applyAlignment="1">
      <alignment horizontal="right" wrapText="1"/>
    </xf>
    <xf numFmtId="2" fontId="53" fillId="0" borderId="0" xfId="0" applyNumberFormat="1" applyFont="1" applyAlignment="1">
      <alignment horizontal="right" wrapText="1"/>
    </xf>
    <xf numFmtId="2" fontId="26" fillId="0" borderId="0" xfId="0" applyNumberFormat="1" applyFont="1" applyAlignment="1">
      <alignment wrapText="1"/>
    </xf>
    <xf numFmtId="0" fontId="26" fillId="0" borderId="0" xfId="0" applyFont="1" applyAlignment="1">
      <alignment wrapText="1"/>
    </xf>
    <xf numFmtId="0" fontId="54" fillId="0" borderId="0" xfId="0" applyFont="1"/>
    <xf numFmtId="0" fontId="8" fillId="0" borderId="0" xfId="0" applyFont="1" applyBorder="1" applyAlignment="1">
      <alignment horizontal="center" vertical="center"/>
    </xf>
    <xf numFmtId="4" fontId="8" fillId="0" borderId="0" xfId="0" applyNumberFormat="1" applyFont="1" applyBorder="1" applyAlignment="1">
      <alignment horizontal="right" vertical="center"/>
    </xf>
    <xf numFmtId="2" fontId="8" fillId="0" borderId="0" xfId="0" applyNumberFormat="1" applyFont="1" applyBorder="1" applyAlignment="1">
      <alignment horizontal="center" vertical="center"/>
    </xf>
    <xf numFmtId="4" fontId="55" fillId="0" borderId="0" xfId="0" applyNumberFormat="1" applyFont="1" applyAlignment="1">
      <alignment vertical="top" wrapText="1"/>
    </xf>
    <xf numFmtId="0" fontId="55" fillId="0" borderId="0" xfId="0" applyFont="1" applyAlignment="1">
      <alignment wrapText="1"/>
    </xf>
    <xf numFmtId="4" fontId="55" fillId="0" borderId="0" xfId="0" applyNumberFormat="1" applyFont="1" applyAlignment="1">
      <alignment wrapText="1"/>
    </xf>
    <xf numFmtId="4" fontId="56" fillId="0" borderId="0" xfId="1" applyNumberFormat="1" applyFont="1" applyBorder="1" applyAlignment="1">
      <alignment horizontal="center" wrapText="1"/>
    </xf>
    <xf numFmtId="4" fontId="55" fillId="0" borderId="0" xfId="0" applyNumberFormat="1" applyFont="1" applyBorder="1" applyAlignment="1">
      <alignment wrapText="1"/>
    </xf>
    <xf numFmtId="1" fontId="40" fillId="0" borderId="3" xfId="0" applyNumberFormat="1" applyFont="1" applyBorder="1" applyAlignment="1">
      <alignment vertical="top" wrapText="1"/>
    </xf>
    <xf numFmtId="0" fontId="40" fillId="0" borderId="3" xfId="0" applyFont="1" applyBorder="1" applyAlignment="1">
      <alignment vertical="top" wrapText="1"/>
    </xf>
    <xf numFmtId="0" fontId="40" fillId="0" borderId="3" xfId="0" applyFont="1" applyBorder="1" applyAlignment="1">
      <alignment wrapText="1"/>
    </xf>
    <xf numFmtId="4" fontId="40" fillId="0" borderId="3" xfId="0" applyNumberFormat="1" applyFont="1" applyBorder="1" applyAlignment="1">
      <alignment wrapText="1"/>
    </xf>
    <xf numFmtId="0" fontId="35" fillId="0" borderId="0" xfId="0" applyFont="1" applyAlignment="1">
      <alignment wrapText="1"/>
    </xf>
    <xf numFmtId="4" fontId="35" fillId="0" borderId="0" xfId="0" applyNumberFormat="1" applyFont="1" applyAlignment="1">
      <alignment wrapText="1"/>
    </xf>
    <xf numFmtId="0" fontId="57" fillId="0" borderId="4" xfId="0" applyFont="1" applyBorder="1" applyAlignment="1">
      <alignment horizontal="left" vertical="top" wrapText="1"/>
    </xf>
    <xf numFmtId="2" fontId="21" fillId="0" borderId="4" xfId="0" applyNumberFormat="1" applyFont="1" applyBorder="1" applyAlignment="1">
      <alignment vertical="top" wrapText="1"/>
    </xf>
    <xf numFmtId="0" fontId="20" fillId="0" borderId="4" xfId="0" applyFont="1" applyBorder="1" applyAlignment="1">
      <alignment horizontal="left"/>
    </xf>
    <xf numFmtId="4" fontId="8" fillId="0" borderId="4" xfId="0" applyNumberFormat="1" applyFont="1" applyBorder="1" applyAlignment="1">
      <alignment horizontal="right"/>
    </xf>
    <xf numFmtId="4" fontId="20" fillId="0" borderId="4" xfId="0" applyNumberFormat="1" applyFont="1" applyBorder="1" applyAlignment="1">
      <alignment horizontal="right"/>
    </xf>
    <xf numFmtId="1" fontId="58" fillId="0" borderId="4" xfId="0" applyNumberFormat="1" applyFont="1" applyBorder="1" applyAlignment="1">
      <alignment horizontal="center" vertical="center" wrapText="1"/>
    </xf>
    <xf numFmtId="0" fontId="20" fillId="0" borderId="4" xfId="0" applyFont="1" applyBorder="1" applyAlignment="1">
      <alignment wrapText="1"/>
    </xf>
    <xf numFmtId="0" fontId="21" fillId="0" borderId="4" xfId="0" applyFont="1" applyBorder="1" applyAlignment="1">
      <alignment horizontal="center" wrapText="1"/>
    </xf>
    <xf numFmtId="4" fontId="21" fillId="0" borderId="4" xfId="1" applyNumberFormat="1" applyFont="1" applyFill="1" applyBorder="1" applyAlignment="1">
      <alignment wrapText="1"/>
    </xf>
    <xf numFmtId="4" fontId="21" fillId="0" borderId="4" xfId="1" applyNumberFormat="1" applyFont="1" applyFill="1" applyBorder="1" applyAlignment="1">
      <alignment horizontal="right" wrapText="1"/>
    </xf>
    <xf numFmtId="1" fontId="11" fillId="0" borderId="5" xfId="0" applyNumberFormat="1" applyFont="1" applyBorder="1" applyAlignment="1">
      <alignment vertical="top"/>
    </xf>
    <xf numFmtId="2" fontId="11" fillId="0" borderId="5" xfId="0" applyNumberFormat="1" applyFont="1" applyBorder="1" applyAlignment="1">
      <alignment vertical="top" wrapText="1"/>
    </xf>
    <xf numFmtId="2" fontId="11" fillId="0" borderId="5" xfId="0" applyNumberFormat="1" applyFont="1" applyBorder="1" applyAlignment="1">
      <alignment wrapText="1"/>
    </xf>
    <xf numFmtId="2" fontId="11" fillId="0" borderId="5" xfId="0" applyNumberFormat="1" applyFont="1" applyBorder="1" applyAlignment="1">
      <alignment horizontal="right" wrapText="1"/>
    </xf>
    <xf numFmtId="164" fontId="11" fillId="0" borderId="5" xfId="1" applyFont="1" applyBorder="1" applyAlignment="1">
      <alignment horizontal="right" wrapText="1"/>
    </xf>
    <xf numFmtId="1" fontId="8" fillId="0" borderId="6" xfId="0" applyNumberFormat="1" applyFont="1" applyBorder="1" applyAlignment="1">
      <alignment vertical="top" wrapText="1"/>
    </xf>
    <xf numFmtId="0" fontId="35" fillId="0" borderId="6" xfId="0" applyFont="1" applyBorder="1" applyAlignment="1">
      <alignment vertical="top" wrapText="1"/>
    </xf>
    <xf numFmtId="0" fontId="35" fillId="0" borderId="6" xfId="0" applyFont="1" applyBorder="1" applyAlignment="1">
      <alignment wrapText="1"/>
    </xf>
    <xf numFmtId="4" fontId="35" fillId="0" borderId="6" xfId="0" applyNumberFormat="1" applyFont="1" applyBorder="1" applyAlignment="1">
      <alignment wrapText="1"/>
    </xf>
    <xf numFmtId="0" fontId="21" fillId="0" borderId="4" xfId="0" applyFont="1" applyBorder="1" applyAlignment="1">
      <alignment vertical="top" wrapText="1"/>
    </xf>
    <xf numFmtId="1" fontId="8" fillId="0" borderId="3" xfId="0" applyNumberFormat="1" applyFont="1" applyBorder="1" applyAlignment="1">
      <alignment vertical="top" wrapText="1"/>
    </xf>
    <xf numFmtId="0" fontId="8" fillId="0" borderId="3" xfId="0" applyFont="1" applyBorder="1" applyAlignment="1">
      <alignment vertical="top" wrapText="1"/>
    </xf>
    <xf numFmtId="0" fontId="8" fillId="0" borderId="3" xfId="2" applyNumberFormat="1" applyFont="1" applyBorder="1" applyAlignment="1">
      <alignment horizontal="left"/>
    </xf>
    <xf numFmtId="4" fontId="8" fillId="0" borderId="3" xfId="0" applyNumberFormat="1" applyFont="1" applyBorder="1" applyAlignment="1">
      <alignment horizontal="right" wrapText="1"/>
    </xf>
    <xf numFmtId="4" fontId="8" fillId="0" borderId="3" xfId="0" applyNumberFormat="1" applyFont="1" applyBorder="1" applyAlignment="1">
      <alignment horizontal="right"/>
    </xf>
    <xf numFmtId="4" fontId="38" fillId="0" borderId="4" xfId="0" applyNumberFormat="1" applyFont="1" applyBorder="1"/>
    <xf numFmtId="0" fontId="38" fillId="0" borderId="4" xfId="0" applyFont="1" applyBorder="1"/>
    <xf numFmtId="4" fontId="38" fillId="0" borderId="3" xfId="0" applyNumberFormat="1" applyFont="1" applyBorder="1"/>
    <xf numFmtId="0" fontId="38" fillId="0" borderId="3" xfId="0" applyFont="1" applyBorder="1"/>
    <xf numFmtId="0" fontId="38" fillId="0" borderId="5" xfId="0" applyFont="1" applyBorder="1"/>
    <xf numFmtId="0" fontId="0" fillId="0" borderId="0" xfId="0" applyBorder="1"/>
    <xf numFmtId="1" fontId="55" fillId="0" borderId="0" xfId="0" applyNumberFormat="1" applyFont="1" applyAlignment="1">
      <alignment vertical="top" wrapText="1"/>
    </xf>
    <xf numFmtId="0" fontId="59" fillId="0" borderId="0" xfId="0" applyFont="1" applyAlignment="1">
      <alignment vertical="top" wrapText="1"/>
    </xf>
    <xf numFmtId="9" fontId="55" fillId="0" borderId="0" xfId="2" applyFont="1" applyAlignment="1">
      <alignment wrapText="1"/>
    </xf>
    <xf numFmtId="4" fontId="60" fillId="0" borderId="0" xfId="0" applyNumberFormat="1" applyFont="1" applyAlignment="1">
      <alignment horizontal="right" wrapText="1"/>
    </xf>
    <xf numFmtId="4" fontId="55" fillId="0" borderId="0" xfId="0" applyNumberFormat="1" applyFont="1" applyAlignment="1">
      <alignment horizontal="right" wrapText="1"/>
    </xf>
    <xf numFmtId="2" fontId="55" fillId="0" borderId="0" xfId="0" applyNumberFormat="1" applyFont="1" applyAlignment="1">
      <alignment wrapText="1"/>
    </xf>
    <xf numFmtId="1" fontId="61" fillId="0" borderId="0" xfId="0" applyNumberFormat="1" applyFont="1" applyAlignment="1">
      <alignment vertical="top" wrapText="1"/>
    </xf>
    <xf numFmtId="0" fontId="61" fillId="0" borderId="0" xfId="0" applyFont="1" applyAlignment="1">
      <alignment vertical="top" wrapText="1"/>
    </xf>
    <xf numFmtId="0" fontId="61" fillId="0" borderId="0" xfId="0" applyFont="1" applyAlignment="1">
      <alignment wrapText="1"/>
    </xf>
    <xf numFmtId="4" fontId="61" fillId="0" borderId="0" xfId="0" applyNumberFormat="1" applyFont="1" applyAlignment="1">
      <alignment wrapText="1"/>
    </xf>
    <xf numFmtId="4" fontId="61" fillId="0" borderId="0" xfId="0" applyNumberFormat="1" applyFont="1" applyAlignment="1">
      <alignment horizontal="right" wrapText="1"/>
    </xf>
    <xf numFmtId="2" fontId="61" fillId="0" borderId="0" xfId="0" applyNumberFormat="1" applyFont="1" applyAlignment="1">
      <alignment horizontal="right" wrapText="1"/>
    </xf>
    <xf numFmtId="2" fontId="61" fillId="0" borderId="0" xfId="0" applyNumberFormat="1" applyFont="1" applyAlignment="1">
      <alignment wrapText="1"/>
    </xf>
    <xf numFmtId="1" fontId="21" fillId="0" borderId="0" xfId="0" applyNumberFormat="1" applyFont="1" applyAlignment="1">
      <alignment vertical="top"/>
    </xf>
    <xf numFmtId="0" fontId="21" fillId="0" borderId="0" xfId="0" applyFont="1" applyAlignment="1">
      <alignment vertical="top" wrapText="1"/>
    </xf>
    <xf numFmtId="4" fontId="62" fillId="0" borderId="0" xfId="0" applyNumberFormat="1" applyFont="1"/>
    <xf numFmtId="4" fontId="62" fillId="0" borderId="0" xfId="0" applyNumberFormat="1" applyFont="1" applyAlignment="1">
      <alignment horizontal="right"/>
    </xf>
    <xf numFmtId="4" fontId="20" fillId="0" borderId="0" xfId="0" applyNumberFormat="1" applyFont="1" applyAlignment="1">
      <alignment horizontal="right" wrapText="1"/>
    </xf>
    <xf numFmtId="4" fontId="35" fillId="0" borderId="0" xfId="0" applyNumberFormat="1" applyFont="1" applyAlignment="1">
      <alignment horizontal="right" wrapText="1"/>
    </xf>
    <xf numFmtId="2" fontId="20" fillId="0" borderId="0" xfId="0" applyNumberFormat="1" applyFont="1" applyAlignment="1">
      <alignment horizontal="right" wrapText="1"/>
    </xf>
    <xf numFmtId="2" fontId="20" fillId="0" borderId="0" xfId="0" applyNumberFormat="1" applyFont="1" applyAlignment="1">
      <alignment wrapText="1"/>
    </xf>
    <xf numFmtId="0" fontId="20" fillId="0" borderId="0" xfId="0" applyFont="1" applyAlignment="1">
      <alignment wrapText="1"/>
    </xf>
    <xf numFmtId="0" fontId="34" fillId="0" borderId="0" xfId="0" applyFont="1" applyAlignment="1">
      <alignment horizontal="left" vertical="top" wrapText="1"/>
    </xf>
    <xf numFmtId="0" fontId="0" fillId="0" borderId="0" xfId="0" applyAlignment="1">
      <alignment wrapText="1"/>
    </xf>
    <xf numFmtId="49" fontId="33" fillId="0" borderId="0" xfId="0" applyNumberFormat="1" applyFont="1" applyAlignment="1">
      <alignment horizontal="left" vertical="top" wrapText="1"/>
    </xf>
    <xf numFmtId="0" fontId="34" fillId="0" borderId="0" xfId="0" applyFont="1" applyAlignment="1">
      <alignment horizontal="left" vertical="top" wrapText="1" shrinkToFit="1"/>
    </xf>
    <xf numFmtId="0" fontId="0" fillId="0" borderId="0" xfId="0" applyAlignment="1">
      <alignment wrapText="1" shrinkToFit="1"/>
    </xf>
    <xf numFmtId="0" fontId="25" fillId="0" borderId="0" xfId="0" applyFont="1" applyAlignment="1">
      <alignment horizontal="left" vertical="top" wrapText="1"/>
    </xf>
    <xf numFmtId="0" fontId="11" fillId="0" borderId="0" xfId="0" applyFont="1" applyAlignment="1">
      <alignment wrapText="1"/>
    </xf>
  </cellXfs>
  <cellStyles count="3">
    <cellStyle name="Navadno" xfId="0" builtinId="0"/>
    <cellStyle name="Odstotek" xfId="2" builtinId="5"/>
    <cellStyle name="Vejic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zoomScaleNormal="100" zoomScalePageLayoutView="120" workbookViewId="0">
      <selection activeCell="E15" sqref="E15"/>
    </sheetView>
  </sheetViews>
  <sheetFormatPr defaultRowHeight="15.75"/>
  <cols>
    <col min="2" max="2" width="10.85546875" style="1" customWidth="1"/>
    <col min="3" max="3" width="7.85546875" style="1" customWidth="1"/>
    <col min="4" max="4" width="18.42578125" style="1" customWidth="1"/>
    <col min="5" max="5" width="8" style="1" bestFit="1" customWidth="1"/>
    <col min="6" max="10" width="7.85546875" style="1" customWidth="1"/>
    <col min="258" max="258" width="10.85546875" customWidth="1"/>
    <col min="259" max="259" width="7.85546875" customWidth="1"/>
    <col min="260" max="260" width="18.42578125" customWidth="1"/>
    <col min="261" max="261" width="8" bestFit="1" customWidth="1"/>
    <col min="262" max="266" width="7.85546875" customWidth="1"/>
    <col min="514" max="514" width="10.85546875" customWidth="1"/>
    <col min="515" max="515" width="7.85546875" customWidth="1"/>
    <col min="516" max="516" width="18.42578125" customWidth="1"/>
    <col min="517" max="517" width="8" bestFit="1" customWidth="1"/>
    <col min="518" max="522" width="7.85546875" customWidth="1"/>
    <col min="770" max="770" width="10.85546875" customWidth="1"/>
    <col min="771" max="771" width="7.85546875" customWidth="1"/>
    <col min="772" max="772" width="18.42578125" customWidth="1"/>
    <col min="773" max="773" width="8" bestFit="1" customWidth="1"/>
    <col min="774" max="778" width="7.85546875" customWidth="1"/>
    <col min="1026" max="1026" width="10.85546875" customWidth="1"/>
    <col min="1027" max="1027" width="7.85546875" customWidth="1"/>
    <col min="1028" max="1028" width="18.42578125" customWidth="1"/>
    <col min="1029" max="1029" width="8" bestFit="1" customWidth="1"/>
    <col min="1030" max="1034" width="7.85546875" customWidth="1"/>
    <col min="1282" max="1282" width="10.85546875" customWidth="1"/>
    <col min="1283" max="1283" width="7.85546875" customWidth="1"/>
    <col min="1284" max="1284" width="18.42578125" customWidth="1"/>
    <col min="1285" max="1285" width="8" bestFit="1" customWidth="1"/>
    <col min="1286" max="1290" width="7.85546875" customWidth="1"/>
    <col min="1538" max="1538" width="10.85546875" customWidth="1"/>
    <col min="1539" max="1539" width="7.85546875" customWidth="1"/>
    <col min="1540" max="1540" width="18.42578125" customWidth="1"/>
    <col min="1541" max="1541" width="8" bestFit="1" customWidth="1"/>
    <col min="1542" max="1546" width="7.85546875" customWidth="1"/>
    <col min="1794" max="1794" width="10.85546875" customWidth="1"/>
    <col min="1795" max="1795" width="7.85546875" customWidth="1"/>
    <col min="1796" max="1796" width="18.42578125" customWidth="1"/>
    <col min="1797" max="1797" width="8" bestFit="1" customWidth="1"/>
    <col min="1798" max="1802" width="7.85546875" customWidth="1"/>
    <col min="2050" max="2050" width="10.85546875" customWidth="1"/>
    <col min="2051" max="2051" width="7.85546875" customWidth="1"/>
    <col min="2052" max="2052" width="18.42578125" customWidth="1"/>
    <col min="2053" max="2053" width="8" bestFit="1" customWidth="1"/>
    <col min="2054" max="2058" width="7.85546875" customWidth="1"/>
    <col min="2306" max="2306" width="10.85546875" customWidth="1"/>
    <col min="2307" max="2307" width="7.85546875" customWidth="1"/>
    <col min="2308" max="2308" width="18.42578125" customWidth="1"/>
    <col min="2309" max="2309" width="8" bestFit="1" customWidth="1"/>
    <col min="2310" max="2314" width="7.85546875" customWidth="1"/>
    <col min="2562" max="2562" width="10.85546875" customWidth="1"/>
    <col min="2563" max="2563" width="7.85546875" customWidth="1"/>
    <col min="2564" max="2564" width="18.42578125" customWidth="1"/>
    <col min="2565" max="2565" width="8" bestFit="1" customWidth="1"/>
    <col min="2566" max="2570" width="7.85546875" customWidth="1"/>
    <col min="2818" max="2818" width="10.85546875" customWidth="1"/>
    <col min="2819" max="2819" width="7.85546875" customWidth="1"/>
    <col min="2820" max="2820" width="18.42578125" customWidth="1"/>
    <col min="2821" max="2821" width="8" bestFit="1" customWidth="1"/>
    <col min="2822" max="2826" width="7.85546875" customWidth="1"/>
    <col min="3074" max="3074" width="10.85546875" customWidth="1"/>
    <col min="3075" max="3075" width="7.85546875" customWidth="1"/>
    <col min="3076" max="3076" width="18.42578125" customWidth="1"/>
    <col min="3077" max="3077" width="8" bestFit="1" customWidth="1"/>
    <col min="3078" max="3082" width="7.85546875" customWidth="1"/>
    <col min="3330" max="3330" width="10.85546875" customWidth="1"/>
    <col min="3331" max="3331" width="7.85546875" customWidth="1"/>
    <col min="3332" max="3332" width="18.42578125" customWidth="1"/>
    <col min="3333" max="3333" width="8" bestFit="1" customWidth="1"/>
    <col min="3334" max="3338" width="7.85546875" customWidth="1"/>
    <col min="3586" max="3586" width="10.85546875" customWidth="1"/>
    <col min="3587" max="3587" width="7.85546875" customWidth="1"/>
    <col min="3588" max="3588" width="18.42578125" customWidth="1"/>
    <col min="3589" max="3589" width="8" bestFit="1" customWidth="1"/>
    <col min="3590" max="3594" width="7.85546875" customWidth="1"/>
    <col min="3842" max="3842" width="10.85546875" customWidth="1"/>
    <col min="3843" max="3843" width="7.85546875" customWidth="1"/>
    <col min="3844" max="3844" width="18.42578125" customWidth="1"/>
    <col min="3845" max="3845" width="8" bestFit="1" customWidth="1"/>
    <col min="3846" max="3850" width="7.85546875" customWidth="1"/>
    <col min="4098" max="4098" width="10.85546875" customWidth="1"/>
    <col min="4099" max="4099" width="7.85546875" customWidth="1"/>
    <col min="4100" max="4100" width="18.42578125" customWidth="1"/>
    <col min="4101" max="4101" width="8" bestFit="1" customWidth="1"/>
    <col min="4102" max="4106" width="7.85546875" customWidth="1"/>
    <col min="4354" max="4354" width="10.85546875" customWidth="1"/>
    <col min="4355" max="4355" width="7.85546875" customWidth="1"/>
    <col min="4356" max="4356" width="18.42578125" customWidth="1"/>
    <col min="4357" max="4357" width="8" bestFit="1" customWidth="1"/>
    <col min="4358" max="4362" width="7.85546875" customWidth="1"/>
    <col min="4610" max="4610" width="10.85546875" customWidth="1"/>
    <col min="4611" max="4611" width="7.85546875" customWidth="1"/>
    <col min="4612" max="4612" width="18.42578125" customWidth="1"/>
    <col min="4613" max="4613" width="8" bestFit="1" customWidth="1"/>
    <col min="4614" max="4618" width="7.85546875" customWidth="1"/>
    <col min="4866" max="4866" width="10.85546875" customWidth="1"/>
    <col min="4867" max="4867" width="7.85546875" customWidth="1"/>
    <col min="4868" max="4868" width="18.42578125" customWidth="1"/>
    <col min="4869" max="4869" width="8" bestFit="1" customWidth="1"/>
    <col min="4870" max="4874" width="7.85546875" customWidth="1"/>
    <col min="5122" max="5122" width="10.85546875" customWidth="1"/>
    <col min="5123" max="5123" width="7.85546875" customWidth="1"/>
    <col min="5124" max="5124" width="18.42578125" customWidth="1"/>
    <col min="5125" max="5125" width="8" bestFit="1" customWidth="1"/>
    <col min="5126" max="5130" width="7.85546875" customWidth="1"/>
    <col min="5378" max="5378" width="10.85546875" customWidth="1"/>
    <col min="5379" max="5379" width="7.85546875" customWidth="1"/>
    <col min="5380" max="5380" width="18.42578125" customWidth="1"/>
    <col min="5381" max="5381" width="8" bestFit="1" customWidth="1"/>
    <col min="5382" max="5386" width="7.85546875" customWidth="1"/>
    <col min="5634" max="5634" width="10.85546875" customWidth="1"/>
    <col min="5635" max="5635" width="7.85546875" customWidth="1"/>
    <col min="5636" max="5636" width="18.42578125" customWidth="1"/>
    <col min="5637" max="5637" width="8" bestFit="1" customWidth="1"/>
    <col min="5638" max="5642" width="7.85546875" customWidth="1"/>
    <col min="5890" max="5890" width="10.85546875" customWidth="1"/>
    <col min="5891" max="5891" width="7.85546875" customWidth="1"/>
    <col min="5892" max="5892" width="18.42578125" customWidth="1"/>
    <col min="5893" max="5893" width="8" bestFit="1" customWidth="1"/>
    <col min="5894" max="5898" width="7.85546875" customWidth="1"/>
    <col min="6146" max="6146" width="10.85546875" customWidth="1"/>
    <col min="6147" max="6147" width="7.85546875" customWidth="1"/>
    <col min="6148" max="6148" width="18.42578125" customWidth="1"/>
    <col min="6149" max="6149" width="8" bestFit="1" customWidth="1"/>
    <col min="6150" max="6154" width="7.85546875" customWidth="1"/>
    <col min="6402" max="6402" width="10.85546875" customWidth="1"/>
    <col min="6403" max="6403" width="7.85546875" customWidth="1"/>
    <col min="6404" max="6404" width="18.42578125" customWidth="1"/>
    <col min="6405" max="6405" width="8" bestFit="1" customWidth="1"/>
    <col min="6406" max="6410" width="7.85546875" customWidth="1"/>
    <col min="6658" max="6658" width="10.85546875" customWidth="1"/>
    <col min="6659" max="6659" width="7.85546875" customWidth="1"/>
    <col min="6660" max="6660" width="18.42578125" customWidth="1"/>
    <col min="6661" max="6661" width="8" bestFit="1" customWidth="1"/>
    <col min="6662" max="6666" width="7.85546875" customWidth="1"/>
    <col min="6914" max="6914" width="10.85546875" customWidth="1"/>
    <col min="6915" max="6915" width="7.85546875" customWidth="1"/>
    <col min="6916" max="6916" width="18.42578125" customWidth="1"/>
    <col min="6917" max="6917" width="8" bestFit="1" customWidth="1"/>
    <col min="6918" max="6922" width="7.85546875" customWidth="1"/>
    <col min="7170" max="7170" width="10.85546875" customWidth="1"/>
    <col min="7171" max="7171" width="7.85546875" customWidth="1"/>
    <col min="7172" max="7172" width="18.42578125" customWidth="1"/>
    <col min="7173" max="7173" width="8" bestFit="1" customWidth="1"/>
    <col min="7174" max="7178" width="7.85546875" customWidth="1"/>
    <col min="7426" max="7426" width="10.85546875" customWidth="1"/>
    <col min="7427" max="7427" width="7.85546875" customWidth="1"/>
    <col min="7428" max="7428" width="18.42578125" customWidth="1"/>
    <col min="7429" max="7429" width="8" bestFit="1" customWidth="1"/>
    <col min="7430" max="7434" width="7.85546875" customWidth="1"/>
    <col min="7682" max="7682" width="10.85546875" customWidth="1"/>
    <col min="7683" max="7683" width="7.85546875" customWidth="1"/>
    <col min="7684" max="7684" width="18.42578125" customWidth="1"/>
    <col min="7685" max="7685" width="8" bestFit="1" customWidth="1"/>
    <col min="7686" max="7690" width="7.85546875" customWidth="1"/>
    <col min="7938" max="7938" width="10.85546875" customWidth="1"/>
    <col min="7939" max="7939" width="7.85546875" customWidth="1"/>
    <col min="7940" max="7940" width="18.42578125" customWidth="1"/>
    <col min="7941" max="7941" width="8" bestFit="1" customWidth="1"/>
    <col min="7942" max="7946" width="7.85546875" customWidth="1"/>
    <col min="8194" max="8194" width="10.85546875" customWidth="1"/>
    <col min="8195" max="8195" width="7.85546875" customWidth="1"/>
    <col min="8196" max="8196" width="18.42578125" customWidth="1"/>
    <col min="8197" max="8197" width="8" bestFit="1" customWidth="1"/>
    <col min="8198" max="8202" width="7.85546875" customWidth="1"/>
    <col min="8450" max="8450" width="10.85546875" customWidth="1"/>
    <col min="8451" max="8451" width="7.85546875" customWidth="1"/>
    <col min="8452" max="8452" width="18.42578125" customWidth="1"/>
    <col min="8453" max="8453" width="8" bestFit="1" customWidth="1"/>
    <col min="8454" max="8458" width="7.85546875" customWidth="1"/>
    <col min="8706" max="8706" width="10.85546875" customWidth="1"/>
    <col min="8707" max="8707" width="7.85546875" customWidth="1"/>
    <col min="8708" max="8708" width="18.42578125" customWidth="1"/>
    <col min="8709" max="8709" width="8" bestFit="1" customWidth="1"/>
    <col min="8710" max="8714" width="7.85546875" customWidth="1"/>
    <col min="8962" max="8962" width="10.85546875" customWidth="1"/>
    <col min="8963" max="8963" width="7.85546875" customWidth="1"/>
    <col min="8964" max="8964" width="18.42578125" customWidth="1"/>
    <col min="8965" max="8965" width="8" bestFit="1" customWidth="1"/>
    <col min="8966" max="8970" width="7.85546875" customWidth="1"/>
    <col min="9218" max="9218" width="10.85546875" customWidth="1"/>
    <col min="9219" max="9219" width="7.85546875" customWidth="1"/>
    <col min="9220" max="9220" width="18.42578125" customWidth="1"/>
    <col min="9221" max="9221" width="8" bestFit="1" customWidth="1"/>
    <col min="9222" max="9226" width="7.85546875" customWidth="1"/>
    <col min="9474" max="9474" width="10.85546875" customWidth="1"/>
    <col min="9475" max="9475" width="7.85546875" customWidth="1"/>
    <col min="9476" max="9476" width="18.42578125" customWidth="1"/>
    <col min="9477" max="9477" width="8" bestFit="1" customWidth="1"/>
    <col min="9478" max="9482" width="7.85546875" customWidth="1"/>
    <col min="9730" max="9730" width="10.85546875" customWidth="1"/>
    <col min="9731" max="9731" width="7.85546875" customWidth="1"/>
    <col min="9732" max="9732" width="18.42578125" customWidth="1"/>
    <col min="9733" max="9733" width="8" bestFit="1" customWidth="1"/>
    <col min="9734" max="9738" width="7.85546875" customWidth="1"/>
    <col min="9986" max="9986" width="10.85546875" customWidth="1"/>
    <col min="9987" max="9987" width="7.85546875" customWidth="1"/>
    <col min="9988" max="9988" width="18.42578125" customWidth="1"/>
    <col min="9989" max="9989" width="8" bestFit="1" customWidth="1"/>
    <col min="9990" max="9994" width="7.85546875" customWidth="1"/>
    <col min="10242" max="10242" width="10.85546875" customWidth="1"/>
    <col min="10243" max="10243" width="7.85546875" customWidth="1"/>
    <col min="10244" max="10244" width="18.42578125" customWidth="1"/>
    <col min="10245" max="10245" width="8" bestFit="1" customWidth="1"/>
    <col min="10246" max="10250" width="7.85546875" customWidth="1"/>
    <col min="10498" max="10498" width="10.85546875" customWidth="1"/>
    <col min="10499" max="10499" width="7.85546875" customWidth="1"/>
    <col min="10500" max="10500" width="18.42578125" customWidth="1"/>
    <col min="10501" max="10501" width="8" bestFit="1" customWidth="1"/>
    <col min="10502" max="10506" width="7.85546875" customWidth="1"/>
    <col min="10754" max="10754" width="10.85546875" customWidth="1"/>
    <col min="10755" max="10755" width="7.85546875" customWidth="1"/>
    <col min="10756" max="10756" width="18.42578125" customWidth="1"/>
    <col min="10757" max="10757" width="8" bestFit="1" customWidth="1"/>
    <col min="10758" max="10762" width="7.85546875" customWidth="1"/>
    <col min="11010" max="11010" width="10.85546875" customWidth="1"/>
    <col min="11011" max="11011" width="7.85546875" customWidth="1"/>
    <col min="11012" max="11012" width="18.42578125" customWidth="1"/>
    <col min="11013" max="11013" width="8" bestFit="1" customWidth="1"/>
    <col min="11014" max="11018" width="7.85546875" customWidth="1"/>
    <col min="11266" max="11266" width="10.85546875" customWidth="1"/>
    <col min="11267" max="11267" width="7.85546875" customWidth="1"/>
    <col min="11268" max="11268" width="18.42578125" customWidth="1"/>
    <col min="11269" max="11269" width="8" bestFit="1" customWidth="1"/>
    <col min="11270" max="11274" width="7.85546875" customWidth="1"/>
    <col min="11522" max="11522" width="10.85546875" customWidth="1"/>
    <col min="11523" max="11523" width="7.85546875" customWidth="1"/>
    <col min="11524" max="11524" width="18.42578125" customWidth="1"/>
    <col min="11525" max="11525" width="8" bestFit="1" customWidth="1"/>
    <col min="11526" max="11530" width="7.85546875" customWidth="1"/>
    <col min="11778" max="11778" width="10.85546875" customWidth="1"/>
    <col min="11779" max="11779" width="7.85546875" customWidth="1"/>
    <col min="11780" max="11780" width="18.42578125" customWidth="1"/>
    <col min="11781" max="11781" width="8" bestFit="1" customWidth="1"/>
    <col min="11782" max="11786" width="7.85546875" customWidth="1"/>
    <col min="12034" max="12034" width="10.85546875" customWidth="1"/>
    <col min="12035" max="12035" width="7.85546875" customWidth="1"/>
    <col min="12036" max="12036" width="18.42578125" customWidth="1"/>
    <col min="12037" max="12037" width="8" bestFit="1" customWidth="1"/>
    <col min="12038" max="12042" width="7.85546875" customWidth="1"/>
    <col min="12290" max="12290" width="10.85546875" customWidth="1"/>
    <col min="12291" max="12291" width="7.85546875" customWidth="1"/>
    <col min="12292" max="12292" width="18.42578125" customWidth="1"/>
    <col min="12293" max="12293" width="8" bestFit="1" customWidth="1"/>
    <col min="12294" max="12298" width="7.85546875" customWidth="1"/>
    <col min="12546" max="12546" width="10.85546875" customWidth="1"/>
    <col min="12547" max="12547" width="7.85546875" customWidth="1"/>
    <col min="12548" max="12548" width="18.42578125" customWidth="1"/>
    <col min="12549" max="12549" width="8" bestFit="1" customWidth="1"/>
    <col min="12550" max="12554" width="7.85546875" customWidth="1"/>
    <col min="12802" max="12802" width="10.85546875" customWidth="1"/>
    <col min="12803" max="12803" width="7.85546875" customWidth="1"/>
    <col min="12804" max="12804" width="18.42578125" customWidth="1"/>
    <col min="12805" max="12805" width="8" bestFit="1" customWidth="1"/>
    <col min="12806" max="12810" width="7.85546875" customWidth="1"/>
    <col min="13058" max="13058" width="10.85546875" customWidth="1"/>
    <col min="13059" max="13059" width="7.85546875" customWidth="1"/>
    <col min="13060" max="13060" width="18.42578125" customWidth="1"/>
    <col min="13061" max="13061" width="8" bestFit="1" customWidth="1"/>
    <col min="13062" max="13066" width="7.85546875" customWidth="1"/>
    <col min="13314" max="13314" width="10.85546875" customWidth="1"/>
    <col min="13315" max="13315" width="7.85546875" customWidth="1"/>
    <col min="13316" max="13316" width="18.42578125" customWidth="1"/>
    <col min="13317" max="13317" width="8" bestFit="1" customWidth="1"/>
    <col min="13318" max="13322" width="7.85546875" customWidth="1"/>
    <col min="13570" max="13570" width="10.85546875" customWidth="1"/>
    <col min="13571" max="13571" width="7.85546875" customWidth="1"/>
    <col min="13572" max="13572" width="18.42578125" customWidth="1"/>
    <col min="13573" max="13573" width="8" bestFit="1" customWidth="1"/>
    <col min="13574" max="13578" width="7.85546875" customWidth="1"/>
    <col min="13826" max="13826" width="10.85546875" customWidth="1"/>
    <col min="13827" max="13827" width="7.85546875" customWidth="1"/>
    <col min="13828" max="13828" width="18.42578125" customWidth="1"/>
    <col min="13829" max="13829" width="8" bestFit="1" customWidth="1"/>
    <col min="13830" max="13834" width="7.85546875" customWidth="1"/>
    <col min="14082" max="14082" width="10.85546875" customWidth="1"/>
    <col min="14083" max="14083" width="7.85546875" customWidth="1"/>
    <col min="14084" max="14084" width="18.42578125" customWidth="1"/>
    <col min="14085" max="14085" width="8" bestFit="1" customWidth="1"/>
    <col min="14086" max="14090" width="7.85546875" customWidth="1"/>
    <col min="14338" max="14338" width="10.85546875" customWidth="1"/>
    <col min="14339" max="14339" width="7.85546875" customWidth="1"/>
    <col min="14340" max="14340" width="18.42578125" customWidth="1"/>
    <col min="14341" max="14341" width="8" bestFit="1" customWidth="1"/>
    <col min="14342" max="14346" width="7.85546875" customWidth="1"/>
    <col min="14594" max="14594" width="10.85546875" customWidth="1"/>
    <col min="14595" max="14595" width="7.85546875" customWidth="1"/>
    <col min="14596" max="14596" width="18.42578125" customWidth="1"/>
    <col min="14597" max="14597" width="8" bestFit="1" customWidth="1"/>
    <col min="14598" max="14602" width="7.85546875" customWidth="1"/>
    <col min="14850" max="14850" width="10.85546875" customWidth="1"/>
    <col min="14851" max="14851" width="7.85546875" customWidth="1"/>
    <col min="14852" max="14852" width="18.42578125" customWidth="1"/>
    <col min="14853" max="14853" width="8" bestFit="1" customWidth="1"/>
    <col min="14854" max="14858" width="7.85546875" customWidth="1"/>
    <col min="15106" max="15106" width="10.85546875" customWidth="1"/>
    <col min="15107" max="15107" width="7.85546875" customWidth="1"/>
    <col min="15108" max="15108" width="18.42578125" customWidth="1"/>
    <col min="15109" max="15109" width="8" bestFit="1" customWidth="1"/>
    <col min="15110" max="15114" width="7.85546875" customWidth="1"/>
    <col min="15362" max="15362" width="10.85546875" customWidth="1"/>
    <col min="15363" max="15363" width="7.85546875" customWidth="1"/>
    <col min="15364" max="15364" width="18.42578125" customWidth="1"/>
    <col min="15365" max="15365" width="8" bestFit="1" customWidth="1"/>
    <col min="15366" max="15370" width="7.85546875" customWidth="1"/>
    <col min="15618" max="15618" width="10.85546875" customWidth="1"/>
    <col min="15619" max="15619" width="7.85546875" customWidth="1"/>
    <col min="15620" max="15620" width="18.42578125" customWidth="1"/>
    <col min="15621" max="15621" width="8" bestFit="1" customWidth="1"/>
    <col min="15622" max="15626" width="7.85546875" customWidth="1"/>
    <col min="15874" max="15874" width="10.85546875" customWidth="1"/>
    <col min="15875" max="15875" width="7.85546875" customWidth="1"/>
    <col min="15876" max="15876" width="18.42578125" customWidth="1"/>
    <col min="15877" max="15877" width="8" bestFit="1" customWidth="1"/>
    <col min="15878" max="15882" width="7.85546875" customWidth="1"/>
    <col min="16130" max="16130" width="10.85546875" customWidth="1"/>
    <col min="16131" max="16131" width="7.85546875" customWidth="1"/>
    <col min="16132" max="16132" width="18.42578125" customWidth="1"/>
    <col min="16133" max="16133" width="8" bestFit="1" customWidth="1"/>
    <col min="16134" max="16138" width="7.85546875" customWidth="1"/>
  </cols>
  <sheetData>
    <row r="1" spans="2:10" s="22" customFormat="1">
      <c r="B1" s="20"/>
      <c r="C1" s="21" t="s">
        <v>10</v>
      </c>
      <c r="D1" s="20"/>
      <c r="E1" s="20"/>
      <c r="F1" s="20"/>
      <c r="G1" s="20"/>
      <c r="H1" s="20"/>
      <c r="I1" s="20"/>
      <c r="J1" s="20"/>
    </row>
    <row r="2" spans="2:10" s="22" customFormat="1">
      <c r="B2" s="20"/>
      <c r="C2" s="21" t="s">
        <v>11</v>
      </c>
      <c r="D2" s="20"/>
      <c r="E2" s="20"/>
      <c r="F2" s="20"/>
      <c r="G2" s="20"/>
      <c r="H2" s="20"/>
      <c r="I2" s="20"/>
      <c r="J2" s="20"/>
    </row>
    <row r="3" spans="2:10" s="22" customFormat="1">
      <c r="B3" s="20"/>
      <c r="C3" s="21" t="s">
        <v>12</v>
      </c>
      <c r="D3" s="20"/>
      <c r="E3" s="20"/>
      <c r="F3" s="20"/>
      <c r="G3" s="20"/>
      <c r="H3" s="20"/>
      <c r="I3" s="20"/>
      <c r="J3" s="20"/>
    </row>
    <row r="4" spans="2:10" s="22" customFormat="1">
      <c r="B4" s="20"/>
      <c r="C4" s="20"/>
      <c r="D4" s="20"/>
      <c r="E4" s="20"/>
      <c r="F4" s="20"/>
      <c r="G4" s="20"/>
      <c r="H4" s="20"/>
      <c r="I4" s="20"/>
      <c r="J4" s="20"/>
    </row>
    <row r="5" spans="2:10" s="22" customFormat="1">
      <c r="B5" s="20"/>
      <c r="C5" s="20"/>
      <c r="D5" s="20"/>
      <c r="E5" s="20"/>
      <c r="F5" s="20"/>
      <c r="G5" s="20"/>
      <c r="H5" s="20"/>
      <c r="I5" s="20"/>
      <c r="J5" s="20"/>
    </row>
    <row r="6" spans="2:10" s="22" customFormat="1">
      <c r="B6" s="20"/>
      <c r="C6" s="20"/>
      <c r="D6" s="20"/>
      <c r="E6" s="20"/>
      <c r="F6" s="20"/>
      <c r="G6" s="20"/>
      <c r="H6" s="20"/>
      <c r="I6" s="20"/>
      <c r="J6" s="20"/>
    </row>
    <row r="7" spans="2:10" s="22" customFormat="1">
      <c r="B7" s="20"/>
      <c r="C7" s="20"/>
      <c r="D7" s="20"/>
      <c r="E7" s="20"/>
      <c r="F7" s="20"/>
      <c r="G7" s="20"/>
      <c r="H7" s="20"/>
      <c r="I7" s="20"/>
      <c r="J7" s="20"/>
    </row>
    <row r="8" spans="2:10" s="22" customFormat="1">
      <c r="B8" s="20"/>
      <c r="C8" s="23" t="s">
        <v>14</v>
      </c>
      <c r="D8" s="20"/>
      <c r="E8" s="115" t="s">
        <v>108</v>
      </c>
      <c r="F8" s="20"/>
      <c r="G8" s="20"/>
      <c r="H8" s="20"/>
      <c r="I8" s="20"/>
      <c r="J8" s="20"/>
    </row>
    <row r="9" spans="2:10" s="22" customFormat="1">
      <c r="B9" s="20"/>
      <c r="C9" s="23"/>
      <c r="D9" s="20"/>
      <c r="E9" s="115" t="s">
        <v>109</v>
      </c>
      <c r="F9" s="20"/>
      <c r="G9" s="20"/>
      <c r="H9" s="20"/>
      <c r="I9" s="20"/>
      <c r="J9" s="20"/>
    </row>
    <row r="10" spans="2:10" s="22" customFormat="1">
      <c r="B10" s="20"/>
      <c r="C10" s="23"/>
      <c r="D10" s="20"/>
      <c r="E10" s="115" t="s">
        <v>110</v>
      </c>
      <c r="F10" s="20"/>
      <c r="G10" s="20"/>
      <c r="H10" s="20"/>
      <c r="I10" s="20"/>
      <c r="J10" s="20"/>
    </row>
    <row r="11" spans="2:10" s="22" customFormat="1">
      <c r="B11" s="20"/>
      <c r="C11" s="23"/>
      <c r="D11" s="20"/>
      <c r="E11" s="20"/>
      <c r="F11" s="20"/>
      <c r="G11" s="20"/>
      <c r="H11" s="20"/>
      <c r="I11" s="20"/>
      <c r="J11" s="20"/>
    </row>
    <row r="12" spans="2:10" s="22" customFormat="1">
      <c r="B12" s="20"/>
      <c r="C12" s="23"/>
      <c r="D12" s="20"/>
      <c r="E12" s="20"/>
      <c r="F12" s="20"/>
      <c r="G12" s="20"/>
      <c r="H12" s="20"/>
      <c r="I12" s="20"/>
      <c r="J12" s="20"/>
    </row>
    <row r="13" spans="2:10" s="22" customFormat="1">
      <c r="B13" s="20"/>
      <c r="C13" s="23"/>
      <c r="D13" s="20"/>
      <c r="E13" s="20"/>
      <c r="F13" s="20"/>
      <c r="G13" s="20"/>
      <c r="H13" s="20"/>
      <c r="I13" s="20"/>
      <c r="J13" s="20"/>
    </row>
    <row r="14" spans="2:10" s="22" customFormat="1">
      <c r="B14" s="20"/>
      <c r="C14" s="23"/>
      <c r="D14" s="20"/>
      <c r="E14" s="20"/>
      <c r="F14" s="20"/>
      <c r="G14" s="20"/>
      <c r="H14" s="20"/>
      <c r="I14" s="20"/>
      <c r="J14" s="20"/>
    </row>
    <row r="15" spans="2:10" s="22" customFormat="1">
      <c r="B15" s="20"/>
      <c r="C15" s="23" t="s">
        <v>0</v>
      </c>
      <c r="D15" s="20"/>
      <c r="E15" s="115" t="s">
        <v>106</v>
      </c>
      <c r="F15" s="20"/>
      <c r="G15" s="20"/>
      <c r="H15" s="20"/>
      <c r="I15" s="20"/>
      <c r="J15" s="20"/>
    </row>
    <row r="16" spans="2:10" s="22" customFormat="1" ht="18">
      <c r="B16" s="20"/>
      <c r="C16" s="23"/>
      <c r="D16" s="20"/>
      <c r="E16" s="115" t="s">
        <v>107</v>
      </c>
      <c r="F16" s="24"/>
      <c r="G16" s="20"/>
      <c r="H16" s="20"/>
      <c r="I16" s="20"/>
      <c r="J16" s="20"/>
    </row>
    <row r="17" spans="2:10" s="22" customFormat="1" ht="18">
      <c r="B17" s="20"/>
      <c r="C17" s="23"/>
      <c r="D17" s="20"/>
      <c r="E17" s="24"/>
      <c r="F17" s="24"/>
      <c r="G17" s="20"/>
      <c r="H17" s="20"/>
      <c r="I17" s="20"/>
      <c r="J17" s="20"/>
    </row>
    <row r="18" spans="2:10" s="22" customFormat="1" ht="18">
      <c r="B18" s="20"/>
      <c r="C18" s="23"/>
      <c r="D18" s="20"/>
      <c r="E18" s="24"/>
      <c r="F18" s="20"/>
      <c r="G18" s="20"/>
      <c r="H18" s="20"/>
      <c r="I18" s="20"/>
      <c r="J18" s="20"/>
    </row>
    <row r="19" spans="2:10" s="22" customFormat="1" ht="18">
      <c r="B19" s="20"/>
      <c r="C19" s="23"/>
      <c r="D19" s="20"/>
      <c r="E19" s="24"/>
      <c r="F19" s="20"/>
      <c r="G19" s="20"/>
      <c r="H19" s="20"/>
      <c r="I19" s="20"/>
      <c r="J19" s="20"/>
    </row>
    <row r="20" spans="2:10" s="22" customFormat="1" ht="20.25">
      <c r="B20" s="20"/>
      <c r="C20" s="23" t="s">
        <v>1</v>
      </c>
      <c r="D20" s="20"/>
      <c r="E20" s="25" t="s">
        <v>105</v>
      </c>
      <c r="F20" s="20"/>
      <c r="G20" s="20"/>
      <c r="H20" s="20"/>
      <c r="I20" s="20"/>
      <c r="J20" s="20"/>
    </row>
    <row r="21" spans="2:10" s="22" customFormat="1" ht="20.25">
      <c r="B21" s="20"/>
      <c r="C21" s="23"/>
      <c r="D21" s="20"/>
      <c r="E21" s="25"/>
      <c r="F21" s="20"/>
      <c r="G21" s="20"/>
      <c r="H21" s="20"/>
      <c r="I21" s="20"/>
      <c r="J21" s="20"/>
    </row>
    <row r="22" spans="2:10" s="22" customFormat="1" ht="15.75" customHeight="1">
      <c r="B22" s="20"/>
      <c r="C22" s="23"/>
      <c r="D22" s="20"/>
      <c r="E22" s="25"/>
      <c r="F22" s="20"/>
      <c r="G22" s="20"/>
      <c r="H22" s="20"/>
      <c r="I22" s="20"/>
      <c r="J22" s="20"/>
    </row>
    <row r="23" spans="2:10" s="22" customFormat="1">
      <c r="B23" s="20"/>
      <c r="C23" s="23"/>
      <c r="D23" s="20"/>
      <c r="E23" s="20"/>
      <c r="F23" s="20"/>
      <c r="G23" s="20"/>
      <c r="H23" s="20"/>
      <c r="I23" s="20"/>
      <c r="J23" s="20"/>
    </row>
    <row r="24" spans="2:10" s="22" customFormat="1">
      <c r="B24" s="20"/>
      <c r="C24" s="23"/>
      <c r="D24" s="20"/>
      <c r="E24" s="20"/>
      <c r="F24" s="20"/>
      <c r="G24" s="20"/>
      <c r="H24" s="20"/>
      <c r="I24" s="20"/>
      <c r="J24" s="20"/>
    </row>
    <row r="25" spans="2:10" s="22" customFormat="1" ht="20.25">
      <c r="B25" s="20"/>
      <c r="C25" s="23" t="s">
        <v>2</v>
      </c>
      <c r="D25" s="20"/>
      <c r="E25" s="25" t="s">
        <v>26</v>
      </c>
      <c r="F25" s="20"/>
      <c r="G25" s="20"/>
      <c r="H25" s="20"/>
      <c r="I25" s="20"/>
      <c r="J25" s="20"/>
    </row>
    <row r="26" spans="2:10" s="22" customFormat="1">
      <c r="B26" s="20"/>
      <c r="C26" s="23" t="s">
        <v>3</v>
      </c>
      <c r="D26" s="26"/>
      <c r="E26" s="27">
        <v>43770</v>
      </c>
      <c r="F26" s="20"/>
      <c r="G26" s="20"/>
      <c r="H26" s="20"/>
      <c r="I26" s="20"/>
      <c r="J26" s="20"/>
    </row>
    <row r="27" spans="2:10" s="22" customFormat="1">
      <c r="B27" s="20"/>
      <c r="C27" s="23"/>
      <c r="D27" s="20"/>
      <c r="E27" s="20"/>
      <c r="F27" s="20"/>
      <c r="G27" s="20"/>
      <c r="H27" s="20"/>
      <c r="I27" s="20"/>
      <c r="J27" s="20"/>
    </row>
    <row r="28" spans="2:10" s="22" customFormat="1">
      <c r="B28" s="20"/>
      <c r="C28" s="23"/>
      <c r="D28" s="20"/>
      <c r="E28" s="20"/>
      <c r="F28" s="20"/>
      <c r="G28" s="20"/>
      <c r="H28" s="20"/>
      <c r="I28" s="20"/>
      <c r="J28" s="20"/>
    </row>
    <row r="29" spans="2:10" s="22" customFormat="1">
      <c r="B29" s="20"/>
      <c r="C29" s="23"/>
      <c r="D29" s="20"/>
      <c r="E29" s="20"/>
      <c r="F29" s="20"/>
      <c r="G29" s="20"/>
      <c r="H29" s="20"/>
      <c r="I29" s="20"/>
      <c r="J29" s="20"/>
    </row>
    <row r="30" spans="2:10" s="22" customFormat="1">
      <c r="B30" s="20"/>
      <c r="D30" s="113"/>
      <c r="F30" s="26"/>
      <c r="G30" s="20"/>
      <c r="H30" s="20"/>
      <c r="I30" s="20"/>
      <c r="J30" s="20"/>
    </row>
    <row r="31" spans="2:10" s="22" customFormat="1">
      <c r="B31" s="20"/>
      <c r="C31" s="20"/>
      <c r="D31" s="113"/>
      <c r="E31" s="27"/>
      <c r="F31" s="26"/>
      <c r="G31" s="20"/>
      <c r="H31" s="20"/>
      <c r="I31" s="20"/>
      <c r="J31" s="20"/>
    </row>
    <row r="32" spans="2:10" s="22" customFormat="1">
      <c r="B32" s="20"/>
      <c r="C32" s="20"/>
      <c r="D32" s="26"/>
      <c r="E32" s="27"/>
      <c r="F32" s="26"/>
      <c r="G32" s="20"/>
      <c r="H32" s="20"/>
      <c r="I32" s="20"/>
      <c r="J32" s="20"/>
    </row>
    <row r="33" spans="2:10" s="22" customFormat="1">
      <c r="B33" s="20"/>
      <c r="C33" s="20"/>
      <c r="D33" s="20"/>
      <c r="E33" s="20"/>
      <c r="F33" s="20"/>
      <c r="G33" s="20"/>
      <c r="H33" s="20"/>
      <c r="I33" s="20"/>
      <c r="J33" s="20"/>
    </row>
    <row r="34" spans="2:10" s="22" customFormat="1">
      <c r="B34" s="20"/>
      <c r="C34" s="20"/>
      <c r="D34" s="20"/>
      <c r="E34" s="20"/>
      <c r="F34" s="20"/>
      <c r="G34" s="20"/>
      <c r="H34" s="20"/>
      <c r="I34" s="20"/>
      <c r="J34" s="20"/>
    </row>
    <row r="35" spans="2:10" s="22" customFormat="1">
      <c r="B35" s="20"/>
      <c r="C35" s="20"/>
      <c r="D35" s="20"/>
      <c r="E35" s="20"/>
      <c r="F35" s="20"/>
      <c r="G35" s="28" t="s">
        <v>27</v>
      </c>
      <c r="H35" s="20"/>
      <c r="I35" s="20"/>
      <c r="J35" s="20"/>
    </row>
    <row r="36" spans="2:10" s="22" customFormat="1">
      <c r="B36" s="20"/>
      <c r="C36" s="20"/>
      <c r="D36" s="20"/>
      <c r="E36" s="20"/>
      <c r="F36" s="20"/>
      <c r="G36" s="20" t="s">
        <v>4</v>
      </c>
      <c r="H36" s="20"/>
      <c r="I36" s="20"/>
      <c r="J36" s="20"/>
    </row>
    <row r="37" spans="2:10" s="22" customFormat="1">
      <c r="B37" s="20"/>
      <c r="C37" s="20"/>
      <c r="D37" s="20"/>
      <c r="E37" s="20"/>
      <c r="F37" s="20"/>
      <c r="G37" s="20" t="s">
        <v>5</v>
      </c>
      <c r="H37" s="20"/>
      <c r="I37" s="20"/>
      <c r="J37" s="20"/>
    </row>
    <row r="38" spans="2:10" s="22" customFormat="1">
      <c r="B38" s="20"/>
      <c r="C38" s="20"/>
      <c r="D38" s="20"/>
      <c r="E38" s="20"/>
      <c r="F38" s="20"/>
      <c r="G38" s="20"/>
      <c r="H38" s="20"/>
      <c r="I38" s="20"/>
      <c r="J38" s="20"/>
    </row>
  </sheetData>
  <pageMargins left="0.78740157480314965" right="0.59055118110236227" top="0.98425196850393704" bottom="0.98425196850393704" header="0" footer="0"/>
  <pageSetup paperSize="9" orientation="portrait" r:id="rId1"/>
  <headerFooter>
    <oddHeader>&amp;C&amp;F</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J31"/>
  <sheetViews>
    <sheetView topLeftCell="A25" workbookViewId="0">
      <selection activeCell="B10" sqref="B10"/>
    </sheetView>
  </sheetViews>
  <sheetFormatPr defaultRowHeight="15"/>
  <cols>
    <col min="1" max="1" width="4.7109375" customWidth="1"/>
    <col min="4" max="5" width="9.140625" customWidth="1"/>
    <col min="257" max="257" width="4.7109375" customWidth="1"/>
    <col min="260" max="261" width="9.140625" customWidth="1"/>
    <col min="513" max="513" width="4.7109375" customWidth="1"/>
    <col min="516" max="517" width="9.140625" customWidth="1"/>
    <col min="769" max="769" width="4.7109375" customWidth="1"/>
    <col min="772" max="773" width="9.140625" customWidth="1"/>
    <col min="1025" max="1025" width="4.7109375" customWidth="1"/>
    <col min="1028" max="1029" width="9.140625" customWidth="1"/>
    <col min="1281" max="1281" width="4.7109375" customWidth="1"/>
    <col min="1284" max="1285" width="9.140625" customWidth="1"/>
    <col min="1537" max="1537" width="4.7109375" customWidth="1"/>
    <col min="1540" max="1541" width="9.140625" customWidth="1"/>
    <col min="1793" max="1793" width="4.7109375" customWidth="1"/>
    <col min="1796" max="1797" width="9.140625" customWidth="1"/>
    <col min="2049" max="2049" width="4.7109375" customWidth="1"/>
    <col min="2052" max="2053" width="9.140625" customWidth="1"/>
    <col min="2305" max="2305" width="4.7109375" customWidth="1"/>
    <col min="2308" max="2309" width="9.140625" customWidth="1"/>
    <col min="2561" max="2561" width="4.7109375" customWidth="1"/>
    <col min="2564" max="2565" width="9.140625" customWidth="1"/>
    <col min="2817" max="2817" width="4.7109375" customWidth="1"/>
    <col min="2820" max="2821" width="9.140625" customWidth="1"/>
    <col min="3073" max="3073" width="4.7109375" customWidth="1"/>
    <col min="3076" max="3077" width="9.140625" customWidth="1"/>
    <col min="3329" max="3329" width="4.7109375" customWidth="1"/>
    <col min="3332" max="3333" width="9.140625" customWidth="1"/>
    <col min="3585" max="3585" width="4.7109375" customWidth="1"/>
    <col min="3588" max="3589" width="9.140625" customWidth="1"/>
    <col min="3841" max="3841" width="4.7109375" customWidth="1"/>
    <col min="3844" max="3845" width="9.140625" customWidth="1"/>
    <col min="4097" max="4097" width="4.7109375" customWidth="1"/>
    <col min="4100" max="4101" width="9.140625" customWidth="1"/>
    <col min="4353" max="4353" width="4.7109375" customWidth="1"/>
    <col min="4356" max="4357" width="9.140625" customWidth="1"/>
    <col min="4609" max="4609" width="4.7109375" customWidth="1"/>
    <col min="4612" max="4613" width="9.140625" customWidth="1"/>
    <col min="4865" max="4865" width="4.7109375" customWidth="1"/>
    <col min="4868" max="4869" width="9.140625" customWidth="1"/>
    <col min="5121" max="5121" width="4.7109375" customWidth="1"/>
    <col min="5124" max="5125" width="9.140625" customWidth="1"/>
    <col min="5377" max="5377" width="4.7109375" customWidth="1"/>
    <col min="5380" max="5381" width="9.140625" customWidth="1"/>
    <col min="5633" max="5633" width="4.7109375" customWidth="1"/>
    <col min="5636" max="5637" width="9.140625" customWidth="1"/>
    <col min="5889" max="5889" width="4.7109375" customWidth="1"/>
    <col min="5892" max="5893" width="9.140625" customWidth="1"/>
    <col min="6145" max="6145" width="4.7109375" customWidth="1"/>
    <col min="6148" max="6149" width="9.140625" customWidth="1"/>
    <col min="6401" max="6401" width="4.7109375" customWidth="1"/>
    <col min="6404" max="6405" width="9.140625" customWidth="1"/>
    <col min="6657" max="6657" width="4.7109375" customWidth="1"/>
    <col min="6660" max="6661" width="9.140625" customWidth="1"/>
    <col min="6913" max="6913" width="4.7109375" customWidth="1"/>
    <col min="6916" max="6917" width="9.140625" customWidth="1"/>
    <col min="7169" max="7169" width="4.7109375" customWidth="1"/>
    <col min="7172" max="7173" width="9.140625" customWidth="1"/>
    <col min="7425" max="7425" width="4.7109375" customWidth="1"/>
    <col min="7428" max="7429" width="9.140625" customWidth="1"/>
    <col min="7681" max="7681" width="4.7109375" customWidth="1"/>
    <col min="7684" max="7685" width="9.140625" customWidth="1"/>
    <col min="7937" max="7937" width="4.7109375" customWidth="1"/>
    <col min="7940" max="7941" width="9.140625" customWidth="1"/>
    <col min="8193" max="8193" width="4.7109375" customWidth="1"/>
    <col min="8196" max="8197" width="9.140625" customWidth="1"/>
    <col min="8449" max="8449" width="4.7109375" customWidth="1"/>
    <col min="8452" max="8453" width="9.140625" customWidth="1"/>
    <col min="8705" max="8705" width="4.7109375" customWidth="1"/>
    <col min="8708" max="8709" width="9.140625" customWidth="1"/>
    <col min="8961" max="8961" width="4.7109375" customWidth="1"/>
    <col min="8964" max="8965" width="9.140625" customWidth="1"/>
    <col min="9217" max="9217" width="4.7109375" customWidth="1"/>
    <col min="9220" max="9221" width="9.140625" customWidth="1"/>
    <col min="9473" max="9473" width="4.7109375" customWidth="1"/>
    <col min="9476" max="9477" width="9.140625" customWidth="1"/>
    <col min="9729" max="9729" width="4.7109375" customWidth="1"/>
    <col min="9732" max="9733" width="9.140625" customWidth="1"/>
    <col min="9985" max="9985" width="4.7109375" customWidth="1"/>
    <col min="9988" max="9989" width="9.140625" customWidth="1"/>
    <col min="10241" max="10241" width="4.7109375" customWidth="1"/>
    <col min="10244" max="10245" width="9.140625" customWidth="1"/>
    <col min="10497" max="10497" width="4.7109375" customWidth="1"/>
    <col min="10500" max="10501" width="9.140625" customWidth="1"/>
    <col min="10753" max="10753" width="4.7109375" customWidth="1"/>
    <col min="10756" max="10757" width="9.140625" customWidth="1"/>
    <col min="11009" max="11009" width="4.7109375" customWidth="1"/>
    <col min="11012" max="11013" width="9.140625" customWidth="1"/>
    <col min="11265" max="11265" width="4.7109375" customWidth="1"/>
    <col min="11268" max="11269" width="9.140625" customWidth="1"/>
    <col min="11521" max="11521" width="4.7109375" customWidth="1"/>
    <col min="11524" max="11525" width="9.140625" customWidth="1"/>
    <col min="11777" max="11777" width="4.7109375" customWidth="1"/>
    <col min="11780" max="11781" width="9.140625" customWidth="1"/>
    <col min="12033" max="12033" width="4.7109375" customWidth="1"/>
    <col min="12036" max="12037" width="9.140625" customWidth="1"/>
    <col min="12289" max="12289" width="4.7109375" customWidth="1"/>
    <col min="12292" max="12293" width="9.140625" customWidth="1"/>
    <col min="12545" max="12545" width="4.7109375" customWidth="1"/>
    <col min="12548" max="12549" width="9.140625" customWidth="1"/>
    <col min="12801" max="12801" width="4.7109375" customWidth="1"/>
    <col min="12804" max="12805" width="9.140625" customWidth="1"/>
    <col min="13057" max="13057" width="4.7109375" customWidth="1"/>
    <col min="13060" max="13061" width="9.140625" customWidth="1"/>
    <col min="13313" max="13313" width="4.7109375" customWidth="1"/>
    <col min="13316" max="13317" width="9.140625" customWidth="1"/>
    <col min="13569" max="13569" width="4.7109375" customWidth="1"/>
    <col min="13572" max="13573" width="9.140625" customWidth="1"/>
    <col min="13825" max="13825" width="4.7109375" customWidth="1"/>
    <col min="13828" max="13829" width="9.140625" customWidth="1"/>
    <col min="14081" max="14081" width="4.7109375" customWidth="1"/>
    <col min="14084" max="14085" width="9.140625" customWidth="1"/>
    <col min="14337" max="14337" width="4.7109375" customWidth="1"/>
    <col min="14340" max="14341" width="9.140625" customWidth="1"/>
    <col min="14593" max="14593" width="4.7109375" customWidth="1"/>
    <col min="14596" max="14597" width="9.140625" customWidth="1"/>
    <col min="14849" max="14849" width="4.7109375" customWidth="1"/>
    <col min="14852" max="14853" width="9.140625" customWidth="1"/>
    <col min="15105" max="15105" width="4.7109375" customWidth="1"/>
    <col min="15108" max="15109" width="9.140625" customWidth="1"/>
    <col min="15361" max="15361" width="4.7109375" customWidth="1"/>
    <col min="15364" max="15365" width="9.140625" customWidth="1"/>
    <col min="15617" max="15617" width="4.7109375" customWidth="1"/>
    <col min="15620" max="15621" width="9.140625" customWidth="1"/>
    <col min="15873" max="15873" width="4.7109375" customWidth="1"/>
    <col min="15876" max="15877" width="9.140625" customWidth="1"/>
    <col min="16129" max="16129" width="4.7109375" customWidth="1"/>
    <col min="16132" max="16133" width="9.140625" customWidth="1"/>
  </cols>
  <sheetData>
    <row r="2" spans="2:10" ht="19.5">
      <c r="B2" s="106" t="s">
        <v>69</v>
      </c>
    </row>
    <row r="4" spans="2:10">
      <c r="B4" s="228" t="s">
        <v>70</v>
      </c>
      <c r="C4" s="228"/>
      <c r="D4" s="228"/>
      <c r="E4" s="227"/>
      <c r="F4" s="227"/>
      <c r="G4" s="227"/>
      <c r="H4" s="227"/>
      <c r="I4" s="227"/>
      <c r="J4" s="227"/>
    </row>
    <row r="6" spans="2:10" ht="170.25" customHeight="1">
      <c r="B6" s="229" t="s">
        <v>71</v>
      </c>
      <c r="C6" s="229"/>
      <c r="D6" s="229"/>
      <c r="E6" s="229"/>
      <c r="F6" s="230"/>
      <c r="G6" s="230"/>
      <c r="H6" s="230"/>
      <c r="I6" s="230"/>
      <c r="J6" s="230"/>
    </row>
    <row r="7" spans="2:10">
      <c r="B7" s="107" t="s">
        <v>49</v>
      </c>
      <c r="C7" s="108"/>
      <c r="D7" s="109"/>
      <c r="E7" s="109"/>
    </row>
    <row r="8" spans="2:10">
      <c r="B8" s="110"/>
      <c r="C8" s="108"/>
      <c r="D8" s="109"/>
      <c r="E8" s="109"/>
    </row>
    <row r="9" spans="2:10" ht="186" customHeight="1">
      <c r="B9" s="231" t="s">
        <v>72</v>
      </c>
      <c r="C9" s="231"/>
      <c r="D9" s="231"/>
      <c r="E9" s="231"/>
      <c r="F9" s="232"/>
      <c r="G9" s="232"/>
      <c r="H9" s="232"/>
      <c r="I9" s="232"/>
      <c r="J9" s="232"/>
    </row>
    <row r="11" spans="2:10">
      <c r="B11" s="107" t="s">
        <v>63</v>
      </c>
      <c r="C11" s="108"/>
      <c r="D11" s="109"/>
      <c r="E11" s="109"/>
    </row>
    <row r="12" spans="2:10">
      <c r="B12" s="110"/>
      <c r="C12" s="108"/>
      <c r="D12" s="109"/>
      <c r="E12" s="109"/>
    </row>
    <row r="13" spans="2:10" ht="215.25" customHeight="1">
      <c r="B13" s="226" t="s">
        <v>73</v>
      </c>
      <c r="C13" s="226"/>
      <c r="D13" s="226"/>
      <c r="E13" s="226"/>
      <c r="F13" s="227"/>
      <c r="G13" s="227"/>
      <c r="H13" s="227"/>
      <c r="I13" s="227"/>
      <c r="J13" s="227"/>
    </row>
    <row r="21" spans="2:10">
      <c r="B21" s="107" t="s">
        <v>74</v>
      </c>
      <c r="C21" s="108"/>
      <c r="D21" s="109"/>
      <c r="E21" s="109"/>
    </row>
    <row r="22" spans="2:10">
      <c r="B22" s="110"/>
      <c r="C22" s="108"/>
      <c r="D22" s="109"/>
      <c r="E22" s="109"/>
    </row>
    <row r="23" spans="2:10" ht="228.75" customHeight="1">
      <c r="B23" s="226" t="s">
        <v>75</v>
      </c>
      <c r="C23" s="226"/>
      <c r="D23" s="226"/>
      <c r="E23" s="226"/>
      <c r="F23" s="227"/>
      <c r="G23" s="227"/>
      <c r="H23" s="227"/>
      <c r="I23" s="227"/>
      <c r="J23" s="227"/>
    </row>
    <row r="25" spans="2:10">
      <c r="B25" s="107" t="s">
        <v>76</v>
      </c>
      <c r="C25" s="108"/>
      <c r="D25" s="109"/>
      <c r="E25" s="109"/>
    </row>
    <row r="26" spans="2:10">
      <c r="B26" s="110"/>
      <c r="C26" s="108"/>
      <c r="D26" s="109"/>
      <c r="E26" s="109"/>
    </row>
    <row r="27" spans="2:10" ht="228.75" customHeight="1">
      <c r="B27" s="226" t="s">
        <v>75</v>
      </c>
      <c r="C27" s="226"/>
      <c r="D27" s="226"/>
      <c r="E27" s="226"/>
      <c r="F27" s="227"/>
      <c r="G27" s="227"/>
      <c r="H27" s="227"/>
      <c r="I27" s="227"/>
      <c r="J27" s="227"/>
    </row>
    <row r="29" spans="2:10">
      <c r="B29" s="107" t="s">
        <v>77</v>
      </c>
      <c r="C29" s="108"/>
      <c r="D29" s="109"/>
      <c r="E29" s="109"/>
    </row>
    <row r="30" spans="2:10">
      <c r="B30" s="110"/>
      <c r="C30" s="108"/>
      <c r="D30" s="109"/>
      <c r="E30" s="109"/>
    </row>
    <row r="31" spans="2:10" ht="108" customHeight="1">
      <c r="B31" s="226" t="s">
        <v>78</v>
      </c>
      <c r="C31" s="226"/>
      <c r="D31" s="226"/>
      <c r="E31" s="226"/>
      <c r="F31" s="227"/>
      <c r="G31" s="227"/>
      <c r="H31" s="227"/>
      <c r="I31" s="227"/>
      <c r="J31" s="227"/>
    </row>
  </sheetData>
  <mergeCells count="7">
    <mergeCell ref="B31:J31"/>
    <mergeCell ref="B4:J4"/>
    <mergeCell ref="B6:J6"/>
    <mergeCell ref="B9:J9"/>
    <mergeCell ref="B13:J13"/>
    <mergeCell ref="B23:J23"/>
    <mergeCell ref="B27:J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showZeros="0" tabSelected="1" topLeftCell="A4" workbookViewId="0">
      <selection activeCell="C9" sqref="C9"/>
    </sheetView>
  </sheetViews>
  <sheetFormatPr defaultRowHeight="15"/>
  <cols>
    <col min="2" max="2" width="34.42578125" customWidth="1"/>
    <col min="3" max="3" width="17" customWidth="1"/>
  </cols>
  <sheetData>
    <row r="2" spans="1:3" s="118" customFormat="1">
      <c r="B2" s="118" t="str">
        <f>+NASLOVNICA!E15</f>
        <v>REKONSTRUKCIJA MOSTU NA LC</v>
      </c>
    </row>
    <row r="3" spans="1:3" s="118" customFormat="1">
      <c r="B3" s="118" t="str">
        <f>+NASLOVNICA!E16</f>
        <v>MAREZIGE - BERNETIČI - KORTINA</v>
      </c>
    </row>
    <row r="4" spans="1:3" s="118" customFormat="1"/>
    <row r="7" spans="1:3" ht="18.75">
      <c r="B7" s="114" t="s">
        <v>103</v>
      </c>
    </row>
    <row r="9" spans="1:3" s="118" customFormat="1">
      <c r="A9" s="118" t="s">
        <v>115</v>
      </c>
      <c r="B9" s="118" t="str">
        <f>+most!B4</f>
        <v>MOST</v>
      </c>
      <c r="C9" s="198">
        <f>+most!F68</f>
        <v>0</v>
      </c>
    </row>
    <row r="10" spans="1:3" s="118" customFormat="1">
      <c r="C10" s="119"/>
    </row>
    <row r="11" spans="1:3" s="118" customFormat="1">
      <c r="A11" s="118" t="s">
        <v>116</v>
      </c>
      <c r="B11" s="118" t="str">
        <f>+cesta!B4</f>
        <v>CESTA</v>
      </c>
      <c r="C11" s="198">
        <f>+cesta!F78</f>
        <v>0</v>
      </c>
    </row>
    <row r="12" spans="1:3" s="118" customFormat="1">
      <c r="C12" s="119"/>
    </row>
    <row r="13" spans="1:3" s="118" customFormat="1">
      <c r="A13" s="118" t="s">
        <v>117</v>
      </c>
      <c r="B13" s="118" t="s">
        <v>112</v>
      </c>
      <c r="C13" s="198">
        <f>SUM(C9:C12)*0.1</f>
        <v>0</v>
      </c>
    </row>
    <row r="14" spans="1:3" s="118" customFormat="1">
      <c r="A14" s="202"/>
      <c r="B14" s="202"/>
      <c r="C14" s="202"/>
    </row>
    <row r="15" spans="1:3" s="118" customFormat="1" ht="27" customHeight="1">
      <c r="B15" s="118" t="s">
        <v>62</v>
      </c>
      <c r="C15" s="199"/>
    </row>
    <row r="16" spans="1:3" s="118" customFormat="1"/>
    <row r="17" spans="1:3" s="118" customFormat="1">
      <c r="B17" s="118" t="s">
        <v>113</v>
      </c>
      <c r="C17" s="198">
        <f>SUM(C9:C14)*0.22</f>
        <v>0</v>
      </c>
    </row>
    <row r="18" spans="1:3" s="118" customFormat="1" ht="15.75" thickBot="1">
      <c r="A18" s="201"/>
      <c r="B18" s="201"/>
      <c r="C18" s="201"/>
    </row>
    <row r="19" spans="1:3" s="118" customFormat="1" ht="26.25" customHeight="1" thickTop="1" thickBot="1">
      <c r="B19" s="118" t="s">
        <v>123</v>
      </c>
      <c r="C19" s="200">
        <f>SUM(C9:C17)</f>
        <v>0</v>
      </c>
    </row>
    <row r="20" spans="1:3" ht="15.75" thickTop="1">
      <c r="B20" s="118"/>
    </row>
    <row r="26" spans="1:3">
      <c r="B26" s="20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Zeros="0" topLeftCell="A48" zoomScale="130" zoomScaleNormal="130" workbookViewId="0">
      <selection activeCell="A29" sqref="A29"/>
    </sheetView>
  </sheetViews>
  <sheetFormatPr defaultColWidth="9.5703125" defaultRowHeight="11.25"/>
  <cols>
    <col min="1" max="1" width="4.5703125" style="127" customWidth="1"/>
    <col min="2" max="2" width="31.85546875" style="142" customWidth="1"/>
    <col min="3" max="3" width="5.85546875" style="126" customWidth="1"/>
    <col min="4" max="4" width="8.140625" style="122" customWidth="1"/>
    <col min="5" max="5" width="11.42578125" style="122" customWidth="1"/>
    <col min="6" max="6" width="14.5703125" style="122" customWidth="1"/>
    <col min="7" max="7" width="20.5703125" style="123" hidden="1" customWidth="1"/>
    <col min="8" max="8" width="19" style="124" hidden="1" customWidth="1"/>
    <col min="9" max="9" width="13.42578125" style="125" hidden="1" customWidth="1"/>
    <col min="10" max="253" width="9.5703125" style="126"/>
    <col min="254" max="254" width="3.85546875" style="126" customWidth="1"/>
    <col min="255" max="255" width="9" style="126" customWidth="1"/>
    <col min="256" max="256" width="36.5703125" style="126" customWidth="1"/>
    <col min="257" max="257" width="5.5703125" style="126" customWidth="1"/>
    <col min="258" max="258" width="9.42578125" style="126" customWidth="1"/>
    <col min="259" max="259" width="12.85546875" style="126" customWidth="1"/>
    <col min="260" max="260" width="14.42578125" style="126" customWidth="1"/>
    <col min="261" max="261" width="16.85546875" style="126" customWidth="1"/>
    <col min="262" max="262" width="14.85546875" style="126" customWidth="1"/>
    <col min="263" max="264" width="11.42578125" style="126" customWidth="1"/>
    <col min="265" max="265" width="15" style="126" customWidth="1"/>
    <col min="266" max="509" width="9.5703125" style="126"/>
    <col min="510" max="510" width="3.85546875" style="126" customWidth="1"/>
    <col min="511" max="511" width="9" style="126" customWidth="1"/>
    <col min="512" max="512" width="36.5703125" style="126" customWidth="1"/>
    <col min="513" max="513" width="5.5703125" style="126" customWidth="1"/>
    <col min="514" max="514" width="9.42578125" style="126" customWidth="1"/>
    <col min="515" max="515" width="12.85546875" style="126" customWidth="1"/>
    <col min="516" max="516" width="14.42578125" style="126" customWidth="1"/>
    <col min="517" max="517" width="16.85546875" style="126" customWidth="1"/>
    <col min="518" max="518" width="14.85546875" style="126" customWidth="1"/>
    <col min="519" max="520" width="11.42578125" style="126" customWidth="1"/>
    <col min="521" max="521" width="15" style="126" customWidth="1"/>
    <col min="522" max="765" width="9.5703125" style="126"/>
    <col min="766" max="766" width="3.85546875" style="126" customWidth="1"/>
    <col min="767" max="767" width="9" style="126" customWidth="1"/>
    <col min="768" max="768" width="36.5703125" style="126" customWidth="1"/>
    <col min="769" max="769" width="5.5703125" style="126" customWidth="1"/>
    <col min="770" max="770" width="9.42578125" style="126" customWidth="1"/>
    <col min="771" max="771" width="12.85546875" style="126" customWidth="1"/>
    <col min="772" max="772" width="14.42578125" style="126" customWidth="1"/>
    <col min="773" max="773" width="16.85546875" style="126" customWidth="1"/>
    <col min="774" max="774" width="14.85546875" style="126" customWidth="1"/>
    <col min="775" max="776" width="11.42578125" style="126" customWidth="1"/>
    <col min="777" max="777" width="15" style="126" customWidth="1"/>
    <col min="778" max="1021" width="9.5703125" style="126"/>
    <col min="1022" max="1022" width="3.85546875" style="126" customWidth="1"/>
    <col min="1023" max="1023" width="9" style="126" customWidth="1"/>
    <col min="1024" max="1024" width="36.5703125" style="126" customWidth="1"/>
    <col min="1025" max="1025" width="5.5703125" style="126" customWidth="1"/>
    <col min="1026" max="1026" width="9.42578125" style="126" customWidth="1"/>
    <col min="1027" max="1027" width="12.85546875" style="126" customWidth="1"/>
    <col min="1028" max="1028" width="14.42578125" style="126" customWidth="1"/>
    <col min="1029" max="1029" width="16.85546875" style="126" customWidth="1"/>
    <col min="1030" max="1030" width="14.85546875" style="126" customWidth="1"/>
    <col min="1031" max="1032" width="11.42578125" style="126" customWidth="1"/>
    <col min="1033" max="1033" width="15" style="126" customWidth="1"/>
    <col min="1034" max="1277" width="9.5703125" style="126"/>
    <col min="1278" max="1278" width="3.85546875" style="126" customWidth="1"/>
    <col min="1279" max="1279" width="9" style="126" customWidth="1"/>
    <col min="1280" max="1280" width="36.5703125" style="126" customWidth="1"/>
    <col min="1281" max="1281" width="5.5703125" style="126" customWidth="1"/>
    <col min="1282" max="1282" width="9.42578125" style="126" customWidth="1"/>
    <col min="1283" max="1283" width="12.85546875" style="126" customWidth="1"/>
    <col min="1284" max="1284" width="14.42578125" style="126" customWidth="1"/>
    <col min="1285" max="1285" width="16.85546875" style="126" customWidth="1"/>
    <col min="1286" max="1286" width="14.85546875" style="126" customWidth="1"/>
    <col min="1287" max="1288" width="11.42578125" style="126" customWidth="1"/>
    <col min="1289" max="1289" width="15" style="126" customWidth="1"/>
    <col min="1290" max="1533" width="9.5703125" style="126"/>
    <col min="1534" max="1534" width="3.85546875" style="126" customWidth="1"/>
    <col min="1535" max="1535" width="9" style="126" customWidth="1"/>
    <col min="1536" max="1536" width="36.5703125" style="126" customWidth="1"/>
    <col min="1537" max="1537" width="5.5703125" style="126" customWidth="1"/>
    <col min="1538" max="1538" width="9.42578125" style="126" customWidth="1"/>
    <col min="1539" max="1539" width="12.85546875" style="126" customWidth="1"/>
    <col min="1540" max="1540" width="14.42578125" style="126" customWidth="1"/>
    <col min="1541" max="1541" width="16.85546875" style="126" customWidth="1"/>
    <col min="1542" max="1542" width="14.85546875" style="126" customWidth="1"/>
    <col min="1543" max="1544" width="11.42578125" style="126" customWidth="1"/>
    <col min="1545" max="1545" width="15" style="126" customWidth="1"/>
    <col min="1546" max="1789" width="9.5703125" style="126"/>
    <col min="1790" max="1790" width="3.85546875" style="126" customWidth="1"/>
    <col min="1791" max="1791" width="9" style="126" customWidth="1"/>
    <col min="1792" max="1792" width="36.5703125" style="126" customWidth="1"/>
    <col min="1793" max="1793" width="5.5703125" style="126" customWidth="1"/>
    <col min="1794" max="1794" width="9.42578125" style="126" customWidth="1"/>
    <col min="1795" max="1795" width="12.85546875" style="126" customWidth="1"/>
    <col min="1796" max="1796" width="14.42578125" style="126" customWidth="1"/>
    <col min="1797" max="1797" width="16.85546875" style="126" customWidth="1"/>
    <col min="1798" max="1798" width="14.85546875" style="126" customWidth="1"/>
    <col min="1799" max="1800" width="11.42578125" style="126" customWidth="1"/>
    <col min="1801" max="1801" width="15" style="126" customWidth="1"/>
    <col min="1802" max="2045" width="9.5703125" style="126"/>
    <col min="2046" max="2046" width="3.85546875" style="126" customWidth="1"/>
    <col min="2047" max="2047" width="9" style="126" customWidth="1"/>
    <col min="2048" max="2048" width="36.5703125" style="126" customWidth="1"/>
    <col min="2049" max="2049" width="5.5703125" style="126" customWidth="1"/>
    <col min="2050" max="2050" width="9.42578125" style="126" customWidth="1"/>
    <col min="2051" max="2051" width="12.85546875" style="126" customWidth="1"/>
    <col min="2052" max="2052" width="14.42578125" style="126" customWidth="1"/>
    <col min="2053" max="2053" width="16.85546875" style="126" customWidth="1"/>
    <col min="2054" max="2054" width="14.85546875" style="126" customWidth="1"/>
    <col min="2055" max="2056" width="11.42578125" style="126" customWidth="1"/>
    <col min="2057" max="2057" width="15" style="126" customWidth="1"/>
    <col min="2058" max="2301" width="9.5703125" style="126"/>
    <col min="2302" max="2302" width="3.85546875" style="126" customWidth="1"/>
    <col min="2303" max="2303" width="9" style="126" customWidth="1"/>
    <col min="2304" max="2304" width="36.5703125" style="126" customWidth="1"/>
    <col min="2305" max="2305" width="5.5703125" style="126" customWidth="1"/>
    <col min="2306" max="2306" width="9.42578125" style="126" customWidth="1"/>
    <col min="2307" max="2307" width="12.85546875" style="126" customWidth="1"/>
    <col min="2308" max="2308" width="14.42578125" style="126" customWidth="1"/>
    <col min="2309" max="2309" width="16.85546875" style="126" customWidth="1"/>
    <col min="2310" max="2310" width="14.85546875" style="126" customWidth="1"/>
    <col min="2311" max="2312" width="11.42578125" style="126" customWidth="1"/>
    <col min="2313" max="2313" width="15" style="126" customWidth="1"/>
    <col min="2314" max="2557" width="9.5703125" style="126"/>
    <col min="2558" max="2558" width="3.85546875" style="126" customWidth="1"/>
    <col min="2559" max="2559" width="9" style="126" customWidth="1"/>
    <col min="2560" max="2560" width="36.5703125" style="126" customWidth="1"/>
    <col min="2561" max="2561" width="5.5703125" style="126" customWidth="1"/>
    <col min="2562" max="2562" width="9.42578125" style="126" customWidth="1"/>
    <col min="2563" max="2563" width="12.85546875" style="126" customWidth="1"/>
    <col min="2564" max="2564" width="14.42578125" style="126" customWidth="1"/>
    <col min="2565" max="2565" width="16.85546875" style="126" customWidth="1"/>
    <col min="2566" max="2566" width="14.85546875" style="126" customWidth="1"/>
    <col min="2567" max="2568" width="11.42578125" style="126" customWidth="1"/>
    <col min="2569" max="2569" width="15" style="126" customWidth="1"/>
    <col min="2570" max="2813" width="9.5703125" style="126"/>
    <col min="2814" max="2814" width="3.85546875" style="126" customWidth="1"/>
    <col min="2815" max="2815" width="9" style="126" customWidth="1"/>
    <col min="2816" max="2816" width="36.5703125" style="126" customWidth="1"/>
    <col min="2817" max="2817" width="5.5703125" style="126" customWidth="1"/>
    <col min="2818" max="2818" width="9.42578125" style="126" customWidth="1"/>
    <col min="2819" max="2819" width="12.85546875" style="126" customWidth="1"/>
    <col min="2820" max="2820" width="14.42578125" style="126" customWidth="1"/>
    <col min="2821" max="2821" width="16.85546875" style="126" customWidth="1"/>
    <col min="2822" max="2822" width="14.85546875" style="126" customWidth="1"/>
    <col min="2823" max="2824" width="11.42578125" style="126" customWidth="1"/>
    <col min="2825" max="2825" width="15" style="126" customWidth="1"/>
    <col min="2826" max="3069" width="9.5703125" style="126"/>
    <col min="3070" max="3070" width="3.85546875" style="126" customWidth="1"/>
    <col min="3071" max="3071" width="9" style="126" customWidth="1"/>
    <col min="3072" max="3072" width="36.5703125" style="126" customWidth="1"/>
    <col min="3073" max="3073" width="5.5703125" style="126" customWidth="1"/>
    <col min="3074" max="3074" width="9.42578125" style="126" customWidth="1"/>
    <col min="3075" max="3075" width="12.85546875" style="126" customWidth="1"/>
    <col min="3076" max="3076" width="14.42578125" style="126" customWidth="1"/>
    <col min="3077" max="3077" width="16.85546875" style="126" customWidth="1"/>
    <col min="3078" max="3078" width="14.85546875" style="126" customWidth="1"/>
    <col min="3079" max="3080" width="11.42578125" style="126" customWidth="1"/>
    <col min="3081" max="3081" width="15" style="126" customWidth="1"/>
    <col min="3082" max="3325" width="9.5703125" style="126"/>
    <col min="3326" max="3326" width="3.85546875" style="126" customWidth="1"/>
    <col min="3327" max="3327" width="9" style="126" customWidth="1"/>
    <col min="3328" max="3328" width="36.5703125" style="126" customWidth="1"/>
    <col min="3329" max="3329" width="5.5703125" style="126" customWidth="1"/>
    <col min="3330" max="3330" width="9.42578125" style="126" customWidth="1"/>
    <col min="3331" max="3331" width="12.85546875" style="126" customWidth="1"/>
    <col min="3332" max="3332" width="14.42578125" style="126" customWidth="1"/>
    <col min="3333" max="3333" width="16.85546875" style="126" customWidth="1"/>
    <col min="3334" max="3334" width="14.85546875" style="126" customWidth="1"/>
    <col min="3335" max="3336" width="11.42578125" style="126" customWidth="1"/>
    <col min="3337" max="3337" width="15" style="126" customWidth="1"/>
    <col min="3338" max="3581" width="9.5703125" style="126"/>
    <col min="3582" max="3582" width="3.85546875" style="126" customWidth="1"/>
    <col min="3583" max="3583" width="9" style="126" customWidth="1"/>
    <col min="3584" max="3584" width="36.5703125" style="126" customWidth="1"/>
    <col min="3585" max="3585" width="5.5703125" style="126" customWidth="1"/>
    <col min="3586" max="3586" width="9.42578125" style="126" customWidth="1"/>
    <col min="3587" max="3587" width="12.85546875" style="126" customWidth="1"/>
    <col min="3588" max="3588" width="14.42578125" style="126" customWidth="1"/>
    <col min="3589" max="3589" width="16.85546875" style="126" customWidth="1"/>
    <col min="3590" max="3590" width="14.85546875" style="126" customWidth="1"/>
    <col min="3591" max="3592" width="11.42578125" style="126" customWidth="1"/>
    <col min="3593" max="3593" width="15" style="126" customWidth="1"/>
    <col min="3594" max="3837" width="9.5703125" style="126"/>
    <col min="3838" max="3838" width="3.85546875" style="126" customWidth="1"/>
    <col min="3839" max="3839" width="9" style="126" customWidth="1"/>
    <col min="3840" max="3840" width="36.5703125" style="126" customWidth="1"/>
    <col min="3841" max="3841" width="5.5703125" style="126" customWidth="1"/>
    <col min="3842" max="3842" width="9.42578125" style="126" customWidth="1"/>
    <col min="3843" max="3843" width="12.85546875" style="126" customWidth="1"/>
    <col min="3844" max="3844" width="14.42578125" style="126" customWidth="1"/>
    <col min="3845" max="3845" width="16.85546875" style="126" customWidth="1"/>
    <col min="3846" max="3846" width="14.85546875" style="126" customWidth="1"/>
    <col min="3847" max="3848" width="11.42578125" style="126" customWidth="1"/>
    <col min="3849" max="3849" width="15" style="126" customWidth="1"/>
    <col min="3850" max="4093" width="9.5703125" style="126"/>
    <col min="4094" max="4094" width="3.85546875" style="126" customWidth="1"/>
    <col min="4095" max="4095" width="9" style="126" customWidth="1"/>
    <col min="4096" max="4096" width="36.5703125" style="126" customWidth="1"/>
    <col min="4097" max="4097" width="5.5703125" style="126" customWidth="1"/>
    <col min="4098" max="4098" width="9.42578125" style="126" customWidth="1"/>
    <col min="4099" max="4099" width="12.85546875" style="126" customWidth="1"/>
    <col min="4100" max="4100" width="14.42578125" style="126" customWidth="1"/>
    <col min="4101" max="4101" width="16.85546875" style="126" customWidth="1"/>
    <col min="4102" max="4102" width="14.85546875" style="126" customWidth="1"/>
    <col min="4103" max="4104" width="11.42578125" style="126" customWidth="1"/>
    <col min="4105" max="4105" width="15" style="126" customWidth="1"/>
    <col min="4106" max="4349" width="9.5703125" style="126"/>
    <col min="4350" max="4350" width="3.85546875" style="126" customWidth="1"/>
    <col min="4351" max="4351" width="9" style="126" customWidth="1"/>
    <col min="4352" max="4352" width="36.5703125" style="126" customWidth="1"/>
    <col min="4353" max="4353" width="5.5703125" style="126" customWidth="1"/>
    <col min="4354" max="4354" width="9.42578125" style="126" customWidth="1"/>
    <col min="4355" max="4355" width="12.85546875" style="126" customWidth="1"/>
    <col min="4356" max="4356" width="14.42578125" style="126" customWidth="1"/>
    <col min="4357" max="4357" width="16.85546875" style="126" customWidth="1"/>
    <col min="4358" max="4358" width="14.85546875" style="126" customWidth="1"/>
    <col min="4359" max="4360" width="11.42578125" style="126" customWidth="1"/>
    <col min="4361" max="4361" width="15" style="126" customWidth="1"/>
    <col min="4362" max="4605" width="9.5703125" style="126"/>
    <col min="4606" max="4606" width="3.85546875" style="126" customWidth="1"/>
    <col min="4607" max="4607" width="9" style="126" customWidth="1"/>
    <col min="4608" max="4608" width="36.5703125" style="126" customWidth="1"/>
    <col min="4609" max="4609" width="5.5703125" style="126" customWidth="1"/>
    <col min="4610" max="4610" width="9.42578125" style="126" customWidth="1"/>
    <col min="4611" max="4611" width="12.85546875" style="126" customWidth="1"/>
    <col min="4612" max="4612" width="14.42578125" style="126" customWidth="1"/>
    <col min="4613" max="4613" width="16.85546875" style="126" customWidth="1"/>
    <col min="4614" max="4614" width="14.85546875" style="126" customWidth="1"/>
    <col min="4615" max="4616" width="11.42578125" style="126" customWidth="1"/>
    <col min="4617" max="4617" width="15" style="126" customWidth="1"/>
    <col min="4618" max="4861" width="9.5703125" style="126"/>
    <col min="4862" max="4862" width="3.85546875" style="126" customWidth="1"/>
    <col min="4863" max="4863" width="9" style="126" customWidth="1"/>
    <col min="4864" max="4864" width="36.5703125" style="126" customWidth="1"/>
    <col min="4865" max="4865" width="5.5703125" style="126" customWidth="1"/>
    <col min="4866" max="4866" width="9.42578125" style="126" customWidth="1"/>
    <col min="4867" max="4867" width="12.85546875" style="126" customWidth="1"/>
    <col min="4868" max="4868" width="14.42578125" style="126" customWidth="1"/>
    <col min="4869" max="4869" width="16.85546875" style="126" customWidth="1"/>
    <col min="4870" max="4870" width="14.85546875" style="126" customWidth="1"/>
    <col min="4871" max="4872" width="11.42578125" style="126" customWidth="1"/>
    <col min="4873" max="4873" width="15" style="126" customWidth="1"/>
    <col min="4874" max="5117" width="9.5703125" style="126"/>
    <col min="5118" max="5118" width="3.85546875" style="126" customWidth="1"/>
    <col min="5119" max="5119" width="9" style="126" customWidth="1"/>
    <col min="5120" max="5120" width="36.5703125" style="126" customWidth="1"/>
    <col min="5121" max="5121" width="5.5703125" style="126" customWidth="1"/>
    <col min="5122" max="5122" width="9.42578125" style="126" customWidth="1"/>
    <col min="5123" max="5123" width="12.85546875" style="126" customWidth="1"/>
    <col min="5124" max="5124" width="14.42578125" style="126" customWidth="1"/>
    <col min="5125" max="5125" width="16.85546875" style="126" customWidth="1"/>
    <col min="5126" max="5126" width="14.85546875" style="126" customWidth="1"/>
    <col min="5127" max="5128" width="11.42578125" style="126" customWidth="1"/>
    <col min="5129" max="5129" width="15" style="126" customWidth="1"/>
    <col min="5130" max="5373" width="9.5703125" style="126"/>
    <col min="5374" max="5374" width="3.85546875" style="126" customWidth="1"/>
    <col min="5375" max="5375" width="9" style="126" customWidth="1"/>
    <col min="5376" max="5376" width="36.5703125" style="126" customWidth="1"/>
    <col min="5377" max="5377" width="5.5703125" style="126" customWidth="1"/>
    <col min="5378" max="5378" width="9.42578125" style="126" customWidth="1"/>
    <col min="5379" max="5379" width="12.85546875" style="126" customWidth="1"/>
    <col min="5380" max="5380" width="14.42578125" style="126" customWidth="1"/>
    <col min="5381" max="5381" width="16.85546875" style="126" customWidth="1"/>
    <col min="5382" max="5382" width="14.85546875" style="126" customWidth="1"/>
    <col min="5383" max="5384" width="11.42578125" style="126" customWidth="1"/>
    <col min="5385" max="5385" width="15" style="126" customWidth="1"/>
    <col min="5386" max="5629" width="9.5703125" style="126"/>
    <col min="5630" max="5630" width="3.85546875" style="126" customWidth="1"/>
    <col min="5631" max="5631" width="9" style="126" customWidth="1"/>
    <col min="5632" max="5632" width="36.5703125" style="126" customWidth="1"/>
    <col min="5633" max="5633" width="5.5703125" style="126" customWidth="1"/>
    <col min="5634" max="5634" width="9.42578125" style="126" customWidth="1"/>
    <col min="5635" max="5635" width="12.85546875" style="126" customWidth="1"/>
    <col min="5636" max="5636" width="14.42578125" style="126" customWidth="1"/>
    <col min="5637" max="5637" width="16.85546875" style="126" customWidth="1"/>
    <col min="5638" max="5638" width="14.85546875" style="126" customWidth="1"/>
    <col min="5639" max="5640" width="11.42578125" style="126" customWidth="1"/>
    <col min="5641" max="5641" width="15" style="126" customWidth="1"/>
    <col min="5642" max="5885" width="9.5703125" style="126"/>
    <col min="5886" max="5886" width="3.85546875" style="126" customWidth="1"/>
    <col min="5887" max="5887" width="9" style="126" customWidth="1"/>
    <col min="5888" max="5888" width="36.5703125" style="126" customWidth="1"/>
    <col min="5889" max="5889" width="5.5703125" style="126" customWidth="1"/>
    <col min="5890" max="5890" width="9.42578125" style="126" customWidth="1"/>
    <col min="5891" max="5891" width="12.85546875" style="126" customWidth="1"/>
    <col min="5892" max="5892" width="14.42578125" style="126" customWidth="1"/>
    <col min="5893" max="5893" width="16.85546875" style="126" customWidth="1"/>
    <col min="5894" max="5894" width="14.85546875" style="126" customWidth="1"/>
    <col min="5895" max="5896" width="11.42578125" style="126" customWidth="1"/>
    <col min="5897" max="5897" width="15" style="126" customWidth="1"/>
    <col min="5898" max="6141" width="9.5703125" style="126"/>
    <col min="6142" max="6142" width="3.85546875" style="126" customWidth="1"/>
    <col min="6143" max="6143" width="9" style="126" customWidth="1"/>
    <col min="6144" max="6144" width="36.5703125" style="126" customWidth="1"/>
    <col min="6145" max="6145" width="5.5703125" style="126" customWidth="1"/>
    <col min="6146" max="6146" width="9.42578125" style="126" customWidth="1"/>
    <col min="6147" max="6147" width="12.85546875" style="126" customWidth="1"/>
    <col min="6148" max="6148" width="14.42578125" style="126" customWidth="1"/>
    <col min="6149" max="6149" width="16.85546875" style="126" customWidth="1"/>
    <col min="6150" max="6150" width="14.85546875" style="126" customWidth="1"/>
    <col min="6151" max="6152" width="11.42578125" style="126" customWidth="1"/>
    <col min="6153" max="6153" width="15" style="126" customWidth="1"/>
    <col min="6154" max="6397" width="9.5703125" style="126"/>
    <col min="6398" max="6398" width="3.85546875" style="126" customWidth="1"/>
    <col min="6399" max="6399" width="9" style="126" customWidth="1"/>
    <col min="6400" max="6400" width="36.5703125" style="126" customWidth="1"/>
    <col min="6401" max="6401" width="5.5703125" style="126" customWidth="1"/>
    <col min="6402" max="6402" width="9.42578125" style="126" customWidth="1"/>
    <col min="6403" max="6403" width="12.85546875" style="126" customWidth="1"/>
    <col min="6404" max="6404" width="14.42578125" style="126" customWidth="1"/>
    <col min="6405" max="6405" width="16.85546875" style="126" customWidth="1"/>
    <col min="6406" max="6406" width="14.85546875" style="126" customWidth="1"/>
    <col min="6407" max="6408" width="11.42578125" style="126" customWidth="1"/>
    <col min="6409" max="6409" width="15" style="126" customWidth="1"/>
    <col min="6410" max="6653" width="9.5703125" style="126"/>
    <col min="6654" max="6654" width="3.85546875" style="126" customWidth="1"/>
    <col min="6655" max="6655" width="9" style="126" customWidth="1"/>
    <col min="6656" max="6656" width="36.5703125" style="126" customWidth="1"/>
    <col min="6657" max="6657" width="5.5703125" style="126" customWidth="1"/>
    <col min="6658" max="6658" width="9.42578125" style="126" customWidth="1"/>
    <col min="6659" max="6659" width="12.85546875" style="126" customWidth="1"/>
    <col min="6660" max="6660" width="14.42578125" style="126" customWidth="1"/>
    <col min="6661" max="6661" width="16.85546875" style="126" customWidth="1"/>
    <col min="6662" max="6662" width="14.85546875" style="126" customWidth="1"/>
    <col min="6663" max="6664" width="11.42578125" style="126" customWidth="1"/>
    <col min="6665" max="6665" width="15" style="126" customWidth="1"/>
    <col min="6666" max="6909" width="9.5703125" style="126"/>
    <col min="6910" max="6910" width="3.85546875" style="126" customWidth="1"/>
    <col min="6911" max="6911" width="9" style="126" customWidth="1"/>
    <col min="6912" max="6912" width="36.5703125" style="126" customWidth="1"/>
    <col min="6913" max="6913" width="5.5703125" style="126" customWidth="1"/>
    <col min="6914" max="6914" width="9.42578125" style="126" customWidth="1"/>
    <col min="6915" max="6915" width="12.85546875" style="126" customWidth="1"/>
    <col min="6916" max="6916" width="14.42578125" style="126" customWidth="1"/>
    <col min="6917" max="6917" width="16.85546875" style="126" customWidth="1"/>
    <col min="6918" max="6918" width="14.85546875" style="126" customWidth="1"/>
    <col min="6919" max="6920" width="11.42578125" style="126" customWidth="1"/>
    <col min="6921" max="6921" width="15" style="126" customWidth="1"/>
    <col min="6922" max="7165" width="9.5703125" style="126"/>
    <col min="7166" max="7166" width="3.85546875" style="126" customWidth="1"/>
    <col min="7167" max="7167" width="9" style="126" customWidth="1"/>
    <col min="7168" max="7168" width="36.5703125" style="126" customWidth="1"/>
    <col min="7169" max="7169" width="5.5703125" style="126" customWidth="1"/>
    <col min="7170" max="7170" width="9.42578125" style="126" customWidth="1"/>
    <col min="7171" max="7171" width="12.85546875" style="126" customWidth="1"/>
    <col min="7172" max="7172" width="14.42578125" style="126" customWidth="1"/>
    <col min="7173" max="7173" width="16.85546875" style="126" customWidth="1"/>
    <col min="7174" max="7174" width="14.85546875" style="126" customWidth="1"/>
    <col min="7175" max="7176" width="11.42578125" style="126" customWidth="1"/>
    <col min="7177" max="7177" width="15" style="126" customWidth="1"/>
    <col min="7178" max="7421" width="9.5703125" style="126"/>
    <col min="7422" max="7422" width="3.85546875" style="126" customWidth="1"/>
    <col min="7423" max="7423" width="9" style="126" customWidth="1"/>
    <col min="7424" max="7424" width="36.5703125" style="126" customWidth="1"/>
    <col min="7425" max="7425" width="5.5703125" style="126" customWidth="1"/>
    <col min="7426" max="7426" width="9.42578125" style="126" customWidth="1"/>
    <col min="7427" max="7427" width="12.85546875" style="126" customWidth="1"/>
    <col min="7428" max="7428" width="14.42578125" style="126" customWidth="1"/>
    <col min="7429" max="7429" width="16.85546875" style="126" customWidth="1"/>
    <col min="7430" max="7430" width="14.85546875" style="126" customWidth="1"/>
    <col min="7431" max="7432" width="11.42578125" style="126" customWidth="1"/>
    <col min="7433" max="7433" width="15" style="126" customWidth="1"/>
    <col min="7434" max="7677" width="9.5703125" style="126"/>
    <col min="7678" max="7678" width="3.85546875" style="126" customWidth="1"/>
    <col min="7679" max="7679" width="9" style="126" customWidth="1"/>
    <col min="7680" max="7680" width="36.5703125" style="126" customWidth="1"/>
    <col min="7681" max="7681" width="5.5703125" style="126" customWidth="1"/>
    <col min="7682" max="7682" width="9.42578125" style="126" customWidth="1"/>
    <col min="7683" max="7683" width="12.85546875" style="126" customWidth="1"/>
    <col min="7684" max="7684" width="14.42578125" style="126" customWidth="1"/>
    <col min="7685" max="7685" width="16.85546875" style="126" customWidth="1"/>
    <col min="7686" max="7686" width="14.85546875" style="126" customWidth="1"/>
    <col min="7687" max="7688" width="11.42578125" style="126" customWidth="1"/>
    <col min="7689" max="7689" width="15" style="126" customWidth="1"/>
    <col min="7690" max="7933" width="9.5703125" style="126"/>
    <col min="7934" max="7934" width="3.85546875" style="126" customWidth="1"/>
    <col min="7935" max="7935" width="9" style="126" customWidth="1"/>
    <col min="7936" max="7936" width="36.5703125" style="126" customWidth="1"/>
    <col min="7937" max="7937" width="5.5703125" style="126" customWidth="1"/>
    <col min="7938" max="7938" width="9.42578125" style="126" customWidth="1"/>
    <col min="7939" max="7939" width="12.85546875" style="126" customWidth="1"/>
    <col min="7940" max="7940" width="14.42578125" style="126" customWidth="1"/>
    <col min="7941" max="7941" width="16.85546875" style="126" customWidth="1"/>
    <col min="7942" max="7942" width="14.85546875" style="126" customWidth="1"/>
    <col min="7943" max="7944" width="11.42578125" style="126" customWidth="1"/>
    <col min="7945" max="7945" width="15" style="126" customWidth="1"/>
    <col min="7946" max="8189" width="9.5703125" style="126"/>
    <col min="8190" max="8190" width="3.85546875" style="126" customWidth="1"/>
    <col min="8191" max="8191" width="9" style="126" customWidth="1"/>
    <col min="8192" max="8192" width="36.5703125" style="126" customWidth="1"/>
    <col min="8193" max="8193" width="5.5703125" style="126" customWidth="1"/>
    <col min="8194" max="8194" width="9.42578125" style="126" customWidth="1"/>
    <col min="8195" max="8195" width="12.85546875" style="126" customWidth="1"/>
    <col min="8196" max="8196" width="14.42578125" style="126" customWidth="1"/>
    <col min="8197" max="8197" width="16.85546875" style="126" customWidth="1"/>
    <col min="8198" max="8198" width="14.85546875" style="126" customWidth="1"/>
    <col min="8199" max="8200" width="11.42578125" style="126" customWidth="1"/>
    <col min="8201" max="8201" width="15" style="126" customWidth="1"/>
    <col min="8202" max="8445" width="9.5703125" style="126"/>
    <col min="8446" max="8446" width="3.85546875" style="126" customWidth="1"/>
    <col min="8447" max="8447" width="9" style="126" customWidth="1"/>
    <col min="8448" max="8448" width="36.5703125" style="126" customWidth="1"/>
    <col min="8449" max="8449" width="5.5703125" style="126" customWidth="1"/>
    <col min="8450" max="8450" width="9.42578125" style="126" customWidth="1"/>
    <col min="8451" max="8451" width="12.85546875" style="126" customWidth="1"/>
    <col min="8452" max="8452" width="14.42578125" style="126" customWidth="1"/>
    <col min="8453" max="8453" width="16.85546875" style="126" customWidth="1"/>
    <col min="8454" max="8454" width="14.85546875" style="126" customWidth="1"/>
    <col min="8455" max="8456" width="11.42578125" style="126" customWidth="1"/>
    <col min="8457" max="8457" width="15" style="126" customWidth="1"/>
    <col min="8458" max="8701" width="9.5703125" style="126"/>
    <col min="8702" max="8702" width="3.85546875" style="126" customWidth="1"/>
    <col min="8703" max="8703" width="9" style="126" customWidth="1"/>
    <col min="8704" max="8704" width="36.5703125" style="126" customWidth="1"/>
    <col min="8705" max="8705" width="5.5703125" style="126" customWidth="1"/>
    <col min="8706" max="8706" width="9.42578125" style="126" customWidth="1"/>
    <col min="8707" max="8707" width="12.85546875" style="126" customWidth="1"/>
    <col min="8708" max="8708" width="14.42578125" style="126" customWidth="1"/>
    <col min="8709" max="8709" width="16.85546875" style="126" customWidth="1"/>
    <col min="8710" max="8710" width="14.85546875" style="126" customWidth="1"/>
    <col min="8711" max="8712" width="11.42578125" style="126" customWidth="1"/>
    <col min="8713" max="8713" width="15" style="126" customWidth="1"/>
    <col min="8714" max="8957" width="9.5703125" style="126"/>
    <col min="8958" max="8958" width="3.85546875" style="126" customWidth="1"/>
    <col min="8959" max="8959" width="9" style="126" customWidth="1"/>
    <col min="8960" max="8960" width="36.5703125" style="126" customWidth="1"/>
    <col min="8961" max="8961" width="5.5703125" style="126" customWidth="1"/>
    <col min="8962" max="8962" width="9.42578125" style="126" customWidth="1"/>
    <col min="8963" max="8963" width="12.85546875" style="126" customWidth="1"/>
    <col min="8964" max="8964" width="14.42578125" style="126" customWidth="1"/>
    <col min="8965" max="8965" width="16.85546875" style="126" customWidth="1"/>
    <col min="8966" max="8966" width="14.85546875" style="126" customWidth="1"/>
    <col min="8967" max="8968" width="11.42578125" style="126" customWidth="1"/>
    <col min="8969" max="8969" width="15" style="126" customWidth="1"/>
    <col min="8970" max="9213" width="9.5703125" style="126"/>
    <col min="9214" max="9214" width="3.85546875" style="126" customWidth="1"/>
    <col min="9215" max="9215" width="9" style="126" customWidth="1"/>
    <col min="9216" max="9216" width="36.5703125" style="126" customWidth="1"/>
    <col min="9217" max="9217" width="5.5703125" style="126" customWidth="1"/>
    <col min="9218" max="9218" width="9.42578125" style="126" customWidth="1"/>
    <col min="9219" max="9219" width="12.85546875" style="126" customWidth="1"/>
    <col min="9220" max="9220" width="14.42578125" style="126" customWidth="1"/>
    <col min="9221" max="9221" width="16.85546875" style="126" customWidth="1"/>
    <col min="9222" max="9222" width="14.85546875" style="126" customWidth="1"/>
    <col min="9223" max="9224" width="11.42578125" style="126" customWidth="1"/>
    <col min="9225" max="9225" width="15" style="126" customWidth="1"/>
    <col min="9226" max="9469" width="9.5703125" style="126"/>
    <col min="9470" max="9470" width="3.85546875" style="126" customWidth="1"/>
    <col min="9471" max="9471" width="9" style="126" customWidth="1"/>
    <col min="9472" max="9472" width="36.5703125" style="126" customWidth="1"/>
    <col min="9473" max="9473" width="5.5703125" style="126" customWidth="1"/>
    <col min="9474" max="9474" width="9.42578125" style="126" customWidth="1"/>
    <col min="9475" max="9475" width="12.85546875" style="126" customWidth="1"/>
    <col min="9476" max="9476" width="14.42578125" style="126" customWidth="1"/>
    <col min="9477" max="9477" width="16.85546875" style="126" customWidth="1"/>
    <col min="9478" max="9478" width="14.85546875" style="126" customWidth="1"/>
    <col min="9479" max="9480" width="11.42578125" style="126" customWidth="1"/>
    <col min="9481" max="9481" width="15" style="126" customWidth="1"/>
    <col min="9482" max="9725" width="9.5703125" style="126"/>
    <col min="9726" max="9726" width="3.85546875" style="126" customWidth="1"/>
    <col min="9727" max="9727" width="9" style="126" customWidth="1"/>
    <col min="9728" max="9728" width="36.5703125" style="126" customWidth="1"/>
    <col min="9729" max="9729" width="5.5703125" style="126" customWidth="1"/>
    <col min="9730" max="9730" width="9.42578125" style="126" customWidth="1"/>
    <col min="9731" max="9731" width="12.85546875" style="126" customWidth="1"/>
    <col min="9732" max="9732" width="14.42578125" style="126" customWidth="1"/>
    <col min="9733" max="9733" width="16.85546875" style="126" customWidth="1"/>
    <col min="9734" max="9734" width="14.85546875" style="126" customWidth="1"/>
    <col min="9735" max="9736" width="11.42578125" style="126" customWidth="1"/>
    <col min="9737" max="9737" width="15" style="126" customWidth="1"/>
    <col min="9738" max="9981" width="9.5703125" style="126"/>
    <col min="9982" max="9982" width="3.85546875" style="126" customWidth="1"/>
    <col min="9983" max="9983" width="9" style="126" customWidth="1"/>
    <col min="9984" max="9984" width="36.5703125" style="126" customWidth="1"/>
    <col min="9985" max="9985" width="5.5703125" style="126" customWidth="1"/>
    <col min="9986" max="9986" width="9.42578125" style="126" customWidth="1"/>
    <col min="9987" max="9987" width="12.85546875" style="126" customWidth="1"/>
    <col min="9988" max="9988" width="14.42578125" style="126" customWidth="1"/>
    <col min="9989" max="9989" width="16.85546875" style="126" customWidth="1"/>
    <col min="9990" max="9990" width="14.85546875" style="126" customWidth="1"/>
    <col min="9991" max="9992" width="11.42578125" style="126" customWidth="1"/>
    <col min="9993" max="9993" width="15" style="126" customWidth="1"/>
    <col min="9994" max="10237" width="9.5703125" style="126"/>
    <col min="10238" max="10238" width="3.85546875" style="126" customWidth="1"/>
    <col min="10239" max="10239" width="9" style="126" customWidth="1"/>
    <col min="10240" max="10240" width="36.5703125" style="126" customWidth="1"/>
    <col min="10241" max="10241" width="5.5703125" style="126" customWidth="1"/>
    <col min="10242" max="10242" width="9.42578125" style="126" customWidth="1"/>
    <col min="10243" max="10243" width="12.85546875" style="126" customWidth="1"/>
    <col min="10244" max="10244" width="14.42578125" style="126" customWidth="1"/>
    <col min="10245" max="10245" width="16.85546875" style="126" customWidth="1"/>
    <col min="10246" max="10246" width="14.85546875" style="126" customWidth="1"/>
    <col min="10247" max="10248" width="11.42578125" style="126" customWidth="1"/>
    <col min="10249" max="10249" width="15" style="126" customWidth="1"/>
    <col min="10250" max="10493" width="9.5703125" style="126"/>
    <col min="10494" max="10494" width="3.85546875" style="126" customWidth="1"/>
    <col min="10495" max="10495" width="9" style="126" customWidth="1"/>
    <col min="10496" max="10496" width="36.5703125" style="126" customWidth="1"/>
    <col min="10497" max="10497" width="5.5703125" style="126" customWidth="1"/>
    <col min="10498" max="10498" width="9.42578125" style="126" customWidth="1"/>
    <col min="10499" max="10499" width="12.85546875" style="126" customWidth="1"/>
    <col min="10500" max="10500" width="14.42578125" style="126" customWidth="1"/>
    <col min="10501" max="10501" width="16.85546875" style="126" customWidth="1"/>
    <col min="10502" max="10502" width="14.85546875" style="126" customWidth="1"/>
    <col min="10503" max="10504" width="11.42578125" style="126" customWidth="1"/>
    <col min="10505" max="10505" width="15" style="126" customWidth="1"/>
    <col min="10506" max="10749" width="9.5703125" style="126"/>
    <col min="10750" max="10750" width="3.85546875" style="126" customWidth="1"/>
    <col min="10751" max="10751" width="9" style="126" customWidth="1"/>
    <col min="10752" max="10752" width="36.5703125" style="126" customWidth="1"/>
    <col min="10753" max="10753" width="5.5703125" style="126" customWidth="1"/>
    <col min="10754" max="10754" width="9.42578125" style="126" customWidth="1"/>
    <col min="10755" max="10755" width="12.85546875" style="126" customWidth="1"/>
    <col min="10756" max="10756" width="14.42578125" style="126" customWidth="1"/>
    <col min="10757" max="10757" width="16.85546875" style="126" customWidth="1"/>
    <col min="10758" max="10758" width="14.85546875" style="126" customWidth="1"/>
    <col min="10759" max="10760" width="11.42578125" style="126" customWidth="1"/>
    <col min="10761" max="10761" width="15" style="126" customWidth="1"/>
    <col min="10762" max="11005" width="9.5703125" style="126"/>
    <col min="11006" max="11006" width="3.85546875" style="126" customWidth="1"/>
    <col min="11007" max="11007" width="9" style="126" customWidth="1"/>
    <col min="11008" max="11008" width="36.5703125" style="126" customWidth="1"/>
    <col min="11009" max="11009" width="5.5703125" style="126" customWidth="1"/>
    <col min="11010" max="11010" width="9.42578125" style="126" customWidth="1"/>
    <col min="11011" max="11011" width="12.85546875" style="126" customWidth="1"/>
    <col min="11012" max="11012" width="14.42578125" style="126" customWidth="1"/>
    <col min="11013" max="11013" width="16.85546875" style="126" customWidth="1"/>
    <col min="11014" max="11014" width="14.85546875" style="126" customWidth="1"/>
    <col min="11015" max="11016" width="11.42578125" style="126" customWidth="1"/>
    <col min="11017" max="11017" width="15" style="126" customWidth="1"/>
    <col min="11018" max="11261" width="9.5703125" style="126"/>
    <col min="11262" max="11262" width="3.85546875" style="126" customWidth="1"/>
    <col min="11263" max="11263" width="9" style="126" customWidth="1"/>
    <col min="11264" max="11264" width="36.5703125" style="126" customWidth="1"/>
    <col min="11265" max="11265" width="5.5703125" style="126" customWidth="1"/>
    <col min="11266" max="11266" width="9.42578125" style="126" customWidth="1"/>
    <col min="11267" max="11267" width="12.85546875" style="126" customWidth="1"/>
    <col min="11268" max="11268" width="14.42578125" style="126" customWidth="1"/>
    <col min="11269" max="11269" width="16.85546875" style="126" customWidth="1"/>
    <col min="11270" max="11270" width="14.85546875" style="126" customWidth="1"/>
    <col min="11271" max="11272" width="11.42578125" style="126" customWidth="1"/>
    <col min="11273" max="11273" width="15" style="126" customWidth="1"/>
    <col min="11274" max="11517" width="9.5703125" style="126"/>
    <col min="11518" max="11518" width="3.85546875" style="126" customWidth="1"/>
    <col min="11519" max="11519" width="9" style="126" customWidth="1"/>
    <col min="11520" max="11520" width="36.5703125" style="126" customWidth="1"/>
    <col min="11521" max="11521" width="5.5703125" style="126" customWidth="1"/>
    <col min="11522" max="11522" width="9.42578125" style="126" customWidth="1"/>
    <col min="11523" max="11523" width="12.85546875" style="126" customWidth="1"/>
    <col min="11524" max="11524" width="14.42578125" style="126" customWidth="1"/>
    <col min="11525" max="11525" width="16.85546875" style="126" customWidth="1"/>
    <col min="11526" max="11526" width="14.85546875" style="126" customWidth="1"/>
    <col min="11527" max="11528" width="11.42578125" style="126" customWidth="1"/>
    <col min="11529" max="11529" width="15" style="126" customWidth="1"/>
    <col min="11530" max="11773" width="9.5703125" style="126"/>
    <col min="11774" max="11774" width="3.85546875" style="126" customWidth="1"/>
    <col min="11775" max="11775" width="9" style="126" customWidth="1"/>
    <col min="11776" max="11776" width="36.5703125" style="126" customWidth="1"/>
    <col min="11777" max="11777" width="5.5703125" style="126" customWidth="1"/>
    <col min="11778" max="11778" width="9.42578125" style="126" customWidth="1"/>
    <col min="11779" max="11779" width="12.85546875" style="126" customWidth="1"/>
    <col min="11780" max="11780" width="14.42578125" style="126" customWidth="1"/>
    <col min="11781" max="11781" width="16.85546875" style="126" customWidth="1"/>
    <col min="11782" max="11782" width="14.85546875" style="126" customWidth="1"/>
    <col min="11783" max="11784" width="11.42578125" style="126" customWidth="1"/>
    <col min="11785" max="11785" width="15" style="126" customWidth="1"/>
    <col min="11786" max="12029" width="9.5703125" style="126"/>
    <col min="12030" max="12030" width="3.85546875" style="126" customWidth="1"/>
    <col min="12031" max="12031" width="9" style="126" customWidth="1"/>
    <col min="12032" max="12032" width="36.5703125" style="126" customWidth="1"/>
    <col min="12033" max="12033" width="5.5703125" style="126" customWidth="1"/>
    <col min="12034" max="12034" width="9.42578125" style="126" customWidth="1"/>
    <col min="12035" max="12035" width="12.85546875" style="126" customWidth="1"/>
    <col min="12036" max="12036" width="14.42578125" style="126" customWidth="1"/>
    <col min="12037" max="12037" width="16.85546875" style="126" customWidth="1"/>
    <col min="12038" max="12038" width="14.85546875" style="126" customWidth="1"/>
    <col min="12039" max="12040" width="11.42578125" style="126" customWidth="1"/>
    <col min="12041" max="12041" width="15" style="126" customWidth="1"/>
    <col min="12042" max="12285" width="9.5703125" style="126"/>
    <col min="12286" max="12286" width="3.85546875" style="126" customWidth="1"/>
    <col min="12287" max="12287" width="9" style="126" customWidth="1"/>
    <col min="12288" max="12288" width="36.5703125" style="126" customWidth="1"/>
    <col min="12289" max="12289" width="5.5703125" style="126" customWidth="1"/>
    <col min="12290" max="12290" width="9.42578125" style="126" customWidth="1"/>
    <col min="12291" max="12291" width="12.85546875" style="126" customWidth="1"/>
    <col min="12292" max="12292" width="14.42578125" style="126" customWidth="1"/>
    <col min="12293" max="12293" width="16.85546875" style="126" customWidth="1"/>
    <col min="12294" max="12294" width="14.85546875" style="126" customWidth="1"/>
    <col min="12295" max="12296" width="11.42578125" style="126" customWidth="1"/>
    <col min="12297" max="12297" width="15" style="126" customWidth="1"/>
    <col min="12298" max="12541" width="9.5703125" style="126"/>
    <col min="12542" max="12542" width="3.85546875" style="126" customWidth="1"/>
    <col min="12543" max="12543" width="9" style="126" customWidth="1"/>
    <col min="12544" max="12544" width="36.5703125" style="126" customWidth="1"/>
    <col min="12545" max="12545" width="5.5703125" style="126" customWidth="1"/>
    <col min="12546" max="12546" width="9.42578125" style="126" customWidth="1"/>
    <col min="12547" max="12547" width="12.85546875" style="126" customWidth="1"/>
    <col min="12548" max="12548" width="14.42578125" style="126" customWidth="1"/>
    <col min="12549" max="12549" width="16.85546875" style="126" customWidth="1"/>
    <col min="12550" max="12550" width="14.85546875" style="126" customWidth="1"/>
    <col min="12551" max="12552" width="11.42578125" style="126" customWidth="1"/>
    <col min="12553" max="12553" width="15" style="126" customWidth="1"/>
    <col min="12554" max="12797" width="9.5703125" style="126"/>
    <col min="12798" max="12798" width="3.85546875" style="126" customWidth="1"/>
    <col min="12799" max="12799" width="9" style="126" customWidth="1"/>
    <col min="12800" max="12800" width="36.5703125" style="126" customWidth="1"/>
    <col min="12801" max="12801" width="5.5703125" style="126" customWidth="1"/>
    <col min="12802" max="12802" width="9.42578125" style="126" customWidth="1"/>
    <col min="12803" max="12803" width="12.85546875" style="126" customWidth="1"/>
    <col min="12804" max="12804" width="14.42578125" style="126" customWidth="1"/>
    <col min="12805" max="12805" width="16.85546875" style="126" customWidth="1"/>
    <col min="12806" max="12806" width="14.85546875" style="126" customWidth="1"/>
    <col min="12807" max="12808" width="11.42578125" style="126" customWidth="1"/>
    <col min="12809" max="12809" width="15" style="126" customWidth="1"/>
    <col min="12810" max="13053" width="9.5703125" style="126"/>
    <col min="13054" max="13054" width="3.85546875" style="126" customWidth="1"/>
    <col min="13055" max="13055" width="9" style="126" customWidth="1"/>
    <col min="13056" max="13056" width="36.5703125" style="126" customWidth="1"/>
    <col min="13057" max="13057" width="5.5703125" style="126" customWidth="1"/>
    <col min="13058" max="13058" width="9.42578125" style="126" customWidth="1"/>
    <col min="13059" max="13059" width="12.85546875" style="126" customWidth="1"/>
    <col min="13060" max="13060" width="14.42578125" style="126" customWidth="1"/>
    <col min="13061" max="13061" width="16.85546875" style="126" customWidth="1"/>
    <col min="13062" max="13062" width="14.85546875" style="126" customWidth="1"/>
    <col min="13063" max="13064" width="11.42578125" style="126" customWidth="1"/>
    <col min="13065" max="13065" width="15" style="126" customWidth="1"/>
    <col min="13066" max="13309" width="9.5703125" style="126"/>
    <col min="13310" max="13310" width="3.85546875" style="126" customWidth="1"/>
    <col min="13311" max="13311" width="9" style="126" customWidth="1"/>
    <col min="13312" max="13312" width="36.5703125" style="126" customWidth="1"/>
    <col min="13313" max="13313" width="5.5703125" style="126" customWidth="1"/>
    <col min="13314" max="13314" width="9.42578125" style="126" customWidth="1"/>
    <col min="13315" max="13315" width="12.85546875" style="126" customWidth="1"/>
    <col min="13316" max="13316" width="14.42578125" style="126" customWidth="1"/>
    <col min="13317" max="13317" width="16.85546875" style="126" customWidth="1"/>
    <col min="13318" max="13318" width="14.85546875" style="126" customWidth="1"/>
    <col min="13319" max="13320" width="11.42578125" style="126" customWidth="1"/>
    <col min="13321" max="13321" width="15" style="126" customWidth="1"/>
    <col min="13322" max="13565" width="9.5703125" style="126"/>
    <col min="13566" max="13566" width="3.85546875" style="126" customWidth="1"/>
    <col min="13567" max="13567" width="9" style="126" customWidth="1"/>
    <col min="13568" max="13568" width="36.5703125" style="126" customWidth="1"/>
    <col min="13569" max="13569" width="5.5703125" style="126" customWidth="1"/>
    <col min="13570" max="13570" width="9.42578125" style="126" customWidth="1"/>
    <col min="13571" max="13571" width="12.85546875" style="126" customWidth="1"/>
    <col min="13572" max="13572" width="14.42578125" style="126" customWidth="1"/>
    <col min="13573" max="13573" width="16.85546875" style="126" customWidth="1"/>
    <col min="13574" max="13574" width="14.85546875" style="126" customWidth="1"/>
    <col min="13575" max="13576" width="11.42578125" style="126" customWidth="1"/>
    <col min="13577" max="13577" width="15" style="126" customWidth="1"/>
    <col min="13578" max="13821" width="9.5703125" style="126"/>
    <col min="13822" max="13822" width="3.85546875" style="126" customWidth="1"/>
    <col min="13823" max="13823" width="9" style="126" customWidth="1"/>
    <col min="13824" max="13824" width="36.5703125" style="126" customWidth="1"/>
    <col min="13825" max="13825" width="5.5703125" style="126" customWidth="1"/>
    <col min="13826" max="13826" width="9.42578125" style="126" customWidth="1"/>
    <col min="13827" max="13827" width="12.85546875" style="126" customWidth="1"/>
    <col min="13828" max="13828" width="14.42578125" style="126" customWidth="1"/>
    <col min="13829" max="13829" width="16.85546875" style="126" customWidth="1"/>
    <col min="13830" max="13830" width="14.85546875" style="126" customWidth="1"/>
    <col min="13831" max="13832" width="11.42578125" style="126" customWidth="1"/>
    <col min="13833" max="13833" width="15" style="126" customWidth="1"/>
    <col min="13834" max="14077" width="9.5703125" style="126"/>
    <col min="14078" max="14078" width="3.85546875" style="126" customWidth="1"/>
    <col min="14079" max="14079" width="9" style="126" customWidth="1"/>
    <col min="14080" max="14080" width="36.5703125" style="126" customWidth="1"/>
    <col min="14081" max="14081" width="5.5703125" style="126" customWidth="1"/>
    <col min="14082" max="14082" width="9.42578125" style="126" customWidth="1"/>
    <col min="14083" max="14083" width="12.85546875" style="126" customWidth="1"/>
    <col min="14084" max="14084" width="14.42578125" style="126" customWidth="1"/>
    <col min="14085" max="14085" width="16.85546875" style="126" customWidth="1"/>
    <col min="14086" max="14086" width="14.85546875" style="126" customWidth="1"/>
    <col min="14087" max="14088" width="11.42578125" style="126" customWidth="1"/>
    <col min="14089" max="14089" width="15" style="126" customWidth="1"/>
    <col min="14090" max="14333" width="9.5703125" style="126"/>
    <col min="14334" max="14334" width="3.85546875" style="126" customWidth="1"/>
    <col min="14335" max="14335" width="9" style="126" customWidth="1"/>
    <col min="14336" max="14336" width="36.5703125" style="126" customWidth="1"/>
    <col min="14337" max="14337" width="5.5703125" style="126" customWidth="1"/>
    <col min="14338" max="14338" width="9.42578125" style="126" customWidth="1"/>
    <col min="14339" max="14339" width="12.85546875" style="126" customWidth="1"/>
    <col min="14340" max="14340" width="14.42578125" style="126" customWidth="1"/>
    <col min="14341" max="14341" width="16.85546875" style="126" customWidth="1"/>
    <col min="14342" max="14342" width="14.85546875" style="126" customWidth="1"/>
    <col min="14343" max="14344" width="11.42578125" style="126" customWidth="1"/>
    <col min="14345" max="14345" width="15" style="126" customWidth="1"/>
    <col min="14346" max="14589" width="9.5703125" style="126"/>
    <col min="14590" max="14590" width="3.85546875" style="126" customWidth="1"/>
    <col min="14591" max="14591" width="9" style="126" customWidth="1"/>
    <col min="14592" max="14592" width="36.5703125" style="126" customWidth="1"/>
    <col min="14593" max="14593" width="5.5703125" style="126" customWidth="1"/>
    <col min="14594" max="14594" width="9.42578125" style="126" customWidth="1"/>
    <col min="14595" max="14595" width="12.85546875" style="126" customWidth="1"/>
    <col min="14596" max="14596" width="14.42578125" style="126" customWidth="1"/>
    <col min="14597" max="14597" width="16.85546875" style="126" customWidth="1"/>
    <col min="14598" max="14598" width="14.85546875" style="126" customWidth="1"/>
    <col min="14599" max="14600" width="11.42578125" style="126" customWidth="1"/>
    <col min="14601" max="14601" width="15" style="126" customWidth="1"/>
    <col min="14602" max="14845" width="9.5703125" style="126"/>
    <col min="14846" max="14846" width="3.85546875" style="126" customWidth="1"/>
    <col min="14847" max="14847" width="9" style="126" customWidth="1"/>
    <col min="14848" max="14848" width="36.5703125" style="126" customWidth="1"/>
    <col min="14849" max="14849" width="5.5703125" style="126" customWidth="1"/>
    <col min="14850" max="14850" width="9.42578125" style="126" customWidth="1"/>
    <col min="14851" max="14851" width="12.85546875" style="126" customWidth="1"/>
    <col min="14852" max="14852" width="14.42578125" style="126" customWidth="1"/>
    <col min="14853" max="14853" width="16.85546875" style="126" customWidth="1"/>
    <col min="14854" max="14854" width="14.85546875" style="126" customWidth="1"/>
    <col min="14855" max="14856" width="11.42578125" style="126" customWidth="1"/>
    <col min="14857" max="14857" width="15" style="126" customWidth="1"/>
    <col min="14858" max="15101" width="9.5703125" style="126"/>
    <col min="15102" max="15102" width="3.85546875" style="126" customWidth="1"/>
    <col min="15103" max="15103" width="9" style="126" customWidth="1"/>
    <col min="15104" max="15104" width="36.5703125" style="126" customWidth="1"/>
    <col min="15105" max="15105" width="5.5703125" style="126" customWidth="1"/>
    <col min="15106" max="15106" width="9.42578125" style="126" customWidth="1"/>
    <col min="15107" max="15107" width="12.85546875" style="126" customWidth="1"/>
    <col min="15108" max="15108" width="14.42578125" style="126" customWidth="1"/>
    <col min="15109" max="15109" width="16.85546875" style="126" customWidth="1"/>
    <col min="15110" max="15110" width="14.85546875" style="126" customWidth="1"/>
    <col min="15111" max="15112" width="11.42578125" style="126" customWidth="1"/>
    <col min="15113" max="15113" width="15" style="126" customWidth="1"/>
    <col min="15114" max="15357" width="9.5703125" style="126"/>
    <col min="15358" max="15358" width="3.85546875" style="126" customWidth="1"/>
    <col min="15359" max="15359" width="9" style="126" customWidth="1"/>
    <col min="15360" max="15360" width="36.5703125" style="126" customWidth="1"/>
    <col min="15361" max="15361" width="5.5703125" style="126" customWidth="1"/>
    <col min="15362" max="15362" width="9.42578125" style="126" customWidth="1"/>
    <col min="15363" max="15363" width="12.85546875" style="126" customWidth="1"/>
    <col min="15364" max="15364" width="14.42578125" style="126" customWidth="1"/>
    <col min="15365" max="15365" width="16.85546875" style="126" customWidth="1"/>
    <col min="15366" max="15366" width="14.85546875" style="126" customWidth="1"/>
    <col min="15367" max="15368" width="11.42578125" style="126" customWidth="1"/>
    <col min="15369" max="15369" width="15" style="126" customWidth="1"/>
    <col min="15370" max="15613" width="9.5703125" style="126"/>
    <col min="15614" max="15614" width="3.85546875" style="126" customWidth="1"/>
    <col min="15615" max="15615" width="9" style="126" customWidth="1"/>
    <col min="15616" max="15616" width="36.5703125" style="126" customWidth="1"/>
    <col min="15617" max="15617" width="5.5703125" style="126" customWidth="1"/>
    <col min="15618" max="15618" width="9.42578125" style="126" customWidth="1"/>
    <col min="15619" max="15619" width="12.85546875" style="126" customWidth="1"/>
    <col min="15620" max="15620" width="14.42578125" style="126" customWidth="1"/>
    <col min="15621" max="15621" width="16.85546875" style="126" customWidth="1"/>
    <col min="15622" max="15622" width="14.85546875" style="126" customWidth="1"/>
    <col min="15623" max="15624" width="11.42578125" style="126" customWidth="1"/>
    <col min="15625" max="15625" width="15" style="126" customWidth="1"/>
    <col min="15626" max="15869" width="9.5703125" style="126"/>
    <col min="15870" max="15870" width="3.85546875" style="126" customWidth="1"/>
    <col min="15871" max="15871" width="9" style="126" customWidth="1"/>
    <col min="15872" max="15872" width="36.5703125" style="126" customWidth="1"/>
    <col min="15873" max="15873" width="5.5703125" style="126" customWidth="1"/>
    <col min="15874" max="15874" width="9.42578125" style="126" customWidth="1"/>
    <col min="15875" max="15875" width="12.85546875" style="126" customWidth="1"/>
    <col min="15876" max="15876" width="14.42578125" style="126" customWidth="1"/>
    <col min="15877" max="15877" width="16.85546875" style="126" customWidth="1"/>
    <col min="15878" max="15878" width="14.85546875" style="126" customWidth="1"/>
    <col min="15879" max="15880" width="11.42578125" style="126" customWidth="1"/>
    <col min="15881" max="15881" width="15" style="126" customWidth="1"/>
    <col min="15882" max="16125" width="9.5703125" style="126"/>
    <col min="16126" max="16126" width="3.85546875" style="126" customWidth="1"/>
    <col min="16127" max="16127" width="9" style="126" customWidth="1"/>
    <col min="16128" max="16128" width="36.5703125" style="126" customWidth="1"/>
    <col min="16129" max="16129" width="5.5703125" style="126" customWidth="1"/>
    <col min="16130" max="16130" width="9.42578125" style="126" customWidth="1"/>
    <col min="16131" max="16131" width="12.85546875" style="126" customWidth="1"/>
    <col min="16132" max="16132" width="14.42578125" style="126" customWidth="1"/>
    <col min="16133" max="16133" width="16.85546875" style="126" customWidth="1"/>
    <col min="16134" max="16134" width="14.85546875" style="126" customWidth="1"/>
    <col min="16135" max="16136" width="11.42578125" style="126" customWidth="1"/>
    <col min="16137" max="16137" width="15" style="126" customWidth="1"/>
    <col min="16138" max="16384" width="9.5703125" style="126"/>
  </cols>
  <sheetData>
    <row r="1" spans="1:9" ht="12.75">
      <c r="A1" s="38" t="s">
        <v>41</v>
      </c>
      <c r="B1" s="38" t="s">
        <v>42</v>
      </c>
      <c r="C1" s="38" t="s">
        <v>43</v>
      </c>
      <c r="D1" s="39" t="s">
        <v>17</v>
      </c>
      <c r="E1" s="40" t="s">
        <v>44</v>
      </c>
      <c r="F1" s="40" t="s">
        <v>45</v>
      </c>
    </row>
    <row r="2" spans="1:9" ht="13.5" thickBot="1">
      <c r="A2" s="41"/>
      <c r="B2" s="41"/>
      <c r="C2" s="41" t="s">
        <v>46</v>
      </c>
      <c r="D2" s="42"/>
      <c r="E2" s="43" t="s">
        <v>47</v>
      </c>
      <c r="F2" s="43" t="s">
        <v>48</v>
      </c>
    </row>
    <row r="3" spans="1:9" ht="12.75">
      <c r="A3" s="159"/>
      <c r="B3" s="159"/>
      <c r="C3" s="159"/>
      <c r="D3" s="160"/>
      <c r="E3" s="161"/>
      <c r="F3" s="161"/>
    </row>
    <row r="4" spans="1:9" ht="12.75">
      <c r="A4" s="120" t="s">
        <v>115</v>
      </c>
      <c r="B4" s="121" t="s">
        <v>80</v>
      </c>
      <c r="C4" s="122"/>
    </row>
    <row r="5" spans="1:9">
      <c r="B5" s="128"/>
      <c r="C5" s="122"/>
      <c r="G5" s="129"/>
      <c r="H5" s="130"/>
    </row>
    <row r="6" spans="1:9">
      <c r="A6" s="127">
        <v>1</v>
      </c>
      <c r="B6" s="131" t="s">
        <v>83</v>
      </c>
      <c r="C6" s="122"/>
      <c r="G6" s="132"/>
      <c r="H6" s="130"/>
    </row>
    <row r="7" spans="1:9" ht="22.5">
      <c r="B7" s="131" t="s">
        <v>81</v>
      </c>
      <c r="C7" s="122" t="s">
        <v>9</v>
      </c>
      <c r="D7" s="122">
        <v>5</v>
      </c>
      <c r="F7" s="122">
        <f>+D7*E7</f>
        <v>0</v>
      </c>
      <c r="G7" s="132"/>
      <c r="H7" s="130"/>
    </row>
    <row r="8" spans="1:9">
      <c r="B8" s="131" t="s">
        <v>82</v>
      </c>
      <c r="C8" s="122" t="s">
        <v>32</v>
      </c>
      <c r="D8" s="122">
        <v>1</v>
      </c>
      <c r="F8" s="122">
        <f>+D8*E8</f>
        <v>0</v>
      </c>
      <c r="G8" s="132"/>
      <c r="H8" s="130"/>
    </row>
    <row r="9" spans="1:9">
      <c r="B9" s="133"/>
      <c r="C9" s="122"/>
      <c r="G9" s="132"/>
      <c r="H9" s="130"/>
    </row>
    <row r="10" spans="1:9" ht="22.5">
      <c r="A10" s="127">
        <f>+A6+1</f>
        <v>2</v>
      </c>
      <c r="B10" s="131" t="s">
        <v>28</v>
      </c>
      <c r="C10" s="122"/>
      <c r="G10" s="132"/>
      <c r="H10" s="130"/>
    </row>
    <row r="11" spans="1:9" ht="15.6" customHeight="1">
      <c r="B11" s="131" t="s">
        <v>29</v>
      </c>
      <c r="C11" s="134" t="s">
        <v>8</v>
      </c>
      <c r="D11" s="122">
        <f>3*2*0.8*4</f>
        <v>19.200000000000003</v>
      </c>
      <c r="E11" s="135"/>
      <c r="F11" s="135">
        <f>D11*E11</f>
        <v>0</v>
      </c>
      <c r="G11" s="136" t="s">
        <v>6</v>
      </c>
      <c r="H11" s="137" t="s">
        <v>7</v>
      </c>
    </row>
    <row r="12" spans="1:9">
      <c r="B12" s="138" t="s">
        <v>30</v>
      </c>
      <c r="C12" s="139" t="s">
        <v>8</v>
      </c>
      <c r="D12" s="122">
        <f>15*0.3+4*1*2</f>
        <v>12.5</v>
      </c>
      <c r="F12" s="122">
        <f>+D12*E12</f>
        <v>0</v>
      </c>
      <c r="G12" s="140"/>
      <c r="H12" s="141"/>
    </row>
    <row r="13" spans="1:9" s="163" customFormat="1">
      <c r="A13" s="204"/>
      <c r="B13" s="205" t="s">
        <v>124</v>
      </c>
      <c r="C13" s="206" t="s">
        <v>8</v>
      </c>
      <c r="D13" s="164">
        <f>20*0.3*0.1+10*1.2*0.05</f>
        <v>1.2000000000000002</v>
      </c>
      <c r="E13" s="164"/>
      <c r="F13" s="164">
        <f>+D13*E13</f>
        <v>0</v>
      </c>
      <c r="G13" s="207"/>
      <c r="H13" s="208"/>
      <c r="I13" s="209"/>
    </row>
    <row r="14" spans="1:9">
      <c r="B14" s="138"/>
      <c r="C14" s="139"/>
      <c r="G14" s="140"/>
      <c r="H14" s="141"/>
    </row>
    <row r="15" spans="1:9" ht="22.5">
      <c r="A15" s="127">
        <f>+A10+1</f>
        <v>3</v>
      </c>
      <c r="B15" s="138" t="s">
        <v>40</v>
      </c>
      <c r="C15" s="139"/>
      <c r="G15" s="140"/>
      <c r="H15" s="141"/>
    </row>
    <row r="16" spans="1:9" ht="33.75">
      <c r="B16" s="138" t="s">
        <v>84</v>
      </c>
      <c r="C16" s="139" t="s">
        <v>8</v>
      </c>
      <c r="D16" s="122">
        <f>(6+8)/2*2+(19+4)/2*0.6</f>
        <v>20.9</v>
      </c>
      <c r="F16" s="122">
        <f>+D16*E16</f>
        <v>0</v>
      </c>
      <c r="G16" s="140"/>
      <c r="H16" s="141"/>
    </row>
    <row r="17" spans="1:8" ht="22.5">
      <c r="B17" s="138" t="s">
        <v>85</v>
      </c>
      <c r="C17" s="139" t="s">
        <v>13</v>
      </c>
      <c r="D17" s="122">
        <v>24</v>
      </c>
      <c r="F17" s="122">
        <f>+D17*E17</f>
        <v>0</v>
      </c>
      <c r="G17" s="140"/>
      <c r="H17" s="141"/>
    </row>
    <row r="18" spans="1:8">
      <c r="B18" s="138" t="s">
        <v>31</v>
      </c>
      <c r="C18" s="139" t="s">
        <v>32</v>
      </c>
      <c r="D18" s="122">
        <v>10</v>
      </c>
      <c r="F18" s="122">
        <f>+D18*E18</f>
        <v>0</v>
      </c>
      <c r="G18" s="140"/>
      <c r="H18" s="141"/>
    </row>
    <row r="19" spans="1:8">
      <c r="B19" s="138"/>
      <c r="C19" s="139"/>
      <c r="G19" s="140"/>
      <c r="H19" s="141"/>
    </row>
    <row r="20" spans="1:8" ht="22.5">
      <c r="A20" s="127">
        <f>+A15+1</f>
        <v>4</v>
      </c>
      <c r="B20" s="142" t="s">
        <v>86</v>
      </c>
      <c r="C20" s="126" t="s">
        <v>8</v>
      </c>
      <c r="D20" s="122">
        <f>+(40+90)/2*1.6</f>
        <v>104</v>
      </c>
    </row>
    <row r="21" spans="1:8" ht="33.75">
      <c r="B21" s="143" t="s">
        <v>118</v>
      </c>
      <c r="C21" s="126" t="s">
        <v>8</v>
      </c>
      <c r="D21" s="122">
        <f>1*4*2+2*4</f>
        <v>16</v>
      </c>
      <c r="F21" s="122">
        <f>+D21*E21</f>
        <v>0</v>
      </c>
    </row>
    <row r="22" spans="1:8">
      <c r="B22" s="143" t="s">
        <v>87</v>
      </c>
      <c r="C22" s="126" t="s">
        <v>8</v>
      </c>
      <c r="D22" s="122">
        <f>+D20-D21</f>
        <v>88</v>
      </c>
      <c r="F22" s="122">
        <f>+D22*E22</f>
        <v>0</v>
      </c>
    </row>
    <row r="23" spans="1:8">
      <c r="B23" s="143"/>
    </row>
    <row r="24" spans="1:8">
      <c r="A24" s="127">
        <f>+A20+1</f>
        <v>5</v>
      </c>
      <c r="B24" s="143" t="s">
        <v>33</v>
      </c>
    </row>
    <row r="25" spans="1:8">
      <c r="B25" s="143" t="s">
        <v>34</v>
      </c>
      <c r="C25" s="126" t="s">
        <v>9</v>
      </c>
      <c r="D25" s="122">
        <v>20</v>
      </c>
      <c r="F25" s="122">
        <f>+D25*E25</f>
        <v>0</v>
      </c>
    </row>
    <row r="26" spans="1:8" ht="22.5">
      <c r="B26" s="143" t="s">
        <v>35</v>
      </c>
      <c r="C26" s="126" t="s">
        <v>8</v>
      </c>
      <c r="D26" s="122">
        <f>10*0.3+12*0.3</f>
        <v>6.6</v>
      </c>
      <c r="F26" s="122">
        <f>+D26*E26</f>
        <v>0</v>
      </c>
    </row>
    <row r="27" spans="1:8">
      <c r="G27" s="144"/>
    </row>
    <row r="28" spans="1:8" ht="22.5">
      <c r="A28" s="127">
        <f>+A24+1</f>
        <v>6</v>
      </c>
      <c r="B28" s="142" t="s">
        <v>18</v>
      </c>
      <c r="D28" s="126"/>
      <c r="E28" s="126"/>
      <c r="F28" s="126"/>
      <c r="G28" s="144"/>
    </row>
    <row r="29" spans="1:8">
      <c r="B29" s="142" t="s">
        <v>88</v>
      </c>
      <c r="C29" s="126" t="s">
        <v>13</v>
      </c>
      <c r="D29" s="126">
        <f>2.1+4.3+4.7+1.7+1.2</f>
        <v>14</v>
      </c>
      <c r="E29" s="126"/>
      <c r="F29" s="126"/>
      <c r="G29" s="144"/>
    </row>
    <row r="30" spans="1:8">
      <c r="B30" s="142" t="s">
        <v>89</v>
      </c>
      <c r="C30" s="126" t="s">
        <v>8</v>
      </c>
      <c r="D30" s="122">
        <v>6.4</v>
      </c>
      <c r="F30" s="122">
        <f>+D30*E30</f>
        <v>0</v>
      </c>
      <c r="G30" s="144"/>
    </row>
    <row r="31" spans="1:8">
      <c r="B31" s="142" t="s">
        <v>19</v>
      </c>
      <c r="C31" s="126" t="s">
        <v>9</v>
      </c>
      <c r="D31" s="122">
        <f>0.8*D29</f>
        <v>11.200000000000001</v>
      </c>
      <c r="F31" s="122">
        <f>+D31*E31</f>
        <v>0</v>
      </c>
      <c r="G31" s="144"/>
    </row>
    <row r="32" spans="1:8">
      <c r="B32" s="142" t="s">
        <v>91</v>
      </c>
      <c r="C32" s="126" t="s">
        <v>20</v>
      </c>
      <c r="D32" s="122">
        <v>287</v>
      </c>
      <c r="F32" s="122">
        <f>+D32*E32</f>
        <v>0</v>
      </c>
      <c r="G32" s="144"/>
    </row>
    <row r="33" spans="1:7">
      <c r="G33" s="144"/>
    </row>
    <row r="34" spans="1:7">
      <c r="A34" s="127">
        <f>+A28+1</f>
        <v>7</v>
      </c>
      <c r="B34" s="142" t="s">
        <v>21</v>
      </c>
      <c r="G34" s="144"/>
    </row>
    <row r="35" spans="1:7">
      <c r="B35" s="142" t="s">
        <v>88</v>
      </c>
      <c r="C35" s="126" t="s">
        <v>13</v>
      </c>
      <c r="D35" s="122">
        <f>8+1.9+1.4+1.9</f>
        <v>13.200000000000001</v>
      </c>
      <c r="G35" s="144"/>
    </row>
    <row r="36" spans="1:7">
      <c r="B36" s="142" t="s">
        <v>90</v>
      </c>
      <c r="C36" s="126" t="s">
        <v>8</v>
      </c>
      <c r="D36" s="126">
        <v>16.91</v>
      </c>
      <c r="F36" s="122">
        <f>+D36*E36</f>
        <v>0</v>
      </c>
      <c r="G36" s="144"/>
    </row>
    <row r="37" spans="1:7">
      <c r="B37" s="142" t="s">
        <v>19</v>
      </c>
      <c r="C37" s="126" t="s">
        <v>9</v>
      </c>
      <c r="D37" s="122">
        <f>1.5*2*D35</f>
        <v>39.6</v>
      </c>
      <c r="F37" s="122">
        <f>+D37*E37</f>
        <v>0</v>
      </c>
      <c r="G37" s="144"/>
    </row>
    <row r="38" spans="1:7">
      <c r="B38" s="142" t="s">
        <v>91</v>
      </c>
      <c r="C38" s="126" t="s">
        <v>20</v>
      </c>
      <c r="D38" s="122">
        <v>1550</v>
      </c>
      <c r="F38" s="122">
        <f>+D38*E38</f>
        <v>0</v>
      </c>
      <c r="G38" s="144"/>
    </row>
    <row r="39" spans="1:7">
      <c r="G39" s="144"/>
    </row>
    <row r="40" spans="1:7">
      <c r="A40" s="127">
        <f>+A34+1</f>
        <v>8</v>
      </c>
      <c r="B40" s="142" t="s">
        <v>22</v>
      </c>
      <c r="G40" s="144"/>
    </row>
    <row r="41" spans="1:7">
      <c r="B41" s="142" t="s">
        <v>89</v>
      </c>
      <c r="C41" s="126" t="s">
        <v>8</v>
      </c>
      <c r="D41" s="122">
        <v>40</v>
      </c>
      <c r="F41" s="122">
        <f>+D41*E41</f>
        <v>0</v>
      </c>
      <c r="G41" s="144"/>
    </row>
    <row r="42" spans="1:7">
      <c r="B42" s="142" t="s">
        <v>93</v>
      </c>
      <c r="C42" s="126" t="s">
        <v>9</v>
      </c>
      <c r="D42" s="122">
        <v>22</v>
      </c>
      <c r="F42" s="122">
        <f>+D42*E42</f>
        <v>0</v>
      </c>
      <c r="G42" s="144"/>
    </row>
    <row r="43" spans="1:7">
      <c r="B43" s="142" t="s">
        <v>92</v>
      </c>
      <c r="C43" s="126" t="s">
        <v>9</v>
      </c>
      <c r="D43" s="122">
        <f>20*0.4+6*0.12*2+6*0.3*2+0.5*6*2</f>
        <v>19.04</v>
      </c>
      <c r="F43" s="122">
        <f>+D43*E43</f>
        <v>0</v>
      </c>
      <c r="G43" s="144"/>
    </row>
    <row r="44" spans="1:7">
      <c r="B44" s="142" t="s">
        <v>91</v>
      </c>
      <c r="C44" s="126" t="s">
        <v>20</v>
      </c>
      <c r="D44" s="122">
        <v>4788</v>
      </c>
      <c r="F44" s="122">
        <f>+D44*E44</f>
        <v>0</v>
      </c>
      <c r="G44" s="144"/>
    </row>
    <row r="45" spans="1:7">
      <c r="B45" s="142" t="s">
        <v>94</v>
      </c>
      <c r="C45" s="126" t="s">
        <v>13</v>
      </c>
      <c r="D45" s="122">
        <v>12</v>
      </c>
      <c r="F45" s="122">
        <f>+D45*E45</f>
        <v>0</v>
      </c>
      <c r="G45" s="144"/>
    </row>
    <row r="46" spans="1:7">
      <c r="G46" s="144"/>
    </row>
    <row r="47" spans="1:7">
      <c r="A47" s="127">
        <f>+A40+1</f>
        <v>9</v>
      </c>
      <c r="B47" s="142" t="s">
        <v>36</v>
      </c>
      <c r="G47" s="144"/>
    </row>
    <row r="48" spans="1:7">
      <c r="B48" s="142" t="s">
        <v>15</v>
      </c>
      <c r="C48" s="126" t="s">
        <v>8</v>
      </c>
      <c r="D48" s="122">
        <f>6*0.6*2</f>
        <v>7.1999999999999993</v>
      </c>
      <c r="F48" s="122">
        <f t="shared" ref="F48:F51" si="0">+D48*E48</f>
        <v>0</v>
      </c>
      <c r="G48" s="144"/>
    </row>
    <row r="49" spans="1:9">
      <c r="B49" s="142" t="s">
        <v>16</v>
      </c>
      <c r="C49" s="126" t="s">
        <v>8</v>
      </c>
      <c r="D49" s="122">
        <f>+D48</f>
        <v>7.1999999999999993</v>
      </c>
      <c r="F49" s="122">
        <f t="shared" si="0"/>
        <v>0</v>
      </c>
      <c r="G49" s="144"/>
    </row>
    <row r="50" spans="1:9">
      <c r="B50" s="142" t="s">
        <v>89</v>
      </c>
      <c r="C50" s="126" t="s">
        <v>9</v>
      </c>
      <c r="D50" s="122">
        <f>6*0.25*2</f>
        <v>3</v>
      </c>
      <c r="F50" s="122">
        <f t="shared" si="0"/>
        <v>0</v>
      </c>
      <c r="G50" s="144"/>
    </row>
    <row r="51" spans="1:9">
      <c r="B51" s="142" t="s">
        <v>92</v>
      </c>
      <c r="C51" s="126" t="s">
        <v>9</v>
      </c>
      <c r="D51" s="122">
        <f>6*0.3*2</f>
        <v>3.5999999999999996</v>
      </c>
      <c r="F51" s="122">
        <f t="shared" si="0"/>
        <v>0</v>
      </c>
      <c r="G51" s="144"/>
    </row>
    <row r="52" spans="1:9">
      <c r="G52" s="144"/>
    </row>
    <row r="53" spans="1:9">
      <c r="A53" s="127">
        <f>+A47+1</f>
        <v>10</v>
      </c>
      <c r="B53" s="142" t="s">
        <v>23</v>
      </c>
      <c r="G53" s="144"/>
    </row>
    <row r="54" spans="1:9">
      <c r="B54" s="142" t="s">
        <v>24</v>
      </c>
      <c r="C54" s="126" t="s">
        <v>13</v>
      </c>
      <c r="D54" s="122">
        <f>9+7</f>
        <v>16</v>
      </c>
      <c r="F54" s="122">
        <f>+D54*E54</f>
        <v>0</v>
      </c>
      <c r="G54" s="144"/>
    </row>
    <row r="55" spans="1:9">
      <c r="B55" s="142" t="s">
        <v>25</v>
      </c>
      <c r="C55" s="126" t="s">
        <v>13</v>
      </c>
      <c r="D55" s="122">
        <f>+D54</f>
        <v>16</v>
      </c>
      <c r="F55" s="122">
        <f>+D55*E55</f>
        <v>0</v>
      </c>
      <c r="G55" s="144"/>
    </row>
    <row r="56" spans="1:9">
      <c r="G56" s="144"/>
    </row>
    <row r="57" spans="1:9">
      <c r="A57" s="127">
        <f>+A53+1</f>
        <v>11</v>
      </c>
      <c r="B57" s="142" t="s">
        <v>37</v>
      </c>
      <c r="G57" s="144"/>
    </row>
    <row r="58" spans="1:9">
      <c r="B58" s="142" t="s">
        <v>38</v>
      </c>
      <c r="C58" s="126" t="s">
        <v>8</v>
      </c>
      <c r="D58" s="122">
        <f>+D21</f>
        <v>16</v>
      </c>
      <c r="F58" s="122">
        <f>+D58*E58</f>
        <v>0</v>
      </c>
      <c r="G58" s="144"/>
    </row>
    <row r="59" spans="1:9">
      <c r="B59" s="142" t="s">
        <v>39</v>
      </c>
      <c r="C59" s="126" t="s">
        <v>8</v>
      </c>
      <c r="D59" s="122">
        <f>1.5*D35</f>
        <v>19.8</v>
      </c>
      <c r="F59" s="122">
        <f>+D59*E59</f>
        <v>0</v>
      </c>
      <c r="G59" s="144"/>
    </row>
    <row r="60" spans="1:9">
      <c r="G60" s="144"/>
    </row>
    <row r="61" spans="1:9" ht="22.5">
      <c r="A61" s="127">
        <f>+A57+1</f>
        <v>12</v>
      </c>
      <c r="B61" s="142" t="s">
        <v>104</v>
      </c>
      <c r="C61" s="126" t="s">
        <v>13</v>
      </c>
      <c r="D61" s="122">
        <v>12</v>
      </c>
      <c r="F61" s="122">
        <f>+D61*E61</f>
        <v>0</v>
      </c>
      <c r="G61" s="144"/>
    </row>
    <row r="62" spans="1:9">
      <c r="G62" s="144"/>
    </row>
    <row r="63" spans="1:9" s="212" customFormat="1" ht="67.5">
      <c r="A63" s="210">
        <v>12</v>
      </c>
      <c r="B63" s="211" t="s">
        <v>125</v>
      </c>
      <c r="C63" s="212" t="s">
        <v>9</v>
      </c>
      <c r="D63" s="213">
        <v>55</v>
      </c>
      <c r="E63" s="213"/>
      <c r="F63" s="213">
        <f t="shared" ref="F63:F65" si="1">+D63*E63</f>
        <v>0</v>
      </c>
      <c r="G63" s="214"/>
      <c r="H63" s="215"/>
      <c r="I63" s="216"/>
    </row>
    <row r="64" spans="1:9">
      <c r="G64" s="144"/>
    </row>
    <row r="65" spans="1:7" ht="22.5">
      <c r="A65" s="127">
        <v>13</v>
      </c>
      <c r="B65" s="142" t="s">
        <v>114</v>
      </c>
      <c r="C65" s="126" t="s">
        <v>9</v>
      </c>
      <c r="D65" s="122">
        <v>95</v>
      </c>
      <c r="F65" s="122">
        <f t="shared" si="1"/>
        <v>0</v>
      </c>
      <c r="G65" s="144"/>
    </row>
    <row r="66" spans="1:7" ht="12" thickBot="1">
      <c r="A66" s="167"/>
      <c r="B66" s="168"/>
      <c r="C66" s="169"/>
      <c r="D66" s="170"/>
      <c r="E66" s="170"/>
      <c r="F66" s="170"/>
      <c r="G66" s="144"/>
    </row>
    <row r="67" spans="1:7" ht="12" thickTop="1">
      <c r="B67" s="143"/>
      <c r="E67" s="145"/>
      <c r="F67" s="146"/>
    </row>
    <row r="68" spans="1:7">
      <c r="B68" s="162" t="s">
        <v>119</v>
      </c>
      <c r="C68" s="163"/>
      <c r="D68" s="164"/>
      <c r="E68" s="165"/>
      <c r="F68" s="166">
        <f>SUM(F6:F67)</f>
        <v>0</v>
      </c>
    </row>
    <row r="69" spans="1:7">
      <c r="B69" s="143"/>
      <c r="E69" s="145"/>
      <c r="F69" s="146"/>
    </row>
    <row r="70" spans="1:7">
      <c r="B70" s="143"/>
    </row>
    <row r="71" spans="1:7">
      <c r="B71" s="143"/>
      <c r="C71" s="147"/>
      <c r="D71" s="141"/>
    </row>
    <row r="73" spans="1:7">
      <c r="B73" s="143"/>
    </row>
  </sheetData>
  <pageMargins left="0.7" right="0.7" top="0.75" bottom="0.75" header="0.3" footer="0.3"/>
  <pageSetup paperSize="9" orientation="portrait" r:id="rId1"/>
  <headerFooter>
    <oddHeader>&amp;C&amp;F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Zeros="0" topLeftCell="A29" zoomScaleNormal="100" workbookViewId="0">
      <selection activeCell="A35" sqref="A35:XFD35"/>
    </sheetView>
  </sheetViews>
  <sheetFormatPr defaultColWidth="9.5703125" defaultRowHeight="12.75"/>
  <cols>
    <col min="1" max="1" width="4.5703125" style="36" customWidth="1"/>
    <col min="2" max="2" width="36.7109375" style="17" customWidth="1"/>
    <col min="3" max="3" width="5.85546875" style="6" customWidth="1"/>
    <col min="4" max="4" width="8.140625" style="2" customWidth="1"/>
    <col min="5" max="5" width="11.42578125" style="2" customWidth="1"/>
    <col min="6" max="6" width="14.5703125" style="2" customWidth="1"/>
    <col min="7" max="7" width="20.5703125" style="3" hidden="1" customWidth="1"/>
    <col min="8" max="8" width="19" style="4" hidden="1" customWidth="1"/>
    <col min="9" max="9" width="13.42578125" style="5" hidden="1" customWidth="1"/>
    <col min="10" max="253" width="9.5703125" style="6"/>
    <col min="254" max="254" width="3.85546875" style="6" customWidth="1"/>
    <col min="255" max="255" width="9" style="6" customWidth="1"/>
    <col min="256" max="256" width="36.5703125" style="6" customWidth="1"/>
    <col min="257" max="257" width="5.5703125" style="6" customWidth="1"/>
    <col min="258" max="258" width="9.42578125" style="6" customWidth="1"/>
    <col min="259" max="259" width="12.85546875" style="6" customWidth="1"/>
    <col min="260" max="260" width="14.42578125" style="6" customWidth="1"/>
    <col min="261" max="261" width="16.85546875" style="6" customWidth="1"/>
    <col min="262" max="262" width="14.85546875" style="6" customWidth="1"/>
    <col min="263" max="264" width="11.42578125" style="6" customWidth="1"/>
    <col min="265" max="265" width="15" style="6" customWidth="1"/>
    <col min="266" max="509" width="9.5703125" style="6"/>
    <col min="510" max="510" width="3.85546875" style="6" customWidth="1"/>
    <col min="511" max="511" width="9" style="6" customWidth="1"/>
    <col min="512" max="512" width="36.5703125" style="6" customWidth="1"/>
    <col min="513" max="513" width="5.5703125" style="6" customWidth="1"/>
    <col min="514" max="514" width="9.42578125" style="6" customWidth="1"/>
    <col min="515" max="515" width="12.85546875" style="6" customWidth="1"/>
    <col min="516" max="516" width="14.42578125" style="6" customWidth="1"/>
    <col min="517" max="517" width="16.85546875" style="6" customWidth="1"/>
    <col min="518" max="518" width="14.85546875" style="6" customWidth="1"/>
    <col min="519" max="520" width="11.42578125" style="6" customWidth="1"/>
    <col min="521" max="521" width="15" style="6" customWidth="1"/>
    <col min="522" max="765" width="9.5703125" style="6"/>
    <col min="766" max="766" width="3.85546875" style="6" customWidth="1"/>
    <col min="767" max="767" width="9" style="6" customWidth="1"/>
    <col min="768" max="768" width="36.5703125" style="6" customWidth="1"/>
    <col min="769" max="769" width="5.5703125" style="6" customWidth="1"/>
    <col min="770" max="770" width="9.42578125" style="6" customWidth="1"/>
    <col min="771" max="771" width="12.85546875" style="6" customWidth="1"/>
    <col min="772" max="772" width="14.42578125" style="6" customWidth="1"/>
    <col min="773" max="773" width="16.85546875" style="6" customWidth="1"/>
    <col min="774" max="774" width="14.85546875" style="6" customWidth="1"/>
    <col min="775" max="776" width="11.42578125" style="6" customWidth="1"/>
    <col min="777" max="777" width="15" style="6" customWidth="1"/>
    <col min="778" max="1021" width="9.5703125" style="6"/>
    <col min="1022" max="1022" width="3.85546875" style="6" customWidth="1"/>
    <col min="1023" max="1023" width="9" style="6" customWidth="1"/>
    <col min="1024" max="1024" width="36.5703125" style="6" customWidth="1"/>
    <col min="1025" max="1025" width="5.5703125" style="6" customWidth="1"/>
    <col min="1026" max="1026" width="9.42578125" style="6" customWidth="1"/>
    <col min="1027" max="1027" width="12.85546875" style="6" customWidth="1"/>
    <col min="1028" max="1028" width="14.42578125" style="6" customWidth="1"/>
    <col min="1029" max="1029" width="16.85546875" style="6" customWidth="1"/>
    <col min="1030" max="1030" width="14.85546875" style="6" customWidth="1"/>
    <col min="1031" max="1032" width="11.42578125" style="6" customWidth="1"/>
    <col min="1033" max="1033" width="15" style="6" customWidth="1"/>
    <col min="1034" max="1277" width="9.5703125" style="6"/>
    <col min="1278" max="1278" width="3.85546875" style="6" customWidth="1"/>
    <col min="1279" max="1279" width="9" style="6" customWidth="1"/>
    <col min="1280" max="1280" width="36.5703125" style="6" customWidth="1"/>
    <col min="1281" max="1281" width="5.5703125" style="6" customWidth="1"/>
    <col min="1282" max="1282" width="9.42578125" style="6" customWidth="1"/>
    <col min="1283" max="1283" width="12.85546875" style="6" customWidth="1"/>
    <col min="1284" max="1284" width="14.42578125" style="6" customWidth="1"/>
    <col min="1285" max="1285" width="16.85546875" style="6" customWidth="1"/>
    <col min="1286" max="1286" width="14.85546875" style="6" customWidth="1"/>
    <col min="1287" max="1288" width="11.42578125" style="6" customWidth="1"/>
    <col min="1289" max="1289" width="15" style="6" customWidth="1"/>
    <col min="1290" max="1533" width="9.5703125" style="6"/>
    <col min="1534" max="1534" width="3.85546875" style="6" customWidth="1"/>
    <col min="1535" max="1535" width="9" style="6" customWidth="1"/>
    <col min="1536" max="1536" width="36.5703125" style="6" customWidth="1"/>
    <col min="1537" max="1537" width="5.5703125" style="6" customWidth="1"/>
    <col min="1538" max="1538" width="9.42578125" style="6" customWidth="1"/>
    <col min="1539" max="1539" width="12.85546875" style="6" customWidth="1"/>
    <col min="1540" max="1540" width="14.42578125" style="6" customWidth="1"/>
    <col min="1541" max="1541" width="16.85546875" style="6" customWidth="1"/>
    <col min="1542" max="1542" width="14.85546875" style="6" customWidth="1"/>
    <col min="1543" max="1544" width="11.42578125" style="6" customWidth="1"/>
    <col min="1545" max="1545" width="15" style="6" customWidth="1"/>
    <col min="1546" max="1789" width="9.5703125" style="6"/>
    <col min="1790" max="1790" width="3.85546875" style="6" customWidth="1"/>
    <col min="1791" max="1791" width="9" style="6" customWidth="1"/>
    <col min="1792" max="1792" width="36.5703125" style="6" customWidth="1"/>
    <col min="1793" max="1793" width="5.5703125" style="6" customWidth="1"/>
    <col min="1794" max="1794" width="9.42578125" style="6" customWidth="1"/>
    <col min="1795" max="1795" width="12.85546875" style="6" customWidth="1"/>
    <col min="1796" max="1796" width="14.42578125" style="6" customWidth="1"/>
    <col min="1797" max="1797" width="16.85546875" style="6" customWidth="1"/>
    <col min="1798" max="1798" width="14.85546875" style="6" customWidth="1"/>
    <col min="1799" max="1800" width="11.42578125" style="6" customWidth="1"/>
    <col min="1801" max="1801" width="15" style="6" customWidth="1"/>
    <col min="1802" max="2045" width="9.5703125" style="6"/>
    <col min="2046" max="2046" width="3.85546875" style="6" customWidth="1"/>
    <col min="2047" max="2047" width="9" style="6" customWidth="1"/>
    <col min="2048" max="2048" width="36.5703125" style="6" customWidth="1"/>
    <col min="2049" max="2049" width="5.5703125" style="6" customWidth="1"/>
    <col min="2050" max="2050" width="9.42578125" style="6" customWidth="1"/>
    <col min="2051" max="2051" width="12.85546875" style="6" customWidth="1"/>
    <col min="2052" max="2052" width="14.42578125" style="6" customWidth="1"/>
    <col min="2053" max="2053" width="16.85546875" style="6" customWidth="1"/>
    <col min="2054" max="2054" width="14.85546875" style="6" customWidth="1"/>
    <col min="2055" max="2056" width="11.42578125" style="6" customWidth="1"/>
    <col min="2057" max="2057" width="15" style="6" customWidth="1"/>
    <col min="2058" max="2301" width="9.5703125" style="6"/>
    <col min="2302" max="2302" width="3.85546875" style="6" customWidth="1"/>
    <col min="2303" max="2303" width="9" style="6" customWidth="1"/>
    <col min="2304" max="2304" width="36.5703125" style="6" customWidth="1"/>
    <col min="2305" max="2305" width="5.5703125" style="6" customWidth="1"/>
    <col min="2306" max="2306" width="9.42578125" style="6" customWidth="1"/>
    <col min="2307" max="2307" width="12.85546875" style="6" customWidth="1"/>
    <col min="2308" max="2308" width="14.42578125" style="6" customWidth="1"/>
    <col min="2309" max="2309" width="16.85546875" style="6" customWidth="1"/>
    <col min="2310" max="2310" width="14.85546875" style="6" customWidth="1"/>
    <col min="2311" max="2312" width="11.42578125" style="6" customWidth="1"/>
    <col min="2313" max="2313" width="15" style="6" customWidth="1"/>
    <col min="2314" max="2557" width="9.5703125" style="6"/>
    <col min="2558" max="2558" width="3.85546875" style="6" customWidth="1"/>
    <col min="2559" max="2559" width="9" style="6" customWidth="1"/>
    <col min="2560" max="2560" width="36.5703125" style="6" customWidth="1"/>
    <col min="2561" max="2561" width="5.5703125" style="6" customWidth="1"/>
    <col min="2562" max="2562" width="9.42578125" style="6" customWidth="1"/>
    <col min="2563" max="2563" width="12.85546875" style="6" customWidth="1"/>
    <col min="2564" max="2564" width="14.42578125" style="6" customWidth="1"/>
    <col min="2565" max="2565" width="16.85546875" style="6" customWidth="1"/>
    <col min="2566" max="2566" width="14.85546875" style="6" customWidth="1"/>
    <col min="2567" max="2568" width="11.42578125" style="6" customWidth="1"/>
    <col min="2569" max="2569" width="15" style="6" customWidth="1"/>
    <col min="2570" max="2813" width="9.5703125" style="6"/>
    <col min="2814" max="2814" width="3.85546875" style="6" customWidth="1"/>
    <col min="2815" max="2815" width="9" style="6" customWidth="1"/>
    <col min="2816" max="2816" width="36.5703125" style="6" customWidth="1"/>
    <col min="2817" max="2817" width="5.5703125" style="6" customWidth="1"/>
    <col min="2818" max="2818" width="9.42578125" style="6" customWidth="1"/>
    <col min="2819" max="2819" width="12.85546875" style="6" customWidth="1"/>
    <col min="2820" max="2820" width="14.42578125" style="6" customWidth="1"/>
    <col min="2821" max="2821" width="16.85546875" style="6" customWidth="1"/>
    <col min="2822" max="2822" width="14.85546875" style="6" customWidth="1"/>
    <col min="2823" max="2824" width="11.42578125" style="6" customWidth="1"/>
    <col min="2825" max="2825" width="15" style="6" customWidth="1"/>
    <col min="2826" max="3069" width="9.5703125" style="6"/>
    <col min="3070" max="3070" width="3.85546875" style="6" customWidth="1"/>
    <col min="3071" max="3071" width="9" style="6" customWidth="1"/>
    <col min="3072" max="3072" width="36.5703125" style="6" customWidth="1"/>
    <col min="3073" max="3073" width="5.5703125" style="6" customWidth="1"/>
    <col min="3074" max="3074" width="9.42578125" style="6" customWidth="1"/>
    <col min="3075" max="3075" width="12.85546875" style="6" customWidth="1"/>
    <col min="3076" max="3076" width="14.42578125" style="6" customWidth="1"/>
    <col min="3077" max="3077" width="16.85546875" style="6" customWidth="1"/>
    <col min="3078" max="3078" width="14.85546875" style="6" customWidth="1"/>
    <col min="3079" max="3080" width="11.42578125" style="6" customWidth="1"/>
    <col min="3081" max="3081" width="15" style="6" customWidth="1"/>
    <col min="3082" max="3325" width="9.5703125" style="6"/>
    <col min="3326" max="3326" width="3.85546875" style="6" customWidth="1"/>
    <col min="3327" max="3327" width="9" style="6" customWidth="1"/>
    <col min="3328" max="3328" width="36.5703125" style="6" customWidth="1"/>
    <col min="3329" max="3329" width="5.5703125" style="6" customWidth="1"/>
    <col min="3330" max="3330" width="9.42578125" style="6" customWidth="1"/>
    <col min="3331" max="3331" width="12.85546875" style="6" customWidth="1"/>
    <col min="3332" max="3332" width="14.42578125" style="6" customWidth="1"/>
    <col min="3333" max="3333" width="16.85546875" style="6" customWidth="1"/>
    <col min="3334" max="3334" width="14.85546875" style="6" customWidth="1"/>
    <col min="3335" max="3336" width="11.42578125" style="6" customWidth="1"/>
    <col min="3337" max="3337" width="15" style="6" customWidth="1"/>
    <col min="3338" max="3581" width="9.5703125" style="6"/>
    <col min="3582" max="3582" width="3.85546875" style="6" customWidth="1"/>
    <col min="3583" max="3583" width="9" style="6" customWidth="1"/>
    <col min="3584" max="3584" width="36.5703125" style="6" customWidth="1"/>
    <col min="3585" max="3585" width="5.5703125" style="6" customWidth="1"/>
    <col min="3586" max="3586" width="9.42578125" style="6" customWidth="1"/>
    <col min="3587" max="3587" width="12.85546875" style="6" customWidth="1"/>
    <col min="3588" max="3588" width="14.42578125" style="6" customWidth="1"/>
    <col min="3589" max="3589" width="16.85546875" style="6" customWidth="1"/>
    <col min="3590" max="3590" width="14.85546875" style="6" customWidth="1"/>
    <col min="3591" max="3592" width="11.42578125" style="6" customWidth="1"/>
    <col min="3593" max="3593" width="15" style="6" customWidth="1"/>
    <col min="3594" max="3837" width="9.5703125" style="6"/>
    <col min="3838" max="3838" width="3.85546875" style="6" customWidth="1"/>
    <col min="3839" max="3839" width="9" style="6" customWidth="1"/>
    <col min="3840" max="3840" width="36.5703125" style="6" customWidth="1"/>
    <col min="3841" max="3841" width="5.5703125" style="6" customWidth="1"/>
    <col min="3842" max="3842" width="9.42578125" style="6" customWidth="1"/>
    <col min="3843" max="3843" width="12.85546875" style="6" customWidth="1"/>
    <col min="3844" max="3844" width="14.42578125" style="6" customWidth="1"/>
    <col min="3845" max="3845" width="16.85546875" style="6" customWidth="1"/>
    <col min="3846" max="3846" width="14.85546875" style="6" customWidth="1"/>
    <col min="3847" max="3848" width="11.42578125" style="6" customWidth="1"/>
    <col min="3849" max="3849" width="15" style="6" customWidth="1"/>
    <col min="3850" max="4093" width="9.5703125" style="6"/>
    <col min="4094" max="4094" width="3.85546875" style="6" customWidth="1"/>
    <col min="4095" max="4095" width="9" style="6" customWidth="1"/>
    <col min="4096" max="4096" width="36.5703125" style="6" customWidth="1"/>
    <col min="4097" max="4097" width="5.5703125" style="6" customWidth="1"/>
    <col min="4098" max="4098" width="9.42578125" style="6" customWidth="1"/>
    <col min="4099" max="4099" width="12.85546875" style="6" customWidth="1"/>
    <col min="4100" max="4100" width="14.42578125" style="6" customWidth="1"/>
    <col min="4101" max="4101" width="16.85546875" style="6" customWidth="1"/>
    <col min="4102" max="4102" width="14.85546875" style="6" customWidth="1"/>
    <col min="4103" max="4104" width="11.42578125" style="6" customWidth="1"/>
    <col min="4105" max="4105" width="15" style="6" customWidth="1"/>
    <col min="4106" max="4349" width="9.5703125" style="6"/>
    <col min="4350" max="4350" width="3.85546875" style="6" customWidth="1"/>
    <col min="4351" max="4351" width="9" style="6" customWidth="1"/>
    <col min="4352" max="4352" width="36.5703125" style="6" customWidth="1"/>
    <col min="4353" max="4353" width="5.5703125" style="6" customWidth="1"/>
    <col min="4354" max="4354" width="9.42578125" style="6" customWidth="1"/>
    <col min="4355" max="4355" width="12.85546875" style="6" customWidth="1"/>
    <col min="4356" max="4356" width="14.42578125" style="6" customWidth="1"/>
    <col min="4357" max="4357" width="16.85546875" style="6" customWidth="1"/>
    <col min="4358" max="4358" width="14.85546875" style="6" customWidth="1"/>
    <col min="4359" max="4360" width="11.42578125" style="6" customWidth="1"/>
    <col min="4361" max="4361" width="15" style="6" customWidth="1"/>
    <col min="4362" max="4605" width="9.5703125" style="6"/>
    <col min="4606" max="4606" width="3.85546875" style="6" customWidth="1"/>
    <col min="4607" max="4607" width="9" style="6" customWidth="1"/>
    <col min="4608" max="4608" width="36.5703125" style="6" customWidth="1"/>
    <col min="4609" max="4609" width="5.5703125" style="6" customWidth="1"/>
    <col min="4610" max="4610" width="9.42578125" style="6" customWidth="1"/>
    <col min="4611" max="4611" width="12.85546875" style="6" customWidth="1"/>
    <col min="4612" max="4612" width="14.42578125" style="6" customWidth="1"/>
    <col min="4613" max="4613" width="16.85546875" style="6" customWidth="1"/>
    <col min="4614" max="4614" width="14.85546875" style="6" customWidth="1"/>
    <col min="4615" max="4616" width="11.42578125" style="6" customWidth="1"/>
    <col min="4617" max="4617" width="15" style="6" customWidth="1"/>
    <col min="4618" max="4861" width="9.5703125" style="6"/>
    <col min="4862" max="4862" width="3.85546875" style="6" customWidth="1"/>
    <col min="4863" max="4863" width="9" style="6" customWidth="1"/>
    <col min="4864" max="4864" width="36.5703125" style="6" customWidth="1"/>
    <col min="4865" max="4865" width="5.5703125" style="6" customWidth="1"/>
    <col min="4866" max="4866" width="9.42578125" style="6" customWidth="1"/>
    <col min="4867" max="4867" width="12.85546875" style="6" customWidth="1"/>
    <col min="4868" max="4868" width="14.42578125" style="6" customWidth="1"/>
    <col min="4869" max="4869" width="16.85546875" style="6" customWidth="1"/>
    <col min="4870" max="4870" width="14.85546875" style="6" customWidth="1"/>
    <col min="4871" max="4872" width="11.42578125" style="6" customWidth="1"/>
    <col min="4873" max="4873" width="15" style="6" customWidth="1"/>
    <col min="4874" max="5117" width="9.5703125" style="6"/>
    <col min="5118" max="5118" width="3.85546875" style="6" customWidth="1"/>
    <col min="5119" max="5119" width="9" style="6" customWidth="1"/>
    <col min="5120" max="5120" width="36.5703125" style="6" customWidth="1"/>
    <col min="5121" max="5121" width="5.5703125" style="6" customWidth="1"/>
    <col min="5122" max="5122" width="9.42578125" style="6" customWidth="1"/>
    <col min="5123" max="5123" width="12.85546875" style="6" customWidth="1"/>
    <col min="5124" max="5124" width="14.42578125" style="6" customWidth="1"/>
    <col min="5125" max="5125" width="16.85546875" style="6" customWidth="1"/>
    <col min="5126" max="5126" width="14.85546875" style="6" customWidth="1"/>
    <col min="5127" max="5128" width="11.42578125" style="6" customWidth="1"/>
    <col min="5129" max="5129" width="15" style="6" customWidth="1"/>
    <col min="5130" max="5373" width="9.5703125" style="6"/>
    <col min="5374" max="5374" width="3.85546875" style="6" customWidth="1"/>
    <col min="5375" max="5375" width="9" style="6" customWidth="1"/>
    <col min="5376" max="5376" width="36.5703125" style="6" customWidth="1"/>
    <col min="5377" max="5377" width="5.5703125" style="6" customWidth="1"/>
    <col min="5378" max="5378" width="9.42578125" style="6" customWidth="1"/>
    <col min="5379" max="5379" width="12.85546875" style="6" customWidth="1"/>
    <col min="5380" max="5380" width="14.42578125" style="6" customWidth="1"/>
    <col min="5381" max="5381" width="16.85546875" style="6" customWidth="1"/>
    <col min="5382" max="5382" width="14.85546875" style="6" customWidth="1"/>
    <col min="5383" max="5384" width="11.42578125" style="6" customWidth="1"/>
    <col min="5385" max="5385" width="15" style="6" customWidth="1"/>
    <col min="5386" max="5629" width="9.5703125" style="6"/>
    <col min="5630" max="5630" width="3.85546875" style="6" customWidth="1"/>
    <col min="5631" max="5631" width="9" style="6" customWidth="1"/>
    <col min="5632" max="5632" width="36.5703125" style="6" customWidth="1"/>
    <col min="5633" max="5633" width="5.5703125" style="6" customWidth="1"/>
    <col min="5634" max="5634" width="9.42578125" style="6" customWidth="1"/>
    <col min="5635" max="5635" width="12.85546875" style="6" customWidth="1"/>
    <col min="5636" max="5636" width="14.42578125" style="6" customWidth="1"/>
    <col min="5637" max="5637" width="16.85546875" style="6" customWidth="1"/>
    <col min="5638" max="5638" width="14.85546875" style="6" customWidth="1"/>
    <col min="5639" max="5640" width="11.42578125" style="6" customWidth="1"/>
    <col min="5641" max="5641" width="15" style="6" customWidth="1"/>
    <col min="5642" max="5885" width="9.5703125" style="6"/>
    <col min="5886" max="5886" width="3.85546875" style="6" customWidth="1"/>
    <col min="5887" max="5887" width="9" style="6" customWidth="1"/>
    <col min="5888" max="5888" width="36.5703125" style="6" customWidth="1"/>
    <col min="5889" max="5889" width="5.5703125" style="6" customWidth="1"/>
    <col min="5890" max="5890" width="9.42578125" style="6" customWidth="1"/>
    <col min="5891" max="5891" width="12.85546875" style="6" customWidth="1"/>
    <col min="5892" max="5892" width="14.42578125" style="6" customWidth="1"/>
    <col min="5893" max="5893" width="16.85546875" style="6" customWidth="1"/>
    <col min="5894" max="5894" width="14.85546875" style="6" customWidth="1"/>
    <col min="5895" max="5896" width="11.42578125" style="6" customWidth="1"/>
    <col min="5897" max="5897" width="15" style="6" customWidth="1"/>
    <col min="5898" max="6141" width="9.5703125" style="6"/>
    <col min="6142" max="6142" width="3.85546875" style="6" customWidth="1"/>
    <col min="6143" max="6143" width="9" style="6" customWidth="1"/>
    <col min="6144" max="6144" width="36.5703125" style="6" customWidth="1"/>
    <col min="6145" max="6145" width="5.5703125" style="6" customWidth="1"/>
    <col min="6146" max="6146" width="9.42578125" style="6" customWidth="1"/>
    <col min="6147" max="6147" width="12.85546875" style="6" customWidth="1"/>
    <col min="6148" max="6148" width="14.42578125" style="6" customWidth="1"/>
    <col min="6149" max="6149" width="16.85546875" style="6" customWidth="1"/>
    <col min="6150" max="6150" width="14.85546875" style="6" customWidth="1"/>
    <col min="6151" max="6152" width="11.42578125" style="6" customWidth="1"/>
    <col min="6153" max="6153" width="15" style="6" customWidth="1"/>
    <col min="6154" max="6397" width="9.5703125" style="6"/>
    <col min="6398" max="6398" width="3.85546875" style="6" customWidth="1"/>
    <col min="6399" max="6399" width="9" style="6" customWidth="1"/>
    <col min="6400" max="6400" width="36.5703125" style="6" customWidth="1"/>
    <col min="6401" max="6401" width="5.5703125" style="6" customWidth="1"/>
    <col min="6402" max="6402" width="9.42578125" style="6" customWidth="1"/>
    <col min="6403" max="6403" width="12.85546875" style="6" customWidth="1"/>
    <col min="6404" max="6404" width="14.42578125" style="6" customWidth="1"/>
    <col min="6405" max="6405" width="16.85546875" style="6" customWidth="1"/>
    <col min="6406" max="6406" width="14.85546875" style="6" customWidth="1"/>
    <col min="6407" max="6408" width="11.42578125" style="6" customWidth="1"/>
    <col min="6409" max="6409" width="15" style="6" customWidth="1"/>
    <col min="6410" max="6653" width="9.5703125" style="6"/>
    <col min="6654" max="6654" width="3.85546875" style="6" customWidth="1"/>
    <col min="6655" max="6655" width="9" style="6" customWidth="1"/>
    <col min="6656" max="6656" width="36.5703125" style="6" customWidth="1"/>
    <col min="6657" max="6657" width="5.5703125" style="6" customWidth="1"/>
    <col min="6658" max="6658" width="9.42578125" style="6" customWidth="1"/>
    <col min="6659" max="6659" width="12.85546875" style="6" customWidth="1"/>
    <col min="6660" max="6660" width="14.42578125" style="6" customWidth="1"/>
    <col min="6661" max="6661" width="16.85546875" style="6" customWidth="1"/>
    <col min="6662" max="6662" width="14.85546875" style="6" customWidth="1"/>
    <col min="6663" max="6664" width="11.42578125" style="6" customWidth="1"/>
    <col min="6665" max="6665" width="15" style="6" customWidth="1"/>
    <col min="6666" max="6909" width="9.5703125" style="6"/>
    <col min="6910" max="6910" width="3.85546875" style="6" customWidth="1"/>
    <col min="6911" max="6911" width="9" style="6" customWidth="1"/>
    <col min="6912" max="6912" width="36.5703125" style="6" customWidth="1"/>
    <col min="6913" max="6913" width="5.5703125" style="6" customWidth="1"/>
    <col min="6914" max="6914" width="9.42578125" style="6" customWidth="1"/>
    <col min="6915" max="6915" width="12.85546875" style="6" customWidth="1"/>
    <col min="6916" max="6916" width="14.42578125" style="6" customWidth="1"/>
    <col min="6917" max="6917" width="16.85546875" style="6" customWidth="1"/>
    <col min="6918" max="6918" width="14.85546875" style="6" customWidth="1"/>
    <col min="6919" max="6920" width="11.42578125" style="6" customWidth="1"/>
    <col min="6921" max="6921" width="15" style="6" customWidth="1"/>
    <col min="6922" max="7165" width="9.5703125" style="6"/>
    <col min="7166" max="7166" width="3.85546875" style="6" customWidth="1"/>
    <col min="7167" max="7167" width="9" style="6" customWidth="1"/>
    <col min="7168" max="7168" width="36.5703125" style="6" customWidth="1"/>
    <col min="7169" max="7169" width="5.5703125" style="6" customWidth="1"/>
    <col min="7170" max="7170" width="9.42578125" style="6" customWidth="1"/>
    <col min="7171" max="7171" width="12.85546875" style="6" customWidth="1"/>
    <col min="7172" max="7172" width="14.42578125" style="6" customWidth="1"/>
    <col min="7173" max="7173" width="16.85546875" style="6" customWidth="1"/>
    <col min="7174" max="7174" width="14.85546875" style="6" customWidth="1"/>
    <col min="7175" max="7176" width="11.42578125" style="6" customWidth="1"/>
    <col min="7177" max="7177" width="15" style="6" customWidth="1"/>
    <col min="7178" max="7421" width="9.5703125" style="6"/>
    <col min="7422" max="7422" width="3.85546875" style="6" customWidth="1"/>
    <col min="7423" max="7423" width="9" style="6" customWidth="1"/>
    <col min="7424" max="7424" width="36.5703125" style="6" customWidth="1"/>
    <col min="7425" max="7425" width="5.5703125" style="6" customWidth="1"/>
    <col min="7426" max="7426" width="9.42578125" style="6" customWidth="1"/>
    <col min="7427" max="7427" width="12.85546875" style="6" customWidth="1"/>
    <col min="7428" max="7428" width="14.42578125" style="6" customWidth="1"/>
    <col min="7429" max="7429" width="16.85546875" style="6" customWidth="1"/>
    <col min="7430" max="7430" width="14.85546875" style="6" customWidth="1"/>
    <col min="7431" max="7432" width="11.42578125" style="6" customWidth="1"/>
    <col min="7433" max="7433" width="15" style="6" customWidth="1"/>
    <col min="7434" max="7677" width="9.5703125" style="6"/>
    <col min="7678" max="7678" width="3.85546875" style="6" customWidth="1"/>
    <col min="7679" max="7679" width="9" style="6" customWidth="1"/>
    <col min="7680" max="7680" width="36.5703125" style="6" customWidth="1"/>
    <col min="7681" max="7681" width="5.5703125" style="6" customWidth="1"/>
    <col min="7682" max="7682" width="9.42578125" style="6" customWidth="1"/>
    <col min="7683" max="7683" width="12.85546875" style="6" customWidth="1"/>
    <col min="7684" max="7684" width="14.42578125" style="6" customWidth="1"/>
    <col min="7685" max="7685" width="16.85546875" style="6" customWidth="1"/>
    <col min="7686" max="7686" width="14.85546875" style="6" customWidth="1"/>
    <col min="7687" max="7688" width="11.42578125" style="6" customWidth="1"/>
    <col min="7689" max="7689" width="15" style="6" customWidth="1"/>
    <col min="7690" max="7933" width="9.5703125" style="6"/>
    <col min="7934" max="7934" width="3.85546875" style="6" customWidth="1"/>
    <col min="7935" max="7935" width="9" style="6" customWidth="1"/>
    <col min="7936" max="7936" width="36.5703125" style="6" customWidth="1"/>
    <col min="7937" max="7937" width="5.5703125" style="6" customWidth="1"/>
    <col min="7938" max="7938" width="9.42578125" style="6" customWidth="1"/>
    <col min="7939" max="7939" width="12.85546875" style="6" customWidth="1"/>
    <col min="7940" max="7940" width="14.42578125" style="6" customWidth="1"/>
    <col min="7941" max="7941" width="16.85546875" style="6" customWidth="1"/>
    <col min="7942" max="7942" width="14.85546875" style="6" customWidth="1"/>
    <col min="7943" max="7944" width="11.42578125" style="6" customWidth="1"/>
    <col min="7945" max="7945" width="15" style="6" customWidth="1"/>
    <col min="7946" max="8189" width="9.5703125" style="6"/>
    <col min="8190" max="8190" width="3.85546875" style="6" customWidth="1"/>
    <col min="8191" max="8191" width="9" style="6" customWidth="1"/>
    <col min="8192" max="8192" width="36.5703125" style="6" customWidth="1"/>
    <col min="8193" max="8193" width="5.5703125" style="6" customWidth="1"/>
    <col min="8194" max="8194" width="9.42578125" style="6" customWidth="1"/>
    <col min="8195" max="8195" width="12.85546875" style="6" customWidth="1"/>
    <col min="8196" max="8196" width="14.42578125" style="6" customWidth="1"/>
    <col min="8197" max="8197" width="16.85546875" style="6" customWidth="1"/>
    <col min="8198" max="8198" width="14.85546875" style="6" customWidth="1"/>
    <col min="8199" max="8200" width="11.42578125" style="6" customWidth="1"/>
    <col min="8201" max="8201" width="15" style="6" customWidth="1"/>
    <col min="8202" max="8445" width="9.5703125" style="6"/>
    <col min="8446" max="8446" width="3.85546875" style="6" customWidth="1"/>
    <col min="8447" max="8447" width="9" style="6" customWidth="1"/>
    <col min="8448" max="8448" width="36.5703125" style="6" customWidth="1"/>
    <col min="8449" max="8449" width="5.5703125" style="6" customWidth="1"/>
    <col min="8450" max="8450" width="9.42578125" style="6" customWidth="1"/>
    <col min="8451" max="8451" width="12.85546875" style="6" customWidth="1"/>
    <col min="8452" max="8452" width="14.42578125" style="6" customWidth="1"/>
    <col min="8453" max="8453" width="16.85546875" style="6" customWidth="1"/>
    <col min="8454" max="8454" width="14.85546875" style="6" customWidth="1"/>
    <col min="8455" max="8456" width="11.42578125" style="6" customWidth="1"/>
    <col min="8457" max="8457" width="15" style="6" customWidth="1"/>
    <col min="8458" max="8701" width="9.5703125" style="6"/>
    <col min="8702" max="8702" width="3.85546875" style="6" customWidth="1"/>
    <col min="8703" max="8703" width="9" style="6" customWidth="1"/>
    <col min="8704" max="8704" width="36.5703125" style="6" customWidth="1"/>
    <col min="8705" max="8705" width="5.5703125" style="6" customWidth="1"/>
    <col min="8706" max="8706" width="9.42578125" style="6" customWidth="1"/>
    <col min="8707" max="8707" width="12.85546875" style="6" customWidth="1"/>
    <col min="8708" max="8708" width="14.42578125" style="6" customWidth="1"/>
    <col min="8709" max="8709" width="16.85546875" style="6" customWidth="1"/>
    <col min="8710" max="8710" width="14.85546875" style="6" customWidth="1"/>
    <col min="8711" max="8712" width="11.42578125" style="6" customWidth="1"/>
    <col min="8713" max="8713" width="15" style="6" customWidth="1"/>
    <col min="8714" max="8957" width="9.5703125" style="6"/>
    <col min="8958" max="8958" width="3.85546875" style="6" customWidth="1"/>
    <col min="8959" max="8959" width="9" style="6" customWidth="1"/>
    <col min="8960" max="8960" width="36.5703125" style="6" customWidth="1"/>
    <col min="8961" max="8961" width="5.5703125" style="6" customWidth="1"/>
    <col min="8962" max="8962" width="9.42578125" style="6" customWidth="1"/>
    <col min="8963" max="8963" width="12.85546875" style="6" customWidth="1"/>
    <col min="8964" max="8964" width="14.42578125" style="6" customWidth="1"/>
    <col min="8965" max="8965" width="16.85546875" style="6" customWidth="1"/>
    <col min="8966" max="8966" width="14.85546875" style="6" customWidth="1"/>
    <col min="8967" max="8968" width="11.42578125" style="6" customWidth="1"/>
    <col min="8969" max="8969" width="15" style="6" customWidth="1"/>
    <col min="8970" max="9213" width="9.5703125" style="6"/>
    <col min="9214" max="9214" width="3.85546875" style="6" customWidth="1"/>
    <col min="9215" max="9215" width="9" style="6" customWidth="1"/>
    <col min="9216" max="9216" width="36.5703125" style="6" customWidth="1"/>
    <col min="9217" max="9217" width="5.5703125" style="6" customWidth="1"/>
    <col min="9218" max="9218" width="9.42578125" style="6" customWidth="1"/>
    <col min="9219" max="9219" width="12.85546875" style="6" customWidth="1"/>
    <col min="9220" max="9220" width="14.42578125" style="6" customWidth="1"/>
    <col min="9221" max="9221" width="16.85546875" style="6" customWidth="1"/>
    <col min="9222" max="9222" width="14.85546875" style="6" customWidth="1"/>
    <col min="9223" max="9224" width="11.42578125" style="6" customWidth="1"/>
    <col min="9225" max="9225" width="15" style="6" customWidth="1"/>
    <col min="9226" max="9469" width="9.5703125" style="6"/>
    <col min="9470" max="9470" width="3.85546875" style="6" customWidth="1"/>
    <col min="9471" max="9471" width="9" style="6" customWidth="1"/>
    <col min="9472" max="9472" width="36.5703125" style="6" customWidth="1"/>
    <col min="9473" max="9473" width="5.5703125" style="6" customWidth="1"/>
    <col min="9474" max="9474" width="9.42578125" style="6" customWidth="1"/>
    <col min="9475" max="9475" width="12.85546875" style="6" customWidth="1"/>
    <col min="9476" max="9476" width="14.42578125" style="6" customWidth="1"/>
    <col min="9477" max="9477" width="16.85546875" style="6" customWidth="1"/>
    <col min="9478" max="9478" width="14.85546875" style="6" customWidth="1"/>
    <col min="9479" max="9480" width="11.42578125" style="6" customWidth="1"/>
    <col min="9481" max="9481" width="15" style="6" customWidth="1"/>
    <col min="9482" max="9725" width="9.5703125" style="6"/>
    <col min="9726" max="9726" width="3.85546875" style="6" customWidth="1"/>
    <col min="9727" max="9727" width="9" style="6" customWidth="1"/>
    <col min="9728" max="9728" width="36.5703125" style="6" customWidth="1"/>
    <col min="9729" max="9729" width="5.5703125" style="6" customWidth="1"/>
    <col min="9730" max="9730" width="9.42578125" style="6" customWidth="1"/>
    <col min="9731" max="9731" width="12.85546875" style="6" customWidth="1"/>
    <col min="9732" max="9732" width="14.42578125" style="6" customWidth="1"/>
    <col min="9733" max="9733" width="16.85546875" style="6" customWidth="1"/>
    <col min="9734" max="9734" width="14.85546875" style="6" customWidth="1"/>
    <col min="9735" max="9736" width="11.42578125" style="6" customWidth="1"/>
    <col min="9737" max="9737" width="15" style="6" customWidth="1"/>
    <col min="9738" max="9981" width="9.5703125" style="6"/>
    <col min="9982" max="9982" width="3.85546875" style="6" customWidth="1"/>
    <col min="9983" max="9983" width="9" style="6" customWidth="1"/>
    <col min="9984" max="9984" width="36.5703125" style="6" customWidth="1"/>
    <col min="9985" max="9985" width="5.5703125" style="6" customWidth="1"/>
    <col min="9986" max="9986" width="9.42578125" style="6" customWidth="1"/>
    <col min="9987" max="9987" width="12.85546875" style="6" customWidth="1"/>
    <col min="9988" max="9988" width="14.42578125" style="6" customWidth="1"/>
    <col min="9989" max="9989" width="16.85546875" style="6" customWidth="1"/>
    <col min="9990" max="9990" width="14.85546875" style="6" customWidth="1"/>
    <col min="9991" max="9992" width="11.42578125" style="6" customWidth="1"/>
    <col min="9993" max="9993" width="15" style="6" customWidth="1"/>
    <col min="9994" max="10237" width="9.5703125" style="6"/>
    <col min="10238" max="10238" width="3.85546875" style="6" customWidth="1"/>
    <col min="10239" max="10239" width="9" style="6" customWidth="1"/>
    <col min="10240" max="10240" width="36.5703125" style="6" customWidth="1"/>
    <col min="10241" max="10241" width="5.5703125" style="6" customWidth="1"/>
    <col min="10242" max="10242" width="9.42578125" style="6" customWidth="1"/>
    <col min="10243" max="10243" width="12.85546875" style="6" customWidth="1"/>
    <col min="10244" max="10244" width="14.42578125" style="6" customWidth="1"/>
    <col min="10245" max="10245" width="16.85546875" style="6" customWidth="1"/>
    <col min="10246" max="10246" width="14.85546875" style="6" customWidth="1"/>
    <col min="10247" max="10248" width="11.42578125" style="6" customWidth="1"/>
    <col min="10249" max="10249" width="15" style="6" customWidth="1"/>
    <col min="10250" max="10493" width="9.5703125" style="6"/>
    <col min="10494" max="10494" width="3.85546875" style="6" customWidth="1"/>
    <col min="10495" max="10495" width="9" style="6" customWidth="1"/>
    <col min="10496" max="10496" width="36.5703125" style="6" customWidth="1"/>
    <col min="10497" max="10497" width="5.5703125" style="6" customWidth="1"/>
    <col min="10498" max="10498" width="9.42578125" style="6" customWidth="1"/>
    <col min="10499" max="10499" width="12.85546875" style="6" customWidth="1"/>
    <col min="10500" max="10500" width="14.42578125" style="6" customWidth="1"/>
    <col min="10501" max="10501" width="16.85546875" style="6" customWidth="1"/>
    <col min="10502" max="10502" width="14.85546875" style="6" customWidth="1"/>
    <col min="10503" max="10504" width="11.42578125" style="6" customWidth="1"/>
    <col min="10505" max="10505" width="15" style="6" customWidth="1"/>
    <col min="10506" max="10749" width="9.5703125" style="6"/>
    <col min="10750" max="10750" width="3.85546875" style="6" customWidth="1"/>
    <col min="10751" max="10751" width="9" style="6" customWidth="1"/>
    <col min="10752" max="10752" width="36.5703125" style="6" customWidth="1"/>
    <col min="10753" max="10753" width="5.5703125" style="6" customWidth="1"/>
    <col min="10754" max="10754" width="9.42578125" style="6" customWidth="1"/>
    <col min="10755" max="10755" width="12.85546875" style="6" customWidth="1"/>
    <col min="10756" max="10756" width="14.42578125" style="6" customWidth="1"/>
    <col min="10757" max="10757" width="16.85546875" style="6" customWidth="1"/>
    <col min="10758" max="10758" width="14.85546875" style="6" customWidth="1"/>
    <col min="10759" max="10760" width="11.42578125" style="6" customWidth="1"/>
    <col min="10761" max="10761" width="15" style="6" customWidth="1"/>
    <col min="10762" max="11005" width="9.5703125" style="6"/>
    <col min="11006" max="11006" width="3.85546875" style="6" customWidth="1"/>
    <col min="11007" max="11007" width="9" style="6" customWidth="1"/>
    <col min="11008" max="11008" width="36.5703125" style="6" customWidth="1"/>
    <col min="11009" max="11009" width="5.5703125" style="6" customWidth="1"/>
    <col min="11010" max="11010" width="9.42578125" style="6" customWidth="1"/>
    <col min="11011" max="11011" width="12.85546875" style="6" customWidth="1"/>
    <col min="11012" max="11012" width="14.42578125" style="6" customWidth="1"/>
    <col min="11013" max="11013" width="16.85546875" style="6" customWidth="1"/>
    <col min="11014" max="11014" width="14.85546875" style="6" customWidth="1"/>
    <col min="11015" max="11016" width="11.42578125" style="6" customWidth="1"/>
    <col min="11017" max="11017" width="15" style="6" customWidth="1"/>
    <col min="11018" max="11261" width="9.5703125" style="6"/>
    <col min="11262" max="11262" width="3.85546875" style="6" customWidth="1"/>
    <col min="11263" max="11263" width="9" style="6" customWidth="1"/>
    <col min="11264" max="11264" width="36.5703125" style="6" customWidth="1"/>
    <col min="11265" max="11265" width="5.5703125" style="6" customWidth="1"/>
    <col min="11266" max="11266" width="9.42578125" style="6" customWidth="1"/>
    <col min="11267" max="11267" width="12.85546875" style="6" customWidth="1"/>
    <col min="11268" max="11268" width="14.42578125" style="6" customWidth="1"/>
    <col min="11269" max="11269" width="16.85546875" style="6" customWidth="1"/>
    <col min="11270" max="11270" width="14.85546875" style="6" customWidth="1"/>
    <col min="11271" max="11272" width="11.42578125" style="6" customWidth="1"/>
    <col min="11273" max="11273" width="15" style="6" customWidth="1"/>
    <col min="11274" max="11517" width="9.5703125" style="6"/>
    <col min="11518" max="11518" width="3.85546875" style="6" customWidth="1"/>
    <col min="11519" max="11519" width="9" style="6" customWidth="1"/>
    <col min="11520" max="11520" width="36.5703125" style="6" customWidth="1"/>
    <col min="11521" max="11521" width="5.5703125" style="6" customWidth="1"/>
    <col min="11522" max="11522" width="9.42578125" style="6" customWidth="1"/>
    <col min="11523" max="11523" width="12.85546875" style="6" customWidth="1"/>
    <col min="11524" max="11524" width="14.42578125" style="6" customWidth="1"/>
    <col min="11525" max="11525" width="16.85546875" style="6" customWidth="1"/>
    <col min="11526" max="11526" width="14.85546875" style="6" customWidth="1"/>
    <col min="11527" max="11528" width="11.42578125" style="6" customWidth="1"/>
    <col min="11529" max="11529" width="15" style="6" customWidth="1"/>
    <col min="11530" max="11773" width="9.5703125" style="6"/>
    <col min="11774" max="11774" width="3.85546875" style="6" customWidth="1"/>
    <col min="11775" max="11775" width="9" style="6" customWidth="1"/>
    <col min="11776" max="11776" width="36.5703125" style="6" customWidth="1"/>
    <col min="11777" max="11777" width="5.5703125" style="6" customWidth="1"/>
    <col min="11778" max="11778" width="9.42578125" style="6" customWidth="1"/>
    <col min="11779" max="11779" width="12.85546875" style="6" customWidth="1"/>
    <col min="11780" max="11780" width="14.42578125" style="6" customWidth="1"/>
    <col min="11781" max="11781" width="16.85546875" style="6" customWidth="1"/>
    <col min="11782" max="11782" width="14.85546875" style="6" customWidth="1"/>
    <col min="11783" max="11784" width="11.42578125" style="6" customWidth="1"/>
    <col min="11785" max="11785" width="15" style="6" customWidth="1"/>
    <col min="11786" max="12029" width="9.5703125" style="6"/>
    <col min="12030" max="12030" width="3.85546875" style="6" customWidth="1"/>
    <col min="12031" max="12031" width="9" style="6" customWidth="1"/>
    <col min="12032" max="12032" width="36.5703125" style="6" customWidth="1"/>
    <col min="12033" max="12033" width="5.5703125" style="6" customWidth="1"/>
    <col min="12034" max="12034" width="9.42578125" style="6" customWidth="1"/>
    <col min="12035" max="12035" width="12.85546875" style="6" customWidth="1"/>
    <col min="12036" max="12036" width="14.42578125" style="6" customWidth="1"/>
    <col min="12037" max="12037" width="16.85546875" style="6" customWidth="1"/>
    <col min="12038" max="12038" width="14.85546875" style="6" customWidth="1"/>
    <col min="12039" max="12040" width="11.42578125" style="6" customWidth="1"/>
    <col min="12041" max="12041" width="15" style="6" customWidth="1"/>
    <col min="12042" max="12285" width="9.5703125" style="6"/>
    <col min="12286" max="12286" width="3.85546875" style="6" customWidth="1"/>
    <col min="12287" max="12287" width="9" style="6" customWidth="1"/>
    <col min="12288" max="12288" width="36.5703125" style="6" customWidth="1"/>
    <col min="12289" max="12289" width="5.5703125" style="6" customWidth="1"/>
    <col min="12290" max="12290" width="9.42578125" style="6" customWidth="1"/>
    <col min="12291" max="12291" width="12.85546875" style="6" customWidth="1"/>
    <col min="12292" max="12292" width="14.42578125" style="6" customWidth="1"/>
    <col min="12293" max="12293" width="16.85546875" style="6" customWidth="1"/>
    <col min="12294" max="12294" width="14.85546875" style="6" customWidth="1"/>
    <col min="12295" max="12296" width="11.42578125" style="6" customWidth="1"/>
    <col min="12297" max="12297" width="15" style="6" customWidth="1"/>
    <col min="12298" max="12541" width="9.5703125" style="6"/>
    <col min="12542" max="12542" width="3.85546875" style="6" customWidth="1"/>
    <col min="12543" max="12543" width="9" style="6" customWidth="1"/>
    <col min="12544" max="12544" width="36.5703125" style="6" customWidth="1"/>
    <col min="12545" max="12545" width="5.5703125" style="6" customWidth="1"/>
    <col min="12546" max="12546" width="9.42578125" style="6" customWidth="1"/>
    <col min="12547" max="12547" width="12.85546875" style="6" customWidth="1"/>
    <col min="12548" max="12548" width="14.42578125" style="6" customWidth="1"/>
    <col min="12549" max="12549" width="16.85546875" style="6" customWidth="1"/>
    <col min="12550" max="12550" width="14.85546875" style="6" customWidth="1"/>
    <col min="12551" max="12552" width="11.42578125" style="6" customWidth="1"/>
    <col min="12553" max="12553" width="15" style="6" customWidth="1"/>
    <col min="12554" max="12797" width="9.5703125" style="6"/>
    <col min="12798" max="12798" width="3.85546875" style="6" customWidth="1"/>
    <col min="12799" max="12799" width="9" style="6" customWidth="1"/>
    <col min="12800" max="12800" width="36.5703125" style="6" customWidth="1"/>
    <col min="12801" max="12801" width="5.5703125" style="6" customWidth="1"/>
    <col min="12802" max="12802" width="9.42578125" style="6" customWidth="1"/>
    <col min="12803" max="12803" width="12.85546875" style="6" customWidth="1"/>
    <col min="12804" max="12804" width="14.42578125" style="6" customWidth="1"/>
    <col min="12805" max="12805" width="16.85546875" style="6" customWidth="1"/>
    <col min="12806" max="12806" width="14.85546875" style="6" customWidth="1"/>
    <col min="12807" max="12808" width="11.42578125" style="6" customWidth="1"/>
    <col min="12809" max="12809" width="15" style="6" customWidth="1"/>
    <col min="12810" max="13053" width="9.5703125" style="6"/>
    <col min="13054" max="13054" width="3.85546875" style="6" customWidth="1"/>
    <col min="13055" max="13055" width="9" style="6" customWidth="1"/>
    <col min="13056" max="13056" width="36.5703125" style="6" customWidth="1"/>
    <col min="13057" max="13057" width="5.5703125" style="6" customWidth="1"/>
    <col min="13058" max="13058" width="9.42578125" style="6" customWidth="1"/>
    <col min="13059" max="13059" width="12.85546875" style="6" customWidth="1"/>
    <col min="13060" max="13060" width="14.42578125" style="6" customWidth="1"/>
    <col min="13061" max="13061" width="16.85546875" style="6" customWidth="1"/>
    <col min="13062" max="13062" width="14.85546875" style="6" customWidth="1"/>
    <col min="13063" max="13064" width="11.42578125" style="6" customWidth="1"/>
    <col min="13065" max="13065" width="15" style="6" customWidth="1"/>
    <col min="13066" max="13309" width="9.5703125" style="6"/>
    <col min="13310" max="13310" width="3.85546875" style="6" customWidth="1"/>
    <col min="13311" max="13311" width="9" style="6" customWidth="1"/>
    <col min="13312" max="13312" width="36.5703125" style="6" customWidth="1"/>
    <col min="13313" max="13313" width="5.5703125" style="6" customWidth="1"/>
    <col min="13314" max="13314" width="9.42578125" style="6" customWidth="1"/>
    <col min="13315" max="13315" width="12.85546875" style="6" customWidth="1"/>
    <col min="13316" max="13316" width="14.42578125" style="6" customWidth="1"/>
    <col min="13317" max="13317" width="16.85546875" style="6" customWidth="1"/>
    <col min="13318" max="13318" width="14.85546875" style="6" customWidth="1"/>
    <col min="13319" max="13320" width="11.42578125" style="6" customWidth="1"/>
    <col min="13321" max="13321" width="15" style="6" customWidth="1"/>
    <col min="13322" max="13565" width="9.5703125" style="6"/>
    <col min="13566" max="13566" width="3.85546875" style="6" customWidth="1"/>
    <col min="13567" max="13567" width="9" style="6" customWidth="1"/>
    <col min="13568" max="13568" width="36.5703125" style="6" customWidth="1"/>
    <col min="13569" max="13569" width="5.5703125" style="6" customWidth="1"/>
    <col min="13570" max="13570" width="9.42578125" style="6" customWidth="1"/>
    <col min="13571" max="13571" width="12.85546875" style="6" customWidth="1"/>
    <col min="13572" max="13572" width="14.42578125" style="6" customWidth="1"/>
    <col min="13573" max="13573" width="16.85546875" style="6" customWidth="1"/>
    <col min="13574" max="13574" width="14.85546875" style="6" customWidth="1"/>
    <col min="13575" max="13576" width="11.42578125" style="6" customWidth="1"/>
    <col min="13577" max="13577" width="15" style="6" customWidth="1"/>
    <col min="13578" max="13821" width="9.5703125" style="6"/>
    <col min="13822" max="13822" width="3.85546875" style="6" customWidth="1"/>
    <col min="13823" max="13823" width="9" style="6" customWidth="1"/>
    <col min="13824" max="13824" width="36.5703125" style="6" customWidth="1"/>
    <col min="13825" max="13825" width="5.5703125" style="6" customWidth="1"/>
    <col min="13826" max="13826" width="9.42578125" style="6" customWidth="1"/>
    <col min="13827" max="13827" width="12.85546875" style="6" customWidth="1"/>
    <col min="13828" max="13828" width="14.42578125" style="6" customWidth="1"/>
    <col min="13829" max="13829" width="16.85546875" style="6" customWidth="1"/>
    <col min="13830" max="13830" width="14.85546875" style="6" customWidth="1"/>
    <col min="13831" max="13832" width="11.42578125" style="6" customWidth="1"/>
    <col min="13833" max="13833" width="15" style="6" customWidth="1"/>
    <col min="13834" max="14077" width="9.5703125" style="6"/>
    <col min="14078" max="14078" width="3.85546875" style="6" customWidth="1"/>
    <col min="14079" max="14079" width="9" style="6" customWidth="1"/>
    <col min="14080" max="14080" width="36.5703125" style="6" customWidth="1"/>
    <col min="14081" max="14081" width="5.5703125" style="6" customWidth="1"/>
    <col min="14082" max="14082" width="9.42578125" style="6" customWidth="1"/>
    <col min="14083" max="14083" width="12.85546875" style="6" customWidth="1"/>
    <col min="14084" max="14084" width="14.42578125" style="6" customWidth="1"/>
    <col min="14085" max="14085" width="16.85546875" style="6" customWidth="1"/>
    <col min="14086" max="14086" width="14.85546875" style="6" customWidth="1"/>
    <col min="14087" max="14088" width="11.42578125" style="6" customWidth="1"/>
    <col min="14089" max="14089" width="15" style="6" customWidth="1"/>
    <col min="14090" max="14333" width="9.5703125" style="6"/>
    <col min="14334" max="14334" width="3.85546875" style="6" customWidth="1"/>
    <col min="14335" max="14335" width="9" style="6" customWidth="1"/>
    <col min="14336" max="14336" width="36.5703125" style="6" customWidth="1"/>
    <col min="14337" max="14337" width="5.5703125" style="6" customWidth="1"/>
    <col min="14338" max="14338" width="9.42578125" style="6" customWidth="1"/>
    <col min="14339" max="14339" width="12.85546875" style="6" customWidth="1"/>
    <col min="14340" max="14340" width="14.42578125" style="6" customWidth="1"/>
    <col min="14341" max="14341" width="16.85546875" style="6" customWidth="1"/>
    <col min="14342" max="14342" width="14.85546875" style="6" customWidth="1"/>
    <col min="14343" max="14344" width="11.42578125" style="6" customWidth="1"/>
    <col min="14345" max="14345" width="15" style="6" customWidth="1"/>
    <col min="14346" max="14589" width="9.5703125" style="6"/>
    <col min="14590" max="14590" width="3.85546875" style="6" customWidth="1"/>
    <col min="14591" max="14591" width="9" style="6" customWidth="1"/>
    <col min="14592" max="14592" width="36.5703125" style="6" customWidth="1"/>
    <col min="14593" max="14593" width="5.5703125" style="6" customWidth="1"/>
    <col min="14594" max="14594" width="9.42578125" style="6" customWidth="1"/>
    <col min="14595" max="14595" width="12.85546875" style="6" customWidth="1"/>
    <col min="14596" max="14596" width="14.42578125" style="6" customWidth="1"/>
    <col min="14597" max="14597" width="16.85546875" style="6" customWidth="1"/>
    <col min="14598" max="14598" width="14.85546875" style="6" customWidth="1"/>
    <col min="14599" max="14600" width="11.42578125" style="6" customWidth="1"/>
    <col min="14601" max="14601" width="15" style="6" customWidth="1"/>
    <col min="14602" max="14845" width="9.5703125" style="6"/>
    <col min="14846" max="14846" width="3.85546875" style="6" customWidth="1"/>
    <col min="14847" max="14847" width="9" style="6" customWidth="1"/>
    <col min="14848" max="14848" width="36.5703125" style="6" customWidth="1"/>
    <col min="14849" max="14849" width="5.5703125" style="6" customWidth="1"/>
    <col min="14850" max="14850" width="9.42578125" style="6" customWidth="1"/>
    <col min="14851" max="14851" width="12.85546875" style="6" customWidth="1"/>
    <col min="14852" max="14852" width="14.42578125" style="6" customWidth="1"/>
    <col min="14853" max="14853" width="16.85546875" style="6" customWidth="1"/>
    <col min="14854" max="14854" width="14.85546875" style="6" customWidth="1"/>
    <col min="14855" max="14856" width="11.42578125" style="6" customWidth="1"/>
    <col min="14857" max="14857" width="15" style="6" customWidth="1"/>
    <col min="14858" max="15101" width="9.5703125" style="6"/>
    <col min="15102" max="15102" width="3.85546875" style="6" customWidth="1"/>
    <col min="15103" max="15103" width="9" style="6" customWidth="1"/>
    <col min="15104" max="15104" width="36.5703125" style="6" customWidth="1"/>
    <col min="15105" max="15105" width="5.5703125" style="6" customWidth="1"/>
    <col min="15106" max="15106" width="9.42578125" style="6" customWidth="1"/>
    <col min="15107" max="15107" width="12.85546875" style="6" customWidth="1"/>
    <col min="15108" max="15108" width="14.42578125" style="6" customWidth="1"/>
    <col min="15109" max="15109" width="16.85546875" style="6" customWidth="1"/>
    <col min="15110" max="15110" width="14.85546875" style="6" customWidth="1"/>
    <col min="15111" max="15112" width="11.42578125" style="6" customWidth="1"/>
    <col min="15113" max="15113" width="15" style="6" customWidth="1"/>
    <col min="15114" max="15357" width="9.5703125" style="6"/>
    <col min="15358" max="15358" width="3.85546875" style="6" customWidth="1"/>
    <col min="15359" max="15359" width="9" style="6" customWidth="1"/>
    <col min="15360" max="15360" width="36.5703125" style="6" customWidth="1"/>
    <col min="15361" max="15361" width="5.5703125" style="6" customWidth="1"/>
    <col min="15362" max="15362" width="9.42578125" style="6" customWidth="1"/>
    <col min="15363" max="15363" width="12.85546875" style="6" customWidth="1"/>
    <col min="15364" max="15364" width="14.42578125" style="6" customWidth="1"/>
    <col min="15365" max="15365" width="16.85546875" style="6" customWidth="1"/>
    <col min="15366" max="15366" width="14.85546875" style="6" customWidth="1"/>
    <col min="15367" max="15368" width="11.42578125" style="6" customWidth="1"/>
    <col min="15369" max="15369" width="15" style="6" customWidth="1"/>
    <col min="15370" max="15613" width="9.5703125" style="6"/>
    <col min="15614" max="15614" width="3.85546875" style="6" customWidth="1"/>
    <col min="15615" max="15615" width="9" style="6" customWidth="1"/>
    <col min="15616" max="15616" width="36.5703125" style="6" customWidth="1"/>
    <col min="15617" max="15617" width="5.5703125" style="6" customWidth="1"/>
    <col min="15618" max="15618" width="9.42578125" style="6" customWidth="1"/>
    <col min="15619" max="15619" width="12.85546875" style="6" customWidth="1"/>
    <col min="15620" max="15620" width="14.42578125" style="6" customWidth="1"/>
    <col min="15621" max="15621" width="16.85546875" style="6" customWidth="1"/>
    <col min="15622" max="15622" width="14.85546875" style="6" customWidth="1"/>
    <col min="15623" max="15624" width="11.42578125" style="6" customWidth="1"/>
    <col min="15625" max="15625" width="15" style="6" customWidth="1"/>
    <col min="15626" max="15869" width="9.5703125" style="6"/>
    <col min="15870" max="15870" width="3.85546875" style="6" customWidth="1"/>
    <col min="15871" max="15871" width="9" style="6" customWidth="1"/>
    <col min="15872" max="15872" width="36.5703125" style="6" customWidth="1"/>
    <col min="15873" max="15873" width="5.5703125" style="6" customWidth="1"/>
    <col min="15874" max="15874" width="9.42578125" style="6" customWidth="1"/>
    <col min="15875" max="15875" width="12.85546875" style="6" customWidth="1"/>
    <col min="15876" max="15876" width="14.42578125" style="6" customWidth="1"/>
    <col min="15877" max="15877" width="16.85546875" style="6" customWidth="1"/>
    <col min="15878" max="15878" width="14.85546875" style="6" customWidth="1"/>
    <col min="15879" max="15880" width="11.42578125" style="6" customWidth="1"/>
    <col min="15881" max="15881" width="15" style="6" customWidth="1"/>
    <col min="15882" max="16125" width="9.5703125" style="6"/>
    <col min="16126" max="16126" width="3.85546875" style="6" customWidth="1"/>
    <col min="16127" max="16127" width="9" style="6" customWidth="1"/>
    <col min="16128" max="16128" width="36.5703125" style="6" customWidth="1"/>
    <col min="16129" max="16129" width="5.5703125" style="6" customWidth="1"/>
    <col min="16130" max="16130" width="9.42578125" style="6" customWidth="1"/>
    <col min="16131" max="16131" width="12.85546875" style="6" customWidth="1"/>
    <col min="16132" max="16132" width="14.42578125" style="6" customWidth="1"/>
    <col min="16133" max="16133" width="16.85546875" style="6" customWidth="1"/>
    <col min="16134" max="16134" width="14.85546875" style="6" customWidth="1"/>
    <col min="16135" max="16136" width="11.42578125" style="6" customWidth="1"/>
    <col min="16137" max="16137" width="15" style="6" customWidth="1"/>
    <col min="16138" max="16384" width="9.5703125" style="6"/>
  </cols>
  <sheetData>
    <row r="1" spans="1:9">
      <c r="A1" s="38" t="s">
        <v>41</v>
      </c>
      <c r="B1" s="38" t="s">
        <v>42</v>
      </c>
      <c r="C1" s="38" t="s">
        <v>43</v>
      </c>
      <c r="D1" s="39" t="s">
        <v>17</v>
      </c>
      <c r="E1" s="40" t="s">
        <v>44</v>
      </c>
      <c r="F1" s="40" t="s">
        <v>45</v>
      </c>
    </row>
    <row r="2" spans="1:9" ht="13.5" thickBot="1">
      <c r="A2" s="41"/>
      <c r="B2" s="41"/>
      <c r="C2" s="41" t="s">
        <v>46</v>
      </c>
      <c r="D2" s="42"/>
      <c r="E2" s="43" t="s">
        <v>47</v>
      </c>
      <c r="F2" s="43" t="s">
        <v>48</v>
      </c>
      <c r="G2" s="7"/>
      <c r="H2" s="8"/>
    </row>
    <row r="3" spans="1:9" ht="12" customHeight="1">
      <c r="A3" s="148"/>
      <c r="B3" s="148"/>
      <c r="C3" s="148"/>
      <c r="D3" s="148"/>
      <c r="E3" s="149"/>
      <c r="F3" s="44"/>
      <c r="G3" s="10" t="s">
        <v>6</v>
      </c>
      <c r="H3" s="11" t="s">
        <v>7</v>
      </c>
    </row>
    <row r="4" spans="1:9" s="157" customFormat="1" ht="19.5">
      <c r="A4" s="158" t="s">
        <v>116</v>
      </c>
      <c r="B4" s="112" t="s">
        <v>61</v>
      </c>
      <c r="C4" s="151"/>
      <c r="D4" s="151"/>
      <c r="E4" s="152"/>
      <c r="F4" s="153"/>
      <c r="G4" s="154"/>
      <c r="H4" s="155"/>
      <c r="I4" s="156"/>
    </row>
    <row r="5" spans="1:9" ht="15" hidden="1">
      <c r="A5" s="148"/>
      <c r="B5" s="150"/>
      <c r="C5" s="148"/>
      <c r="D5" s="148"/>
      <c r="E5" s="149"/>
      <c r="F5" s="44"/>
      <c r="G5" s="10"/>
      <c r="H5" s="11"/>
    </row>
    <row r="6" spans="1:9" s="49" customFormat="1" hidden="1">
      <c r="B6" s="49" t="s">
        <v>95</v>
      </c>
      <c r="C6" s="49" t="s">
        <v>9</v>
      </c>
      <c r="D6" s="49">
        <f>22+70+15</f>
        <v>107</v>
      </c>
    </row>
    <row r="7" spans="1:9" s="49" customFormat="1" hidden="1">
      <c r="B7" s="49" t="s">
        <v>96</v>
      </c>
      <c r="C7" s="49" t="s">
        <v>9</v>
      </c>
      <c r="D7" s="49">
        <f>(6.5+24+21)*1.2</f>
        <v>61.8</v>
      </c>
    </row>
    <row r="8" spans="1:9" s="49" customFormat="1" hidden="1">
      <c r="B8" s="49" t="s">
        <v>100</v>
      </c>
      <c r="C8" s="49" t="s">
        <v>9</v>
      </c>
      <c r="D8" s="49">
        <v>106</v>
      </c>
    </row>
    <row r="9" spans="1:9" s="49" customFormat="1" ht="10.5" customHeight="1"/>
    <row r="10" spans="1:9" ht="15">
      <c r="A10" s="178">
        <v>1</v>
      </c>
      <c r="B10" s="179" t="s">
        <v>49</v>
      </c>
      <c r="C10" s="180"/>
      <c r="D10" s="181"/>
      <c r="E10" s="181"/>
      <c r="F10" s="182"/>
      <c r="G10" s="15"/>
      <c r="H10" s="13"/>
    </row>
    <row r="11" spans="1:9">
      <c r="A11" s="74"/>
      <c r="B11" s="45"/>
      <c r="C11" s="46"/>
      <c r="D11" s="47"/>
      <c r="E11" s="47"/>
      <c r="F11" s="48"/>
      <c r="G11" s="15"/>
      <c r="H11" s="13"/>
    </row>
    <row r="12" spans="1:9" ht="76.5">
      <c r="A12" s="75">
        <v>1</v>
      </c>
      <c r="B12" s="49" t="s">
        <v>50</v>
      </c>
      <c r="C12" s="29" t="s">
        <v>32</v>
      </c>
      <c r="D12" s="50">
        <v>1</v>
      </c>
      <c r="E12" s="47"/>
      <c r="F12" s="2">
        <f>+E12*D12</f>
        <v>0</v>
      </c>
      <c r="G12" s="15"/>
      <c r="H12" s="13"/>
    </row>
    <row r="13" spans="1:9">
      <c r="A13" s="75"/>
      <c r="B13" s="45"/>
      <c r="C13" s="46"/>
      <c r="D13" s="47"/>
      <c r="E13" s="47"/>
      <c r="F13" s="48"/>
      <c r="G13" s="15"/>
      <c r="H13" s="13"/>
    </row>
    <row r="14" spans="1:9" ht="51">
      <c r="A14" s="75">
        <f>+A12+1</f>
        <v>2</v>
      </c>
      <c r="B14" s="49" t="s">
        <v>51</v>
      </c>
      <c r="C14" s="51" t="s">
        <v>32</v>
      </c>
      <c r="D14" s="52">
        <v>4</v>
      </c>
      <c r="E14" s="47"/>
      <c r="F14" s="2">
        <f>+E14*D14</f>
        <v>0</v>
      </c>
      <c r="G14" s="15"/>
      <c r="H14" s="13"/>
    </row>
    <row r="15" spans="1:9">
      <c r="A15" s="75"/>
      <c r="B15" s="49"/>
      <c r="C15" s="51"/>
      <c r="D15" s="52"/>
      <c r="E15" s="47"/>
      <c r="G15" s="15"/>
      <c r="H15" s="13"/>
    </row>
    <row r="16" spans="1:9" ht="25.5">
      <c r="A16" s="36">
        <f>+A14+1</f>
        <v>3</v>
      </c>
      <c r="B16" s="9" t="s">
        <v>28</v>
      </c>
      <c r="C16" s="2"/>
      <c r="G16" s="15"/>
      <c r="H16" s="13"/>
    </row>
    <row r="17" spans="1:8">
      <c r="B17" s="9" t="s">
        <v>99</v>
      </c>
      <c r="C17" s="2" t="s">
        <v>8</v>
      </c>
      <c r="D17" s="2">
        <f>D8*0.4</f>
        <v>42.400000000000006</v>
      </c>
      <c r="F17" s="2">
        <f>+D17*E17</f>
        <v>0</v>
      </c>
      <c r="G17" s="15"/>
      <c r="H17" s="13"/>
    </row>
    <row r="18" spans="1:8">
      <c r="B18" s="9" t="s">
        <v>29</v>
      </c>
      <c r="C18" s="29" t="s">
        <v>8</v>
      </c>
      <c r="D18" s="2">
        <f>3*2*0.8*4</f>
        <v>19.200000000000003</v>
      </c>
      <c r="E18" s="34"/>
      <c r="F18" s="34">
        <f>D18*E18</f>
        <v>0</v>
      </c>
      <c r="G18" s="15"/>
      <c r="H18" s="13"/>
    </row>
    <row r="19" spans="1:8">
      <c r="B19" s="12" t="s">
        <v>30</v>
      </c>
      <c r="C19" s="30" t="s">
        <v>8</v>
      </c>
      <c r="D19" s="2">
        <f>15*0.3+4*1*2+6*0.3</f>
        <v>14.3</v>
      </c>
      <c r="F19" s="2">
        <f>+D19*E19</f>
        <v>0</v>
      </c>
      <c r="G19" s="15"/>
      <c r="H19" s="13"/>
    </row>
    <row r="20" spans="1:8">
      <c r="A20" s="74"/>
      <c r="B20" s="45"/>
      <c r="C20" s="46"/>
      <c r="D20" s="47"/>
      <c r="E20" s="47"/>
      <c r="F20" s="48"/>
    </row>
    <row r="21" spans="1:8" ht="102">
      <c r="A21" s="75">
        <f>+A16+1</f>
        <v>4</v>
      </c>
      <c r="B21" s="17" t="s">
        <v>52</v>
      </c>
      <c r="C21" s="32" t="s">
        <v>8</v>
      </c>
      <c r="D21" s="13">
        <f>+D7*0.3</f>
        <v>18.54</v>
      </c>
      <c r="E21" s="53"/>
      <c r="F21" s="54">
        <f>D21*E21</f>
        <v>0</v>
      </c>
    </row>
    <row r="22" spans="1:8">
      <c r="A22" s="74"/>
      <c r="B22" s="45"/>
      <c r="C22" s="46"/>
      <c r="D22" s="47"/>
      <c r="E22" s="47"/>
      <c r="F22" s="48"/>
    </row>
    <row r="23" spans="1:8" ht="165.75">
      <c r="A23" s="75">
        <f>+A21+1</f>
        <v>5</v>
      </c>
      <c r="B23" s="55" t="s">
        <v>53</v>
      </c>
      <c r="C23" s="56" t="s">
        <v>8</v>
      </c>
      <c r="D23" s="18">
        <f>+D7*0.5</f>
        <v>30.9</v>
      </c>
      <c r="E23" s="57"/>
      <c r="F23" s="58"/>
    </row>
    <row r="24" spans="1:8">
      <c r="A24" s="76"/>
      <c r="B24" s="12" t="s">
        <v>54</v>
      </c>
      <c r="C24" s="51"/>
      <c r="D24" s="59"/>
      <c r="E24" s="59"/>
      <c r="F24" s="58"/>
    </row>
    <row r="25" spans="1:8">
      <c r="A25" s="76"/>
      <c r="B25" s="12" t="s">
        <v>8</v>
      </c>
      <c r="C25" s="60">
        <v>0.6</v>
      </c>
      <c r="D25" s="61">
        <f>D23*C25</f>
        <v>18.54</v>
      </c>
      <c r="E25" s="61"/>
      <c r="F25" s="61">
        <f>+D25*E25</f>
        <v>0</v>
      </c>
    </row>
    <row r="26" spans="1:8">
      <c r="A26" s="76"/>
      <c r="B26" s="12" t="s">
        <v>55</v>
      </c>
      <c r="C26" s="60"/>
      <c r="D26" s="61"/>
      <c r="E26" s="61"/>
      <c r="F26" s="61"/>
      <c r="G26" s="19"/>
      <c r="H26" s="16"/>
    </row>
    <row r="27" spans="1:8">
      <c r="A27" s="76"/>
      <c r="B27" s="12" t="s">
        <v>8</v>
      </c>
      <c r="C27" s="60">
        <v>0.3</v>
      </c>
      <c r="D27" s="61">
        <f>D23*C27</f>
        <v>9.27</v>
      </c>
      <c r="E27" s="61"/>
      <c r="F27" s="61">
        <f>+D27*E27</f>
        <v>0</v>
      </c>
      <c r="G27" s="19"/>
    </row>
    <row r="28" spans="1:8">
      <c r="A28" s="76"/>
      <c r="B28" s="12" t="s">
        <v>56</v>
      </c>
      <c r="C28" s="60"/>
      <c r="D28" s="61"/>
      <c r="E28" s="61"/>
      <c r="F28" s="61"/>
      <c r="G28" s="19"/>
    </row>
    <row r="29" spans="1:8">
      <c r="A29" s="76"/>
      <c r="B29" s="12" t="s">
        <v>8</v>
      </c>
      <c r="C29" s="60">
        <v>0.1</v>
      </c>
      <c r="D29" s="61">
        <f>D23*C29</f>
        <v>3.09</v>
      </c>
      <c r="E29" s="61"/>
      <c r="F29" s="61">
        <f>+D29*E29</f>
        <v>0</v>
      </c>
      <c r="G29" s="19"/>
    </row>
    <row r="30" spans="1:8">
      <c r="A30" s="76"/>
      <c r="C30" s="32"/>
      <c r="D30" s="62"/>
      <c r="E30" s="63"/>
      <c r="F30" s="13"/>
      <c r="G30" s="19"/>
    </row>
    <row r="31" spans="1:8" ht="89.25">
      <c r="A31" s="77">
        <f>+A23+1</f>
        <v>6</v>
      </c>
      <c r="B31" s="17" t="s">
        <v>57</v>
      </c>
      <c r="C31" s="64" t="s">
        <v>9</v>
      </c>
      <c r="D31" s="65">
        <f>+D7</f>
        <v>61.8</v>
      </c>
      <c r="E31" s="65"/>
      <c r="F31" s="18">
        <f>D31*E31</f>
        <v>0</v>
      </c>
      <c r="G31" s="19"/>
    </row>
    <row r="32" spans="1:8">
      <c r="A32" s="78"/>
      <c r="B32" s="66"/>
      <c r="C32" s="32"/>
      <c r="D32" s="62"/>
      <c r="E32" s="13"/>
      <c r="F32" s="13"/>
      <c r="G32" s="19"/>
    </row>
    <row r="33" spans="1:9" ht="102">
      <c r="A33" s="77">
        <f>+A31+1</f>
        <v>7</v>
      </c>
      <c r="B33" s="67" t="s">
        <v>97</v>
      </c>
      <c r="C33" s="68" t="s">
        <v>8</v>
      </c>
      <c r="D33" s="69">
        <f>+D21</f>
        <v>18.54</v>
      </c>
      <c r="E33" s="13"/>
      <c r="F33" s="13">
        <f>+E33*D33</f>
        <v>0</v>
      </c>
      <c r="G33" s="19"/>
    </row>
    <row r="34" spans="1:9">
      <c r="A34" s="77"/>
      <c r="B34" s="67"/>
      <c r="C34" s="68"/>
      <c r="D34" s="69"/>
      <c r="E34" s="13"/>
      <c r="F34" s="13"/>
      <c r="G34" s="19"/>
    </row>
    <row r="35" spans="1:9" s="225" customFormat="1" ht="89.25">
      <c r="A35" s="217">
        <f>+A33+1</f>
        <v>8</v>
      </c>
      <c r="B35" s="218" t="s">
        <v>126</v>
      </c>
      <c r="C35" s="219" t="s">
        <v>8</v>
      </c>
      <c r="D35" s="220">
        <f>+D7*0.4</f>
        <v>24.72</v>
      </c>
      <c r="E35" s="221"/>
      <c r="F35" s="221">
        <f>+E35*D35</f>
        <v>0</v>
      </c>
      <c r="G35" s="222"/>
      <c r="H35" s="223"/>
      <c r="I35" s="224"/>
    </row>
    <row r="36" spans="1:9">
      <c r="A36" s="78"/>
      <c r="B36" s="66"/>
      <c r="C36" s="32"/>
      <c r="D36" s="62"/>
      <c r="E36" s="13"/>
      <c r="F36" s="13"/>
      <c r="G36" s="19"/>
    </row>
    <row r="37" spans="1:9" ht="63.75">
      <c r="A37" s="77">
        <f>+A35+1</f>
        <v>9</v>
      </c>
      <c r="B37" s="67" t="s">
        <v>58</v>
      </c>
      <c r="C37" s="68" t="s">
        <v>8</v>
      </c>
      <c r="D37" s="69">
        <f>+D21+D23-D33</f>
        <v>30.9</v>
      </c>
      <c r="E37" s="13"/>
      <c r="F37" s="13">
        <f>+E37*D37</f>
        <v>0</v>
      </c>
      <c r="G37" s="19"/>
    </row>
    <row r="38" spans="1:9">
      <c r="A38" s="78"/>
      <c r="B38" s="67"/>
      <c r="C38" s="68"/>
      <c r="D38" s="69"/>
      <c r="E38" s="13"/>
      <c r="F38" s="13"/>
      <c r="G38" s="19"/>
    </row>
    <row r="39" spans="1:9" ht="127.5">
      <c r="A39" s="77">
        <f>+A37+1</f>
        <v>10</v>
      </c>
      <c r="B39" s="70" t="s">
        <v>59</v>
      </c>
      <c r="C39" s="71" t="s">
        <v>9</v>
      </c>
      <c r="D39" s="72">
        <v>30</v>
      </c>
      <c r="E39" s="73"/>
      <c r="F39" s="73">
        <f>+D39*E39</f>
        <v>0</v>
      </c>
      <c r="G39" s="19"/>
    </row>
    <row r="40" spans="1:9">
      <c r="A40" s="77"/>
      <c r="B40" s="70"/>
      <c r="C40" s="71"/>
      <c r="D40" s="72"/>
      <c r="E40" s="73"/>
      <c r="F40" s="73"/>
      <c r="G40" s="19"/>
    </row>
    <row r="41" spans="1:9" ht="38.25">
      <c r="A41" s="77">
        <f>+A39+1</f>
        <v>11</v>
      </c>
      <c r="B41" s="70" t="s">
        <v>60</v>
      </c>
      <c r="C41" s="71" t="s">
        <v>9</v>
      </c>
      <c r="D41" s="72">
        <f>+D39</f>
        <v>30</v>
      </c>
      <c r="E41" s="73"/>
      <c r="F41" s="73">
        <f>+D41*E41</f>
        <v>0</v>
      </c>
      <c r="G41" s="19"/>
    </row>
    <row r="42" spans="1:9">
      <c r="A42" s="183"/>
      <c r="B42" s="184"/>
      <c r="C42" s="185"/>
      <c r="D42" s="186"/>
      <c r="E42" s="187"/>
      <c r="F42" s="187"/>
      <c r="G42" s="19"/>
    </row>
    <row r="43" spans="1:9">
      <c r="B43" s="111" t="s">
        <v>120</v>
      </c>
      <c r="C43" s="171"/>
      <c r="D43" s="172"/>
      <c r="E43" s="172"/>
      <c r="F43" s="172">
        <f>SUM(F12:F41)</f>
        <v>0</v>
      </c>
      <c r="G43" s="19"/>
    </row>
    <row r="44" spans="1:9">
      <c r="G44" s="19"/>
    </row>
    <row r="45" spans="1:9">
      <c r="A45" s="173">
        <v>2</v>
      </c>
      <c r="B45" s="174" t="s">
        <v>63</v>
      </c>
      <c r="C45" s="175"/>
      <c r="D45" s="176"/>
      <c r="E45" s="176"/>
      <c r="F45" s="177"/>
      <c r="G45" s="19"/>
    </row>
    <row r="46" spans="1:9" ht="15">
      <c r="A46" s="49"/>
      <c r="B46" s="79"/>
      <c r="C46" s="80"/>
      <c r="D46" s="18"/>
      <c r="E46" s="18"/>
      <c r="F46" s="81"/>
      <c r="G46" s="19"/>
    </row>
    <row r="47" spans="1:9" ht="38.25">
      <c r="A47" s="49">
        <v>1</v>
      </c>
      <c r="B47" s="49" t="s">
        <v>98</v>
      </c>
      <c r="C47" s="80" t="s">
        <v>9</v>
      </c>
      <c r="D47" s="18">
        <f>+D7</f>
        <v>61.8</v>
      </c>
      <c r="E47" s="18"/>
      <c r="F47" s="81">
        <f>+D47*E47</f>
        <v>0</v>
      </c>
      <c r="G47" s="19"/>
    </row>
    <row r="48" spans="1:9" ht="15">
      <c r="A48" s="49"/>
      <c r="B48" s="79"/>
      <c r="C48" s="80"/>
      <c r="D48" s="18"/>
      <c r="E48" s="18"/>
      <c r="F48" s="81"/>
      <c r="G48" s="19"/>
    </row>
    <row r="49" spans="1:7" ht="114.75">
      <c r="A49" s="49">
        <f>+A47+1</f>
        <v>2</v>
      </c>
      <c r="B49" s="49" t="s">
        <v>101</v>
      </c>
      <c r="C49" s="82" t="s">
        <v>8</v>
      </c>
      <c r="D49" s="50">
        <f>+D7*0.3+D6*0.3</f>
        <v>50.64</v>
      </c>
      <c r="E49" s="18"/>
      <c r="F49" s="83">
        <f>D49*E49</f>
        <v>0</v>
      </c>
      <c r="G49" s="19"/>
    </row>
    <row r="50" spans="1:7">
      <c r="A50" s="49"/>
      <c r="B50" s="49"/>
      <c r="C50" s="82"/>
      <c r="D50" s="50"/>
      <c r="E50" s="18"/>
      <c r="F50" s="81"/>
      <c r="G50" s="19"/>
    </row>
    <row r="51" spans="1:7" ht="102">
      <c r="A51" s="49">
        <v>3</v>
      </c>
      <c r="B51" s="116" t="s">
        <v>111</v>
      </c>
      <c r="C51" s="86" t="s">
        <v>9</v>
      </c>
      <c r="D51" s="52">
        <f>+D6</f>
        <v>107</v>
      </c>
      <c r="E51" s="72"/>
      <c r="F51" s="84">
        <f>+E51*D51</f>
        <v>0</v>
      </c>
      <c r="G51" s="19"/>
    </row>
    <row r="52" spans="1:7">
      <c r="A52" s="49"/>
      <c r="B52" s="85"/>
      <c r="C52" s="86"/>
      <c r="D52" s="52"/>
      <c r="E52" s="72"/>
      <c r="F52" s="84"/>
      <c r="G52" s="19"/>
    </row>
    <row r="53" spans="1:7" ht="25.5">
      <c r="A53" s="49">
        <v>4</v>
      </c>
      <c r="B53" s="85" t="s">
        <v>64</v>
      </c>
      <c r="C53" s="86" t="s">
        <v>13</v>
      </c>
      <c r="D53" s="52">
        <v>30</v>
      </c>
      <c r="E53" s="72"/>
      <c r="F53" s="84">
        <f>+D53*E53</f>
        <v>0</v>
      </c>
      <c r="G53" s="19"/>
    </row>
    <row r="54" spans="1:7">
      <c r="G54" s="19"/>
    </row>
    <row r="55" spans="1:7">
      <c r="A55" s="188"/>
      <c r="B55" s="189" t="s">
        <v>121</v>
      </c>
      <c r="C55" s="190"/>
      <c r="D55" s="191"/>
      <c r="E55" s="191"/>
      <c r="F55" s="191">
        <f>SUM(F46:F54)</f>
        <v>0</v>
      </c>
      <c r="G55" s="19"/>
    </row>
    <row r="56" spans="1:7">
      <c r="G56" s="19"/>
    </row>
    <row r="57" spans="1:7" ht="15">
      <c r="A57" s="178">
        <v>3</v>
      </c>
      <c r="B57" s="192" t="s">
        <v>65</v>
      </c>
      <c r="C57" s="175"/>
      <c r="D57" s="177"/>
      <c r="E57" s="177"/>
      <c r="F57" s="177"/>
      <c r="G57" s="19"/>
    </row>
    <row r="58" spans="1:7" ht="15">
      <c r="A58" s="87"/>
      <c r="B58" s="88"/>
      <c r="C58" s="56"/>
      <c r="D58" s="18"/>
      <c r="E58" s="18"/>
      <c r="F58" s="81"/>
      <c r="G58" s="19"/>
    </row>
    <row r="59" spans="1:7" ht="89.25">
      <c r="A59" s="74">
        <v>1</v>
      </c>
      <c r="B59" s="67" t="s">
        <v>66</v>
      </c>
      <c r="C59" s="89" t="s">
        <v>32</v>
      </c>
      <c r="D59" s="50">
        <v>4</v>
      </c>
      <c r="E59" s="90"/>
      <c r="F59" s="91">
        <f>D59*E59</f>
        <v>0</v>
      </c>
    </row>
    <row r="60" spans="1:7" ht="15">
      <c r="A60" s="87"/>
      <c r="B60" s="92"/>
      <c r="C60" s="56"/>
      <c r="D60" s="18"/>
      <c r="E60" s="18"/>
      <c r="F60" s="81"/>
    </row>
    <row r="61" spans="1:7" ht="63.75">
      <c r="A61" s="93">
        <f>+A59+1</f>
        <v>2</v>
      </c>
      <c r="B61" s="67" t="s">
        <v>67</v>
      </c>
      <c r="C61" s="117" t="s">
        <v>32</v>
      </c>
      <c r="D61" s="94">
        <v>4</v>
      </c>
      <c r="E61" s="95"/>
      <c r="F61" s="96">
        <f>+E61*D61</f>
        <v>0</v>
      </c>
    </row>
    <row r="62" spans="1:7">
      <c r="A62" s="97"/>
      <c r="B62" s="67"/>
      <c r="C62" s="117"/>
      <c r="D62" s="94"/>
      <c r="E62" s="95"/>
      <c r="F62" s="98"/>
    </row>
    <row r="63" spans="1:7" ht="51">
      <c r="A63" s="93">
        <f>+A61+1</f>
        <v>3</v>
      </c>
      <c r="B63" s="67" t="s">
        <v>68</v>
      </c>
      <c r="C63" s="117" t="s">
        <v>32</v>
      </c>
      <c r="D63" s="94">
        <v>2</v>
      </c>
      <c r="E63" s="95"/>
      <c r="F63" s="96">
        <f>+E63*D63</f>
        <v>0</v>
      </c>
    </row>
    <row r="64" spans="1:7">
      <c r="A64" s="97"/>
      <c r="B64" s="67"/>
      <c r="C64" s="117"/>
      <c r="D64" s="94"/>
      <c r="E64" s="95"/>
      <c r="F64" s="98"/>
    </row>
    <row r="65" spans="1:6" ht="63.75">
      <c r="A65" s="93">
        <f>+A63+1</f>
        <v>4</v>
      </c>
      <c r="B65" s="67" t="s">
        <v>102</v>
      </c>
      <c r="C65" s="117" t="s">
        <v>32</v>
      </c>
      <c r="D65" s="94">
        <v>4</v>
      </c>
      <c r="E65" s="95"/>
      <c r="F65" s="96">
        <f>+E65*D65</f>
        <v>0</v>
      </c>
    </row>
    <row r="66" spans="1:6">
      <c r="A66" s="97"/>
      <c r="B66" s="67"/>
      <c r="C66" s="99"/>
      <c r="D66" s="65"/>
      <c r="E66" s="100"/>
      <c r="F66" s="101"/>
    </row>
    <row r="67" spans="1:6">
      <c r="A67" s="97"/>
      <c r="B67" s="102"/>
      <c r="C67" s="103"/>
      <c r="D67" s="104"/>
      <c r="E67" s="105"/>
      <c r="F67" s="104"/>
    </row>
    <row r="68" spans="1:6">
      <c r="A68" s="188"/>
      <c r="B68" s="189" t="s">
        <v>122</v>
      </c>
      <c r="C68" s="190"/>
      <c r="D68" s="191"/>
      <c r="E68" s="191"/>
      <c r="F68" s="191">
        <f>SUM(F59:F66)</f>
        <v>0</v>
      </c>
    </row>
    <row r="72" spans="1:6">
      <c r="B72" s="111" t="s">
        <v>79</v>
      </c>
    </row>
    <row r="73" spans="1:6">
      <c r="B73" s="111"/>
    </row>
    <row r="74" spans="1:6">
      <c r="A74" s="36">
        <v>1</v>
      </c>
      <c r="B74" s="17" t="s">
        <v>49</v>
      </c>
      <c r="F74" s="2">
        <f>+F43</f>
        <v>0</v>
      </c>
    </row>
    <row r="75" spans="1:6">
      <c r="A75" s="36">
        <v>2</v>
      </c>
      <c r="B75" s="17" t="s">
        <v>63</v>
      </c>
      <c r="C75" s="37"/>
      <c r="F75" s="2">
        <f>+F55</f>
        <v>0</v>
      </c>
    </row>
    <row r="76" spans="1:6">
      <c r="A76" s="36">
        <v>3</v>
      </c>
      <c r="B76" s="17" t="s">
        <v>65</v>
      </c>
      <c r="C76" s="32"/>
      <c r="D76" s="13"/>
      <c r="E76" s="18"/>
      <c r="F76" s="18">
        <f>+F68</f>
        <v>0</v>
      </c>
    </row>
    <row r="77" spans="1:6" ht="13.5" thickBot="1">
      <c r="A77" s="193"/>
      <c r="B77" s="194"/>
      <c r="C77" s="195"/>
      <c r="D77" s="196"/>
      <c r="E77" s="197"/>
      <c r="F77" s="197"/>
    </row>
    <row r="78" spans="1:6" ht="13.5" thickTop="1">
      <c r="B78" s="17" t="s">
        <v>62</v>
      </c>
      <c r="E78" s="35"/>
      <c r="F78" s="33">
        <f>SUM(F74:F76)</f>
        <v>0</v>
      </c>
    </row>
    <row r="79" spans="1:6">
      <c r="B79" s="14"/>
      <c r="E79" s="35"/>
      <c r="F79" s="33"/>
    </row>
    <row r="80" spans="1:6">
      <c r="B80" s="14"/>
    </row>
    <row r="81" spans="2:4">
      <c r="B81" s="14"/>
      <c r="C81" s="31"/>
      <c r="D81" s="13"/>
    </row>
    <row r="83" spans="2:4">
      <c r="B83" s="14"/>
    </row>
  </sheetData>
  <pageMargins left="0.7" right="0.7" top="0.75" bottom="0.75" header="0.3" footer="0.3"/>
  <pageSetup paperSize="9" orientation="portrait" r:id="rId1"/>
  <rowBreaks count="2" manualBreakCount="2">
    <brk id="44" max="16383" man="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election activeCell="J33" sqref="J33"/>
    </sheetView>
  </sheetViews>
  <sheetFormatPr defaultColWidth="9.5703125" defaultRowHeight="12.75"/>
  <cols>
    <col min="1" max="1" width="9.5703125" style="36"/>
    <col min="2" max="2" width="9.5703125" style="17"/>
    <col min="3" max="3" width="9.5703125" style="6"/>
    <col min="4" max="6" width="9.5703125" style="2"/>
    <col min="7" max="7" width="9.5703125" style="3"/>
    <col min="8" max="8" width="9.5703125" style="4"/>
    <col min="9" max="9" width="9.5703125" style="5"/>
    <col min="10" max="16384" width="9.5703125" style="6"/>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NASLOVNICA</vt:lpstr>
      <vt:lpstr>SPLOŠNI POGOJI</vt:lpstr>
      <vt:lpstr>rekap</vt:lpstr>
      <vt:lpstr>most</vt:lpstr>
      <vt:lpstr>cesta</vt: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Iztok Kleibencetl</dc:creator>
  <cp:lastModifiedBy>Janja Lovrečič</cp:lastModifiedBy>
  <cp:lastPrinted>2019-12-19T08:42:16Z</cp:lastPrinted>
  <dcterms:created xsi:type="dcterms:W3CDTF">2014-01-23T09:28:30Z</dcterms:created>
  <dcterms:modified xsi:type="dcterms:W3CDTF">2020-05-18T06:54:20Z</dcterms:modified>
</cp:coreProperties>
</file>