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38" r:id="rId2"/>
    <sheet name="Rfk rek" sheetId="3" r:id="rId3"/>
    <sheet name="predd" sheetId="5" r:id="rId4"/>
    <sheet name="zemBetD" sheetId="7" r:id="rId5"/>
    <sheet name="kan" sheetId="8" r:id="rId6"/>
    <sheet name="zakljD" sheetId="9" r:id="rId7"/>
  </sheets>
  <definedNames>
    <definedName name="_xlnm.Print_Area" localSheetId="5">kan!$A$1:$G$29</definedName>
    <definedName name="_xlnm.Print_Area" localSheetId="3">predd!$A$1:$F$45</definedName>
    <definedName name="_xlnm.Print_Area" localSheetId="2">'Rfk rek'!$A$1:$M$13</definedName>
    <definedName name="_xlnm.Print_Area" localSheetId="1">skREK!$A$1:$C$23</definedName>
    <definedName name="_xlnm.Print_Area" localSheetId="6">zakljD!$A$1:$F$37</definedName>
    <definedName name="_xlnm.Print_Area" localSheetId="4">zemBetD!$A$1:$F$55</definedName>
  </definedNames>
  <calcPr calcId="162913"/>
</workbook>
</file>

<file path=xl/calcChain.xml><?xml version="1.0" encoding="utf-8"?>
<calcChain xmlns="http://schemas.openxmlformats.org/spreadsheetml/2006/main">
  <c r="D21" i="9" l="1"/>
  <c r="D24" i="9" s="1"/>
  <c r="D27" i="9" s="1"/>
  <c r="D9" i="9"/>
  <c r="D18" i="8"/>
  <c r="E15" i="8"/>
  <c r="E12" i="8"/>
  <c r="E9" i="8"/>
  <c r="F42" i="7"/>
  <c r="D33" i="7"/>
  <c r="D30" i="7"/>
  <c r="D27" i="7"/>
  <c r="D18" i="7"/>
  <c r="D15" i="7"/>
  <c r="D45" i="7" s="1"/>
  <c r="D48" i="7" s="1"/>
  <c r="D12" i="7"/>
  <c r="D9" i="7"/>
  <c r="D38" i="5"/>
  <c r="D35" i="5"/>
  <c r="D32" i="5"/>
  <c r="D29" i="5"/>
  <c r="F29" i="5" s="1"/>
  <c r="D24" i="5" l="1"/>
  <c r="F36" i="7" l="1"/>
  <c r="F18" i="9" l="1"/>
  <c r="F30" i="9" l="1"/>
  <c r="F18" i="7" l="1"/>
  <c r="F21" i="9"/>
  <c r="F24" i="9" l="1"/>
  <c r="F15" i="9"/>
  <c r="F15" i="5"/>
  <c r="F12" i="9"/>
  <c r="F9" i="9"/>
  <c r="A11" i="9"/>
  <c r="G21" i="8"/>
  <c r="G18" i="8"/>
  <c r="F27" i="9" l="1"/>
  <c r="F33" i="9" s="1"/>
  <c r="A14" i="9"/>
  <c r="A17" i="9" s="1"/>
  <c r="G12" i="8"/>
  <c r="G9" i="8"/>
  <c r="G15" i="8"/>
  <c r="F39" i="7"/>
  <c r="F33" i="7"/>
  <c r="F30" i="7"/>
  <c r="F24" i="7"/>
  <c r="F21" i="7"/>
  <c r="F9" i="7"/>
  <c r="A11" i="7"/>
  <c r="A14" i="7" s="1"/>
  <c r="A17" i="7" s="1"/>
  <c r="A20" i="7" s="1"/>
  <c r="A23" i="7" s="1"/>
  <c r="A26" i="7" s="1"/>
  <c r="F12" i="5"/>
  <c r="A11" i="5"/>
  <c r="F9" i="5"/>
  <c r="F38" i="5"/>
  <c r="F35" i="5"/>
  <c r="F32" i="5"/>
  <c r="G24" i="8" l="1"/>
  <c r="K9" i="3"/>
  <c r="A20" i="9"/>
  <c r="A23" i="9" s="1"/>
  <c r="A26" i="9" s="1"/>
  <c r="A29" i="9" s="1"/>
  <c r="A14" i="5"/>
  <c r="A17" i="5" s="1"/>
  <c r="A20" i="5" s="1"/>
  <c r="A32" i="7"/>
  <c r="I9" i="3" l="1"/>
  <c r="A14" i="8"/>
  <c r="A38" i="7"/>
  <c r="F27" i="7"/>
  <c r="I11" i="3" l="1"/>
  <c r="G26" i="8"/>
  <c r="K11" i="3" l="1"/>
  <c r="F12" i="7" l="1"/>
  <c r="F35" i="9" l="1"/>
  <c r="F15" i="7"/>
  <c r="F48" i="7" l="1"/>
  <c r="F45" i="7"/>
  <c r="F51" i="7" s="1"/>
  <c r="G9" i="3" l="1"/>
  <c r="G11" i="3" l="1"/>
  <c r="F27" i="5"/>
  <c r="F24" i="5" l="1"/>
  <c r="F21" i="5"/>
  <c r="F18" i="5"/>
  <c r="A23" i="5"/>
  <c r="A26" i="5" s="1"/>
  <c r="A34" i="5" s="1"/>
  <c r="F41" i="5" l="1"/>
  <c r="E9" i="3" s="1"/>
  <c r="M9" i="3" s="1"/>
  <c r="F53" i="7"/>
  <c r="A37" i="5"/>
  <c r="E11" i="3" l="1"/>
  <c r="F43" i="5"/>
  <c r="M11" i="3" l="1"/>
  <c r="C11" i="38" l="1"/>
  <c r="C13" i="38" l="1"/>
  <c r="C15" i="38" s="1"/>
  <c r="C19" i="38" s="1"/>
  <c r="C20" i="38" l="1"/>
  <c r="C21" i="38" s="1"/>
</calcChain>
</file>

<file path=xl/sharedStrings.xml><?xml version="1.0" encoding="utf-8"?>
<sst xmlns="http://schemas.openxmlformats.org/spreadsheetml/2006/main" count="229" uniqueCount="100">
  <si>
    <t>6000 KOPER</t>
  </si>
  <si>
    <t>investittor</t>
  </si>
  <si>
    <t xml:space="preserve">objekt </t>
  </si>
  <si>
    <t>del projekta</t>
  </si>
  <si>
    <t>faza projekta</t>
  </si>
  <si>
    <t xml:space="preserve">datum </t>
  </si>
  <si>
    <t>Sestavil:</t>
  </si>
  <si>
    <t>SKUPAJ brez DDV</t>
  </si>
  <si>
    <t>DDV 22 %</t>
  </si>
  <si>
    <t>SKUPAJ z DDV</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</si>
  <si>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</si>
  <si>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</si>
  <si>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</si>
  <si>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</si>
  <si>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</si>
  <si>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</si>
  <si>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</si>
  <si>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</si>
  <si>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</si>
  <si>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</si>
  <si>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Ročno planiranje dna kanala po projektirani niveleti s točnostjo +- 1 cm. V ceni so zajeta vsa dodatna in zaščitna dela.</t>
  </si>
  <si>
    <t>Izdelava priključka nove kanalizacije na obstoječo kanalizacijo. V ceni so zajeta vsa dodatna in zaščitna dela.</t>
  </si>
  <si>
    <t>MESTNA OBČINA KOPER</t>
  </si>
  <si>
    <t>Verdijeva 10</t>
  </si>
  <si>
    <t xml:space="preserve">SEKUNDARNO KANALIZACIJSKO </t>
  </si>
  <si>
    <t>OMREŽJE ŠKOFIJE</t>
  </si>
  <si>
    <t>Rok Velišček</t>
  </si>
  <si>
    <t>univ.dipl.inž.vod.in kom.inž.</t>
  </si>
  <si>
    <t>I.</t>
  </si>
  <si>
    <t>PREDDELA</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</si>
  <si>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</si>
  <si>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m1</t>
  </si>
  <si>
    <t>I.PREDDELA</t>
  </si>
  <si>
    <t>III.KANALIZACIJA</t>
  </si>
  <si>
    <t>IV.ZAKLJ. DELA</t>
  </si>
  <si>
    <t>SKUPAJ :</t>
  </si>
  <si>
    <t>skupaj :</t>
  </si>
  <si>
    <t>II.</t>
  </si>
  <si>
    <t>III.</t>
  </si>
  <si>
    <t>ZAKLJUČNA DELA</t>
  </si>
  <si>
    <t>IV.</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</si>
  <si>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</si>
  <si>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Čiščenje podlage in pobrizg z bitumensko emulzijo 0,40 kg/m2. V ceni so zajeta vsa dodatna in zaščitna dela.</t>
  </si>
  <si>
    <t>Doplačilo za izvedbo asfaltne mulde širine 50 cm, min. globine 8 cm. V ceni so zajeta vsa dodatna in zaščitna dela.</t>
  </si>
  <si>
    <t>ZEMELJSKA IN BETONSKA DELA</t>
  </si>
  <si>
    <t>II.ZEM.BET. DELA</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</si>
  <si>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</si>
  <si>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FEKALNA KANALIZACIJA</t>
  </si>
  <si>
    <t>PZI</t>
  </si>
  <si>
    <t>POPIS DEL S STROŠKOVNO OCENO</t>
  </si>
  <si>
    <t>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OCENA</t>
  </si>
  <si>
    <t>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OCENA</t>
  </si>
  <si>
    <r>
      <t>Dobava na mesto vgradnje in izdelava betonske posteljice iz cementnega betona</t>
    </r>
    <r>
      <rPr>
        <sz val="10"/>
        <rFont val="Arial Baltic"/>
        <charset val="238"/>
      </rPr>
      <t xml:space="preserve"> C20/25;XC1,</t>
    </r>
    <r>
      <rPr>
        <sz val="10"/>
        <rFont val="Arial Baltic"/>
        <family val="2"/>
        <charset val="186"/>
      </rPr>
      <t xml:space="preserve"> min. debeline 10 cm. </t>
    </r>
    <r>
      <rPr>
        <sz val="10"/>
        <rFont val="Arial Baltic"/>
        <charset val="238"/>
      </rPr>
      <t xml:space="preserve">Prerez 0,10 m3/m1. </t>
    </r>
    <r>
      <rPr>
        <sz val="10"/>
        <rFont val="Arial Baltic"/>
        <family val="2"/>
        <charset val="186"/>
      </rPr>
      <t>V ceni je zajeto oblikovanje ležišča cevi po projektirani niveleti in karakterističnih prerezih ter vsa dodatna in zaščitna dela.</t>
    </r>
  </si>
  <si>
    <r>
      <t>Dobava na mesto vgradnje in obbetoniranje cevovoda s cement. betonom</t>
    </r>
    <r>
      <rPr>
        <sz val="10"/>
        <rFont val="Arial Baltic"/>
        <charset val="238"/>
      </rPr>
      <t xml:space="preserve"> C25/30;XC2,</t>
    </r>
    <r>
      <rPr>
        <sz val="10"/>
        <rFont val="Arial Baltic"/>
        <family val="2"/>
        <charset val="186"/>
      </rPr>
      <t xml:space="preserve"> min. debeline 10 cm iznad oboda cevi. </t>
    </r>
    <r>
      <rPr>
        <sz val="10"/>
        <rFont val="Arial Baltic"/>
        <charset val="238"/>
      </rPr>
      <t xml:space="preserve">Prerez 0,25 m3/m1. </t>
    </r>
    <r>
      <rPr>
        <sz val="10"/>
        <rFont val="Arial Baltic"/>
        <family val="2"/>
        <charset val="186"/>
      </rPr>
      <t>V ceni je zajeto natančno podbetoniranje in obbetoniranje cevi po projektiranih karakterističnih prerezih ter vsa dodatna in zaščitna dela.</t>
    </r>
  </si>
  <si>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V ceni je zajet ročni izkop in planiranje dna v mat. III.-IV.ktg, montaža in demontaža enostranskega opaža, vgrajevanje betona s tlačenjem pod in v temelj zidu, ročni zasip s planiranjem ter vsa dodatna in zaščitna dela. Obračun po dejansko izvršenih delih.  OCENA</t>
    </r>
  </si>
  <si>
    <t xml:space="preserve">Zasip kanala,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</si>
  <si>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r>
      <t>Ročno-strojni izkop</t>
    </r>
    <r>
      <rPr>
        <sz val="10"/>
        <rFont val="Arial Baltic"/>
        <family val="2"/>
        <charset val="186"/>
      </rPr>
      <t xml:space="preserve"> sond ob obstoječi infrastrukturi (</t>
    </r>
    <r>
      <rPr>
        <sz val="10"/>
        <rFont val="Arial Baltic"/>
        <charset val="238"/>
      </rPr>
      <t>kanalizacija, vodovod, telefon, elektrika, plin CATV...</t>
    </r>
    <r>
      <rPr>
        <sz val="10"/>
        <rFont val="Arial Baltic"/>
        <family val="2"/>
        <charset val="186"/>
      </rPr>
      <t>) - po vpisu in potrditvi v gradbenem dnevniku s strani nadzornega organa. Obračun po dejansko izvedenih delih. V ceni so zajeta vsa dodatna in zaščitna dela.</t>
    </r>
  </si>
  <si>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premez ibitol + izotekt V4, zaščita hidroizolacije, pazljivi zasip ter vsa dodatna in zaščitna dela. Obračun po dejansko izvedenih delih, naročenih in potrjenih s strani nadzornega organa.</t>
  </si>
  <si>
    <t xml:space="preserve">Rekonstrukcija NNP vozišča z enakomerno zrnatim drobljencem 0 - 32 mm v plasti debeline 30 cm pri optimalni vlagi, s sprotno komprimacijo do zahtevane zbitosti. Zaključna plast mora dosegati-EV2 =100 Mpa. Lastnosti in vgradnja vseh tamponskih plasti mora biti skladna s TSC 06.2000:2003 (nevezane nosilne in obrabne plasti). V ceni je zajet dovoz materiala na mesto vgradnje, razgrinjenje materiala, ureditev planuma in sprotne komprimacija ter vsa dodatna in zaščitna dela vključno z meritvami nosilnosti z merilno krožno ploščo. </t>
  </si>
  <si>
    <t>Evidentiranje obstoječega stanja stavb in ostalih objektov na vplivnem območju trase gradnje. V ceni je zajet pregled in popis obstoječega stanja z popisom obstoječih poškodb znotraj in zunaj stavb, pozicioniranjem kontrolnih točk, vgradnjo plomb na obstoječe razpoke, izdelavo nivelmanskega poligona, izdelava poročila obstoječega stanja in predaja investitorju ter periodičnim spremljanjem sprememb z vsemi dodatnimi in zaščitnimi deli.</t>
  </si>
  <si>
    <t>Rušenje vseh vrst kamnitih, betonskih in AB zidov.V ceni je zajeta strojno ročna odstranitev zidov in temeljev z odbiro in začasnim deponiranjem uporabnega materiala, nalaganje odvečnega materiala na kamion in odvoz na deponijo ter predaja pooblaščenemu prevzemniku. V ceni so upoštevani vsi stroški deponiranja materiala ter vsa dodatna in zaščitna dela. Obračun po dejansko izvedenih delih.</t>
  </si>
  <si>
    <t xml:space="preserve">Zasip kanala z izbranim in prebranim enakomerno zrnatim drobljenim kamnitim materialom s kamni do velikosti 0/32 mm, brez primesi organskega materiala, po pregledu in odobritvi nadzornega organa. Vgrajevanim v plasteh po 30 cm, s sprotno komprimacijo do zahtevane zbitosti min. 95% po standardnem Proctorjevem preizkusu in nosilnosti EV2=80MPa.  V ceni je zajet dovoz materiala na mesto vgradnje, vsa manipulacija in začasna deponiranja, razgrinjanje materiala, ureditev planuma in sprotna komprimacija do modulov predpisani po karakterističnem prerezu projekta, ter vsa dodatna in zaščitna dela vključno z meritvami nosilnosti z merilno krožno ploščo. </t>
  </si>
  <si>
    <r>
      <t xml:space="preserve">Dobava na mesto vgradnje in montaža kanalskega pokrova okvirja z zaklepanjem in protihrupnim vložkom LTŽ premera 600 mm, </t>
    </r>
    <r>
      <rPr>
        <sz val="10"/>
        <rFont val="Arial Baltic"/>
        <charset val="238"/>
      </rPr>
      <t>D400</t>
    </r>
    <r>
      <rPr>
        <sz val="10"/>
        <rFont val="Arial Baltic"/>
        <family val="2"/>
        <charset val="186"/>
      </rPr>
      <t>, SIST-EN 124-1996. 95% pokrovov je brez odprtin, 5% pa z odprtinami.Skupaj z vsemi dodatnimi in zaščitnimi deli .</t>
    </r>
  </si>
  <si>
    <t>Dobava na mesto vgradnje in strojna izdelava obrabne plasti iz bitumenskega betona AC 8 surf, B 50/70 A3 v povprečni debelini 40 mm. Lastnosti in vgradnja vseh asfaltnih plasti mora biti skladna s TSC 06.300/06.410:2009 (Smernice in tehnični pogoji za graditev asfaltnih plasti). V ceni je zajeta izdelava v projektiranih padcih in naklonih ter vsa dodatna in zaščitna dela.</t>
  </si>
  <si>
    <t>post.</t>
  </si>
  <si>
    <t>opis del</t>
  </si>
  <si>
    <t>en.</t>
  </si>
  <si>
    <t>količina</t>
  </si>
  <si>
    <t>cena po</t>
  </si>
  <si>
    <t>cena</t>
  </si>
  <si>
    <t>mere</t>
  </si>
  <si>
    <t>enoti</t>
  </si>
  <si>
    <t>postavke</t>
  </si>
  <si>
    <t>predizmere</t>
  </si>
  <si>
    <t>kanal FT 44</t>
  </si>
  <si>
    <t>REKAPITULACIJA - fekalna kanalizacija kanal FT44</t>
  </si>
  <si>
    <r>
      <t>Odstranitev</t>
    </r>
    <r>
      <rPr>
        <sz val="10"/>
        <rFont val="Arial CE"/>
        <charset val="238"/>
      </rPr>
      <t>-strojni izkop</t>
    </r>
    <r>
      <rPr>
        <sz val="10"/>
        <rFont val="Arial CE"/>
        <family val="2"/>
        <charset val="238"/>
      </rPr>
      <t xml:space="preserve"> panjev z nalaganjem na kamion in odvozom na deponijo</t>
    </r>
    <r>
      <rPr>
        <sz val="10"/>
        <rFont val="Arial CE"/>
        <family val="2"/>
        <charset val="238"/>
      </rPr>
      <t xml:space="preserve">. Obračun po dejansko izvršenih delih. </t>
    </r>
    <r>
      <rPr>
        <sz val="10"/>
        <rFont val="Arial CE"/>
        <charset val="238"/>
      </rPr>
      <t>V ceni so zajeta vsa dodatna in zaščitna dela.</t>
    </r>
  </si>
  <si>
    <t>ALVEO Rok Velišček s.p.</t>
  </si>
  <si>
    <t xml:space="preserve">Kvedrova 16, </t>
  </si>
  <si>
    <t>ŠKOFIJE 2. FAZA - kanal FT44</t>
  </si>
  <si>
    <t>Široki, strojni izkop zrahljane plodne zemlje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Ocenjena količina izkopa 10%</t>
  </si>
  <si>
    <r>
      <t>Izkop kanala za položitev kan.cevi, skladno s SIST-EN 1610, v slabo nosilni zemlji -</t>
    </r>
    <r>
      <rPr>
        <b/>
        <sz val="10"/>
        <rFont val="Arial Baltic"/>
        <charset val="238"/>
      </rPr>
      <t>II.in III. ktg.zem</t>
    </r>
    <r>
      <rPr>
        <sz val="10"/>
        <rFont val="Arial Baltic"/>
      </rPr>
      <t xml:space="preserve"> - odkop z bagrom,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-30% celotnega izkopa.                       </t>
    </r>
  </si>
  <si>
    <r>
      <t xml:space="preserve">Izkop kanala za položitev kan.cevi, skladno s SIST-EN 1610, v mehki kamnini - </t>
    </r>
    <r>
      <rPr>
        <b/>
        <sz val="10"/>
        <rFont val="Arial Baltic"/>
        <charset val="238"/>
      </rPr>
      <t>IV.ktg.zem</t>
    </r>
    <r>
      <rPr>
        <sz val="10"/>
        <rFont val="Arial Baltic"/>
      </rPr>
      <t xml:space="preserve"> - odkop z bagrom s konico,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-40% celotnega izkopa.        </t>
    </r>
  </si>
  <si>
    <r>
      <t xml:space="preserve">Izkop kanala za položitev kan.cevi, skladno s SIST-EN 1610, v trdi kamnini - </t>
    </r>
    <r>
      <rPr>
        <b/>
        <sz val="10"/>
        <rFont val="Arial Baltic"/>
        <charset val="238"/>
      </rPr>
      <t>V.ktg.zem</t>
    </r>
    <r>
      <rPr>
        <sz val="10"/>
        <rFont val="Arial Baltic"/>
      </rPr>
      <t xml:space="preserve"> - odkop z miniranjem, skupaj s sprotnim nakladanjem na kamion ali odmetom na stran,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- 40% celotnega izkopa.                          Skupna količina izkopa (m3)</t>
    </r>
  </si>
  <si>
    <t xml:space="preserve">Izvedba križanja kanalizacije s tel. kablom, el. kablom ali kabelsko televizijo 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</si>
  <si>
    <t>Odvoz odvečnega izkopanega materiala na srednjo transportno razdaljo do 15 km in predaja pooblaščenemu prevzemniku. Kubatura v raščenem stanju. V ceni so upoštevani vsi stroški deponiranja materiala ter vsa dodatna in zaščitna dela.V ceni je upoštevan tudi faktor razrahljivosti.</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</si>
  <si>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zajeto pranje kanalizacije, pregled kanalizacije s TV kontrolnim sistemom, izvedba tlačnega preizkusa vodotesnosti kanalizacije in jaškov po EN 1610 in EN 805, vsa dodatna in zaščitna dela ter čiščenje in izpiranje kanala pred predajo upravljavcu.</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</si>
  <si>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1,80 m.</t>
  </si>
  <si>
    <t>Dobava in izdelava jaška iz armiranega poliestra-GRP cevi DN 1000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2,50 m.</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</si>
  <si>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</si>
  <si>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Dobava materiala na mesto vgradnje in obnova porušenih betonskih in AB zidov. V ceni je zajeta strojno-ročna priprava za temelj zidu v mat.III.do IV.ktg, zastavljanje zidov, montaža in demontaža dvostranskega opaža, postavitev armature, betoniranje z betonom C25/30;XC2, ter vsa dodatna in zaščitna dela. Zid svetle višine do 2,0 m, debeline 25 cm, s temeljem širine 1,40m, višine 60 cm. Obračun po dejansko izvedenih delih.</t>
  </si>
  <si>
    <t>Dobava na mesto vgradnje in strojna izdelava nosilne plasti iz bituminiziranega drobljenca AC16 base, B 50/70 A3 v povprečni debelini 60 mm. Lastnosti in vgradnja vseh asfaltnih plasti mora biti skladna s TSC 06.300/06.410:2009 (Smernice in tehnični pogoji za graditev asfaltnih plasti). V ceni je zajeta izdelava v projektiranih padcih in naklonih ter vsa dodatna in zaščitna dela.</t>
  </si>
  <si>
    <t>ŠKOFIJE 2. FAZA - kanal FT 44</t>
  </si>
  <si>
    <t>NEPREDVIDENA DELA</t>
  </si>
  <si>
    <t>SKUPAJ</t>
  </si>
  <si>
    <t>naročnik</t>
  </si>
  <si>
    <t>MARJETICA d.o.o.</t>
  </si>
  <si>
    <t>Ulica 15. maja 4, 6000 Koper</t>
  </si>
  <si>
    <t>IZGRADNJA KANALIZACIJSKEGA SISTEMA NA OBMOČJU</t>
  </si>
  <si>
    <t>AGLOMERACIJE ŠKOFIJE - ŠKOFIJE 2. FAZA II. ETAPA KANAL FT44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</si>
</sst>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 _€_-;\-* #,##0.00\ _€_-;_-* &quot;-&quot;??\ _€_-;_-@_-"/>
    <numFmt numFmtId="164" formatCode="_-* #,##0.00\ _S_I_T_-;\-* #,##0.00\ _S_I_T_-;_-* &quot;-&quot;??\ _S_I_T_-;_-@_-"/>
    <numFmt numFmtId="165" formatCode="#,##0.00_ ;\-#,##0.00\ "/>
    <numFmt numFmtId="166" formatCode="#,##0.00;[Red]#,##0.00"/>
    <numFmt numFmtId="167" formatCode="#,##0.00&quot;       &quot;;&quot;-&quot;#,##0.00&quot;       &quot;;&quot;-&quot;#&quot;       &quot;;@&quot; &quot;"/>
    <numFmt numFmtId="168" formatCode="\$#,##0\ ;\(\$#,##0\)"/>
    <numFmt numFmtId="169" formatCode="0.0000"/>
    <numFmt numFmtId="170" formatCode="_-* #,##0.00\ _S_I_T_-;\-* #,##0.00\ _S_I_T_-;_-* \-??\ _S_I_T_-;_-@_-"/>
  </numFmts>
  <fonts count="81">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b/>
      <sz val="12"/>
      <color theme="8" tint="-0.249977111117893"/>
      <name val="Arial"/>
      <family val="2"/>
      <charset val="238"/>
    </font>
    <font>
      <sz val="12"/>
      <name val="Arial"/>
      <family val="2"/>
      <charset val="238"/>
    </font>
    <font>
      <i/>
      <sz val="12"/>
      <name val="Arial"/>
      <family val="2"/>
      <charset val="238"/>
    </font>
    <font>
      <b/>
      <i/>
      <sz val="14"/>
      <name val="Arial"/>
      <family val="2"/>
      <charset val="238"/>
    </font>
    <font>
      <b/>
      <i/>
      <sz val="14"/>
      <color theme="8" tint="-0.249977111117893"/>
      <name val="Arial"/>
      <family val="2"/>
      <charset val="238"/>
    </font>
    <font>
      <i/>
      <sz val="14"/>
      <name val="Arial"/>
      <family val="2"/>
      <charset val="238"/>
    </font>
    <font>
      <sz val="12"/>
      <name val="Arial Narrow"/>
      <family val="2"/>
      <charset val="238"/>
    </font>
    <font>
      <b/>
      <u/>
      <sz val="10"/>
      <name val="Arial"/>
      <family val="2"/>
      <charset val="238"/>
    </font>
    <font>
      <sz val="10"/>
      <name val="Arial CE"/>
      <family val="2"/>
      <charset val="238"/>
    </font>
    <font>
      <b/>
      <sz val="10"/>
      <name val="Arial CE"/>
      <family val="2"/>
      <charset val="238"/>
    </font>
    <font>
      <sz val="10"/>
      <name val="Arial Baltic"/>
      <family val="2"/>
      <charset val="186"/>
    </font>
    <font>
      <sz val="10"/>
      <name val="Arial Baltic"/>
      <charset val="238"/>
    </font>
    <font>
      <b/>
      <sz val="10"/>
      <name val="Arial Baltic"/>
      <family val="2"/>
      <charset val="186"/>
    </font>
    <font>
      <sz val="10"/>
      <color theme="1"/>
      <name val="Arial Narrow"/>
      <family val="2"/>
      <charset val="238"/>
    </font>
    <font>
      <sz val="10"/>
      <name val="Arial CE"/>
      <charset val="238"/>
    </font>
    <font>
      <sz val="10"/>
      <name val="Arial Narrow"/>
      <family val="2"/>
      <charset val="238"/>
    </font>
    <font>
      <b/>
      <sz val="11"/>
      <name val="Arial"/>
      <family val="2"/>
      <charset val="238"/>
    </font>
    <font>
      <sz val="11"/>
      <name val="Calibri"/>
      <family val="2"/>
      <charset val="238"/>
      <scheme val="minor"/>
    </font>
    <font>
      <i/>
      <sz val="12"/>
      <name val="Arial Narrow"/>
      <family val="2"/>
      <charset val="238"/>
    </font>
    <font>
      <b/>
      <u/>
      <sz val="12"/>
      <name val="Arial Narrow"/>
      <family val="2"/>
      <charset val="238"/>
    </font>
    <font>
      <b/>
      <u/>
      <sz val="11"/>
      <name val="Arial"/>
      <family val="2"/>
      <charset val="238"/>
    </font>
    <font>
      <sz val="11"/>
      <name val="Arial"/>
      <family val="2"/>
      <charset val="238"/>
    </font>
    <font>
      <b/>
      <sz val="11"/>
      <name val="Arial Baltic"/>
      <family val="2"/>
      <charset val="186"/>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sz val="11"/>
      <name val="SL Dutch"/>
      <charset val="238"/>
    </font>
    <font>
      <b/>
      <sz val="10"/>
      <name val="Arial"/>
      <family val="2"/>
    </font>
    <font>
      <b/>
      <i/>
      <u/>
      <sz val="10"/>
      <name val="Arial"/>
      <family val="2"/>
      <charset val="238"/>
    </font>
    <font>
      <sz val="11"/>
      <color theme="1"/>
      <name val="Arial CE"/>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sz val="12"/>
      <name val="Arial"/>
      <family val="2"/>
      <charset val="238"/>
    </font>
    <font>
      <sz val="10"/>
      <name val="SL Dutch"/>
      <charset val="238"/>
    </font>
    <font>
      <b/>
      <sz val="11"/>
      <color rgb="FF336600"/>
      <name val="Arial"/>
      <family val="2"/>
      <charset val="238"/>
    </font>
    <font>
      <b/>
      <i/>
      <u/>
      <sz val="11"/>
      <name val="Calibri"/>
      <family val="2"/>
      <charset val="238"/>
      <scheme val="minor"/>
    </font>
    <font>
      <b/>
      <sz val="11"/>
      <name val="Calibri"/>
      <family val="2"/>
      <charset val="238"/>
      <scheme val="minor"/>
    </font>
    <font>
      <i/>
      <u/>
      <sz val="11"/>
      <name val="Calibri"/>
      <family val="2"/>
      <charset val="238"/>
      <scheme val="minor"/>
    </font>
    <font>
      <b/>
      <u/>
      <sz val="10"/>
      <name val="Arial CE"/>
      <charset val="238"/>
    </font>
    <font>
      <b/>
      <sz val="10"/>
      <name val="Arial Baltic"/>
      <charset val="238"/>
    </font>
    <font>
      <sz val="12"/>
      <color theme="1"/>
      <name val="Cambria"/>
      <family val="1"/>
      <charset val="238"/>
      <scheme val="major"/>
    </font>
    <font>
      <sz val="10"/>
      <color theme="1"/>
      <name val="Courier New"/>
      <family val="3"/>
      <charset val="238"/>
    </font>
    <font>
      <sz val="11"/>
      <color indexed="8"/>
      <name val="Calibri"/>
      <family val="2"/>
      <charset val="238"/>
    </font>
    <font>
      <u/>
      <sz val="10"/>
      <color theme="10"/>
      <name val="Arial CE"/>
      <charset val="238"/>
    </font>
    <font>
      <sz val="11"/>
      <color indexed="17"/>
      <name val="Calibri"/>
      <family val="2"/>
      <charset val="238"/>
    </font>
    <font>
      <b/>
      <sz val="11"/>
      <color indexed="63"/>
      <name val="Calibri"/>
      <family val="2"/>
      <charset val="238"/>
    </font>
    <font>
      <b/>
      <sz val="18"/>
      <color indexed="56"/>
      <name val="Cambria"/>
      <family val="2"/>
      <charset val="238"/>
    </font>
    <font>
      <sz val="10"/>
      <name val="Arial Baltic"/>
    </font>
  </fonts>
  <fills count="27">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
      <patternFill patternType="solid">
        <fgColor indexed="31"/>
      </patternFill>
    </fill>
    <fill>
      <patternFill patternType="solid">
        <fgColor indexed="42"/>
      </patternFill>
    </fill>
    <fill>
      <patternFill patternType="solid">
        <fgColor indexed="27"/>
      </patternFill>
    </fill>
    <fill>
      <patternFill patternType="solid">
        <fgColor indexed="44"/>
      </patternFill>
    </fill>
    <fill>
      <patternFill patternType="solid">
        <fgColor indexed="29"/>
      </patternFill>
    </fill>
    <fill>
      <patternFill patternType="solid">
        <fgColor indexed="11"/>
      </patternFill>
    </fill>
    <fill>
      <patternFill patternType="solid">
        <fgColor indexed="30"/>
      </patternFill>
    </fill>
    <fill>
      <patternFill patternType="solid">
        <fgColor indexed="52"/>
      </patternFill>
    </fill>
  </fills>
  <borders count="18">
    <border>
      <left/>
      <right/>
      <top/>
      <bottom/>
      <diagonal/>
    </border>
    <border>
      <left/>
      <right/>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s>
  <cellStyleXfs count="198">
    <xf numFmtId="0" fontId="0" fillId="0" borderId="0"/>
    <xf numFmtId="43" fontId="1" fillId="0" borderId="0" applyFont="0" applyFill="0" applyBorder="0" applyAlignment="0" applyProtection="0"/>
    <xf numFmtId="9" fontId="1" fillId="0" borderId="0" applyFont="0" applyFill="0" applyBorder="0" applyAlignment="0" applyProtection="0"/>
    <xf numFmtId="0" fontId="28" fillId="0" borderId="0"/>
    <xf numFmtId="0" fontId="29" fillId="0" borderId="0"/>
    <xf numFmtId="167" fontId="45" fillId="0" borderId="0"/>
    <xf numFmtId="0" fontId="46" fillId="0" borderId="0"/>
    <xf numFmtId="0" fontId="47" fillId="8" borderId="0" applyNumberFormat="0" applyBorder="0" applyAlignment="0" applyProtection="0"/>
    <xf numFmtId="0" fontId="47" fillId="6" borderId="0" applyNumberFormat="0" applyBorder="0" applyAlignment="0" applyProtection="0"/>
    <xf numFmtId="0" fontId="47" fillId="7" borderId="0" applyNumberFormat="0" applyBorder="0" applyAlignment="0" applyProtection="0"/>
    <xf numFmtId="0" fontId="47" fillId="9"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57" fillId="12" borderId="0" applyNumberFormat="0" applyBorder="0" applyAlignment="0" applyProtection="0"/>
    <xf numFmtId="0" fontId="60" fillId="13" borderId="3" applyNumberFormat="0" applyAlignment="0" applyProtection="0"/>
    <xf numFmtId="0" fontId="55" fillId="14" borderId="4" applyNumberFormat="0" applyAlignment="0" applyProtection="0"/>
    <xf numFmtId="164" fontId="46" fillId="0" borderId="0" applyFont="0" applyFill="0" applyBorder="0" applyAlignment="0" applyProtection="0"/>
    <xf numFmtId="3" fontId="46" fillId="0" borderId="0" applyFont="0" applyFill="0" applyBorder="0" applyAlignment="0" applyProtection="0"/>
    <xf numFmtId="168" fontId="46" fillId="0" borderId="0" applyFont="0" applyFill="0" applyBorder="0" applyAlignment="0" applyProtection="0"/>
    <xf numFmtId="0" fontId="46" fillId="0" borderId="0" applyFont="0" applyFill="0" applyBorder="0" applyAlignment="0" applyProtection="0"/>
    <xf numFmtId="0" fontId="53" fillId="0" borderId="0" applyNumberFormat="0" applyFill="0" applyBorder="0" applyAlignment="0" applyProtection="0"/>
    <xf numFmtId="2" fontId="46" fillId="0" borderId="0" applyFont="0" applyFill="0" applyBorder="0" applyAlignment="0" applyProtection="0"/>
    <xf numFmtId="0" fontId="61" fillId="0" borderId="5" applyNumberFormat="0" applyFill="0" applyAlignment="0" applyProtection="0"/>
    <xf numFmtId="0" fontId="62" fillId="0" borderId="6" applyNumberFormat="0" applyFill="0" applyAlignment="0" applyProtection="0"/>
    <xf numFmtId="0" fontId="63" fillId="0" borderId="7" applyNumberFormat="0" applyFill="0" applyAlignment="0" applyProtection="0"/>
    <xf numFmtId="0" fontId="63" fillId="0" borderId="0" applyNumberFormat="0" applyFill="0" applyBorder="0" applyAlignment="0" applyProtection="0"/>
    <xf numFmtId="0" fontId="58" fillId="4" borderId="3" applyNumberFormat="0" applyAlignment="0" applyProtection="0"/>
    <xf numFmtId="0" fontId="52" fillId="0" borderId="8" applyNumberFormat="0" applyFill="0" applyAlignment="0" applyProtection="0"/>
    <xf numFmtId="0" fontId="48" fillId="0" borderId="9" applyNumberFormat="0" applyFill="0" applyAlignment="0" applyProtection="0"/>
    <xf numFmtId="0" fontId="49" fillId="0" borderId="10" applyNumberFormat="0" applyFill="0" applyAlignment="0" applyProtection="0"/>
    <xf numFmtId="0" fontId="50" fillId="0" borderId="11" applyNumberFormat="0" applyFill="0" applyAlignment="0" applyProtection="0"/>
    <xf numFmtId="0" fontId="50" fillId="0" borderId="0" applyNumberFormat="0" applyFill="0" applyBorder="0" applyAlignment="0" applyProtection="0"/>
    <xf numFmtId="0" fontId="64" fillId="4" borderId="0" applyNumberFormat="0" applyBorder="0" applyAlignment="0" applyProtection="0"/>
    <xf numFmtId="0" fontId="51" fillId="4" borderId="0" applyNumberFormat="0" applyBorder="0" applyAlignment="0" applyProtection="0"/>
    <xf numFmtId="0" fontId="29" fillId="2" borderId="12" applyNumberFormat="0" applyFont="0" applyAlignment="0" applyProtection="0"/>
    <xf numFmtId="0" fontId="4" fillId="2" borderId="12" applyNumberFormat="0" applyFont="0" applyAlignment="0" applyProtection="0"/>
    <xf numFmtId="9" fontId="46" fillId="0" borderId="0" applyFont="0" applyFill="0" applyBorder="0" applyAlignment="0" applyProtection="0"/>
    <xf numFmtId="0" fontId="53" fillId="0" borderId="0" applyNumberFormat="0" applyFill="0" applyBorder="0" applyAlignment="0" applyProtection="0"/>
    <xf numFmtId="0" fontId="47" fillId="15" borderId="0" applyNumberFormat="0" applyBorder="0" applyAlignment="0" applyProtection="0"/>
    <xf numFmtId="0" fontId="47" fillId="11" borderId="0" applyNumberFormat="0" applyBorder="0" applyAlignment="0" applyProtection="0"/>
    <xf numFmtId="0" fontId="47" fillId="16" borderId="0" applyNumberFormat="0" applyBorder="0" applyAlignment="0" applyProtection="0"/>
    <xf numFmtId="0" fontId="47" fillId="17" borderId="0" applyNumberFormat="0" applyBorder="0" applyAlignment="0" applyProtection="0"/>
    <xf numFmtId="0" fontId="47" fillId="10" borderId="0" applyNumberFormat="0" applyBorder="0" applyAlignment="0" applyProtection="0"/>
    <xf numFmtId="0" fontId="47" fillId="6" borderId="0" applyNumberFormat="0" applyBorder="0" applyAlignment="0" applyProtection="0"/>
    <xf numFmtId="0" fontId="54" fillId="0" borderId="13" applyNumberFormat="0" applyFill="0" applyAlignment="0" applyProtection="0"/>
    <xf numFmtId="0" fontId="55" fillId="14" borderId="4" applyNumberFormat="0" applyAlignment="0" applyProtection="0"/>
    <xf numFmtId="0" fontId="56" fillId="18" borderId="3" applyNumberFormat="0" applyAlignment="0" applyProtection="0"/>
    <xf numFmtId="0" fontId="57" fillId="5" borderId="0" applyNumberFormat="0" applyBorder="0" applyAlignment="0" applyProtection="0"/>
    <xf numFmtId="0" fontId="59" fillId="0" borderId="14" applyNumberFormat="0" applyFill="0" applyAlignment="0" applyProtection="0"/>
    <xf numFmtId="0" fontId="58" fillId="3" borderId="3" applyNumberFormat="0" applyAlignment="0" applyProtection="0"/>
    <xf numFmtId="0" fontId="59" fillId="0" borderId="15"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8"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xf numFmtId="168" fontId="4" fillId="0" borderId="0" applyFont="0" applyFill="0" applyBorder="0" applyAlignment="0" applyProtection="0"/>
    <xf numFmtId="168"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168"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8" fontId="4" fillId="0" borderId="0" applyFont="0" applyFill="0" applyBorder="0" applyAlignment="0" applyProtection="0"/>
    <xf numFmtId="0" fontId="4" fillId="0" borderId="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 fontId="4" fillId="0" borderId="0" applyFont="0" applyFill="0" applyBorder="0" applyAlignment="0" applyProtection="0"/>
    <xf numFmtId="2" fontId="4" fillId="0" borderId="0" applyFont="0" applyFill="0" applyBorder="0" applyAlignment="0" applyProtection="0"/>
    <xf numFmtId="0" fontId="4" fillId="0" borderId="0" applyFont="0" applyFill="0" applyBorder="0" applyAlignment="0" applyProtection="0"/>
    <xf numFmtId="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4" fillId="0" borderId="0"/>
    <xf numFmtId="164" fontId="4" fillId="0" borderId="0" applyFont="0" applyFill="0" applyBorder="0" applyAlignment="0" applyProtection="0"/>
    <xf numFmtId="3" fontId="4" fillId="0" borderId="0" applyFont="0" applyFill="0" applyBorder="0" applyAlignment="0" applyProtection="0"/>
    <xf numFmtId="168"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4" fontId="1" fillId="0" borderId="0" applyFont="0" applyFill="0" applyBorder="0" applyAlignment="0" applyProtection="0"/>
    <xf numFmtId="0" fontId="73" fillId="0" borderId="0"/>
    <xf numFmtId="165" fontId="74" fillId="0" borderId="0"/>
    <xf numFmtId="0" fontId="74" fillId="0" borderId="0"/>
    <xf numFmtId="9" fontId="75" fillId="0" borderId="0" applyFont="0" applyFill="0" applyBorder="0" applyAlignment="0" applyProtection="0"/>
    <xf numFmtId="164" fontId="75" fillId="0" borderId="0" applyFont="0" applyFill="0" applyBorder="0" applyAlignment="0" applyProtection="0"/>
    <xf numFmtId="0" fontId="29" fillId="0" borderId="0"/>
    <xf numFmtId="0" fontId="76" fillId="0" borderId="0" applyNumberFormat="0" applyFill="0" applyBorder="0" applyAlignment="0" applyProtection="0">
      <alignment vertical="top"/>
      <protection locked="0"/>
    </xf>
    <xf numFmtId="0" fontId="29" fillId="0" borderId="0"/>
    <xf numFmtId="164" fontId="75" fillId="0" borderId="0" applyFont="0" applyFill="0" applyBorder="0" applyAlignment="0" applyProtection="0"/>
    <xf numFmtId="0" fontId="29" fillId="0" borderId="0"/>
    <xf numFmtId="0" fontId="1" fillId="0" borderId="0"/>
    <xf numFmtId="9" fontId="75"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4" fillId="0" borderId="0"/>
    <xf numFmtId="0" fontId="75" fillId="19" borderId="0" applyNumberFormat="0" applyBorder="0" applyAlignment="0" applyProtection="0"/>
    <xf numFmtId="0" fontId="75" fillId="5" borderId="0" applyNumberFormat="0" applyBorder="0" applyAlignment="0" applyProtection="0"/>
    <xf numFmtId="0" fontId="75" fillId="20" borderId="0" applyNumberFormat="0" applyBorder="0" applyAlignment="0" applyProtection="0"/>
    <xf numFmtId="0" fontId="75" fillId="12" borderId="0" applyNumberFormat="0" applyBorder="0" applyAlignment="0" applyProtection="0"/>
    <xf numFmtId="0" fontId="75" fillId="21" borderId="0" applyNumberFormat="0" applyBorder="0" applyAlignment="0" applyProtection="0"/>
    <xf numFmtId="0" fontId="75" fillId="3" borderId="0" applyNumberFormat="0" applyBorder="0" applyAlignment="0" applyProtection="0"/>
    <xf numFmtId="0" fontId="75" fillId="22" borderId="0" applyNumberFormat="0" applyBorder="0" applyAlignment="0" applyProtection="0"/>
    <xf numFmtId="0" fontId="75" fillId="23" borderId="0" applyNumberFormat="0" applyBorder="0" applyAlignment="0" applyProtection="0"/>
    <xf numFmtId="0" fontId="75" fillId="24" borderId="0" applyNumberFormat="0" applyBorder="0" applyAlignment="0" applyProtection="0"/>
    <xf numFmtId="0" fontId="75" fillId="12" borderId="0" applyNumberFormat="0" applyBorder="0" applyAlignment="0" applyProtection="0"/>
    <xf numFmtId="0" fontId="75" fillId="22" borderId="0" applyNumberFormat="0" applyBorder="0" applyAlignment="0" applyProtection="0"/>
    <xf numFmtId="0" fontId="75" fillId="7" borderId="0" applyNumberFormat="0" applyBorder="0" applyAlignment="0" applyProtection="0"/>
    <xf numFmtId="0" fontId="47" fillId="25" borderId="0" applyNumberFormat="0" applyBorder="0" applyAlignment="0" applyProtection="0"/>
    <xf numFmtId="0" fontId="47" fillId="23" borderId="0" applyNumberFormat="0" applyBorder="0" applyAlignment="0" applyProtection="0"/>
    <xf numFmtId="0" fontId="47" fillId="24" borderId="0" applyNumberFormat="0" applyBorder="0" applyAlignment="0" applyProtection="0"/>
    <xf numFmtId="0" fontId="47" fillId="17" borderId="0" applyNumberFormat="0" applyBorder="0" applyAlignment="0" applyProtection="0"/>
    <xf numFmtId="0" fontId="47" fillId="10" borderId="0" applyNumberFormat="0" applyBorder="0" applyAlignment="0" applyProtection="0"/>
    <xf numFmtId="0" fontId="47" fillId="26" borderId="0" applyNumberFormat="0" applyBorder="0" applyAlignment="0" applyProtection="0"/>
    <xf numFmtId="0" fontId="77" fillId="20" borderId="0" applyNumberFormat="0" applyBorder="0" applyAlignment="0" applyProtection="0"/>
    <xf numFmtId="0" fontId="78" fillId="18" borderId="17" applyNumberFormat="0" applyAlignment="0" applyProtection="0"/>
    <xf numFmtId="0" fontId="79" fillId="0" borderId="0" applyNumberFormat="0" applyFill="0" applyBorder="0" applyAlignment="0" applyProtection="0"/>
    <xf numFmtId="9" fontId="4" fillId="0" borderId="0" applyFont="0" applyFill="0" applyBorder="0" applyAlignment="0" applyProtection="0"/>
    <xf numFmtId="0" fontId="52" fillId="0" borderId="0" applyNumberFormat="0" applyFill="0" applyBorder="0" applyAlignment="0" applyProtection="0"/>
    <xf numFmtId="164" fontId="4" fillId="0" borderId="0" applyFont="0" applyFill="0" applyBorder="0" applyAlignment="0" applyProtection="0"/>
    <xf numFmtId="164" fontId="29" fillId="0" borderId="0" applyFont="0" applyFill="0" applyBorder="0" applyAlignment="0" applyProtection="0"/>
    <xf numFmtId="164" fontId="4"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70" fontId="23" fillId="0" borderId="0" applyFill="0" applyBorder="0" applyAlignment="0" applyProtection="0"/>
    <xf numFmtId="0" fontId="48" fillId="0" borderId="9" applyNumberFormat="0" applyFill="0" applyAlignment="0" applyProtection="0"/>
    <xf numFmtId="0" fontId="49" fillId="0" borderId="10" applyNumberFormat="0" applyFill="0" applyAlignment="0" applyProtection="0"/>
    <xf numFmtId="0" fontId="50" fillId="0" borderId="11" applyNumberFormat="0" applyFill="0" applyAlignment="0" applyProtection="0"/>
    <xf numFmtId="0" fontId="50" fillId="0" borderId="0" applyNumberFormat="0" applyFill="0" applyBorder="0" applyAlignment="0" applyProtection="0"/>
    <xf numFmtId="0" fontId="4" fillId="0" borderId="0"/>
    <xf numFmtId="0" fontId="4" fillId="0" borderId="0"/>
    <xf numFmtId="0" fontId="4" fillId="0" borderId="0"/>
    <xf numFmtId="0" fontId="4" fillId="0" borderId="0"/>
    <xf numFmtId="0" fontId="51" fillId="4" borderId="0" applyNumberFormat="0" applyBorder="0" applyAlignment="0" applyProtection="0"/>
    <xf numFmtId="0" fontId="1" fillId="0" borderId="0"/>
    <xf numFmtId="0" fontId="4" fillId="0" borderId="0"/>
    <xf numFmtId="0" fontId="73" fillId="0" borderId="0"/>
    <xf numFmtId="0" fontId="23" fillId="0" borderId="0"/>
    <xf numFmtId="0" fontId="4" fillId="2" borderId="12" applyNumberFormat="0" applyFont="0" applyAlignment="0" applyProtection="0"/>
    <xf numFmtId="9" fontId="29" fillId="0" borderId="0" applyFont="0" applyFill="0" applyBorder="0" applyAlignment="0" applyProtection="0"/>
    <xf numFmtId="9" fontId="4" fillId="0" borderId="0" applyFont="0" applyFill="0" applyBorder="0" applyAlignment="0" applyProtection="0"/>
    <xf numFmtId="9" fontId="75" fillId="0" borderId="0" applyFont="0" applyFill="0" applyBorder="0" applyAlignment="0" applyProtection="0"/>
    <xf numFmtId="0" fontId="53" fillId="0" borderId="0" applyNumberFormat="0" applyFill="0" applyBorder="0" applyAlignment="0" applyProtection="0"/>
    <xf numFmtId="0" fontId="47" fillId="15" borderId="0" applyNumberFormat="0" applyBorder="0" applyAlignment="0" applyProtection="0"/>
    <xf numFmtId="0" fontId="47" fillId="11" borderId="0" applyNumberFormat="0" applyBorder="0" applyAlignment="0" applyProtection="0"/>
    <xf numFmtId="0" fontId="47" fillId="16" borderId="0" applyNumberFormat="0" applyBorder="0" applyAlignment="0" applyProtection="0"/>
    <xf numFmtId="0" fontId="47" fillId="17" borderId="0" applyNumberFormat="0" applyBorder="0" applyAlignment="0" applyProtection="0"/>
    <xf numFmtId="0" fontId="47" fillId="10" borderId="0" applyNumberFormat="0" applyBorder="0" applyAlignment="0" applyProtection="0"/>
    <xf numFmtId="0" fontId="47" fillId="6" borderId="0" applyNumberFormat="0" applyBorder="0" applyAlignment="0" applyProtection="0"/>
    <xf numFmtId="0" fontId="54" fillId="0" borderId="13" applyNumberFormat="0" applyFill="0" applyAlignment="0" applyProtection="0"/>
    <xf numFmtId="0" fontId="55" fillId="14" borderId="4" applyNumberFormat="0" applyAlignment="0" applyProtection="0"/>
    <xf numFmtId="0" fontId="56" fillId="18" borderId="3" applyNumberFormat="0" applyAlignment="0" applyProtection="0"/>
    <xf numFmtId="0" fontId="57" fillId="5"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58" fillId="3" borderId="3" applyNumberFormat="0" applyAlignment="0" applyProtection="0"/>
    <xf numFmtId="0" fontId="59" fillId="0" borderId="15" applyNumberFormat="0" applyFill="0" applyAlignment="0" applyProtection="0"/>
    <xf numFmtId="0" fontId="1" fillId="0" borderId="0"/>
  </cellStyleXfs>
  <cellXfs count="291">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Border="1" applyAlignment="1">
      <alignment horizontal="left" vertical="center" wrapText="1"/>
    </xf>
    <xf numFmtId="0" fontId="16" fillId="0" borderId="0" xfId="0" applyFont="1"/>
    <xf numFmtId="0" fontId="14" fillId="0" borderId="0" xfId="0" applyFont="1" applyAlignment="1">
      <alignment horizontal="right" vertical="center"/>
    </xf>
    <xf numFmtId="0" fontId="14" fillId="0" borderId="0" xfId="0" applyFont="1" applyBorder="1" applyAlignment="1">
      <alignment vertical="top" wrapText="1"/>
    </xf>
    <xf numFmtId="0" fontId="14" fillId="0" borderId="0" xfId="0" applyFont="1" applyBorder="1" applyAlignment="1">
      <alignment horizontal="center" vertical="center" wrapText="1"/>
    </xf>
    <xf numFmtId="4" fontId="15" fillId="0" borderId="0" xfId="1" applyNumberFormat="1" applyFont="1" applyBorder="1" applyAlignment="1">
      <alignment horizontal="right" vertical="center"/>
    </xf>
    <xf numFmtId="0" fontId="18" fillId="0" borderId="0" xfId="0" applyFont="1" applyAlignment="1">
      <alignment horizontal="right" vertical="center"/>
    </xf>
    <xf numFmtId="0" fontId="20" fillId="0" borderId="0" xfId="0" applyFont="1"/>
    <xf numFmtId="164" fontId="4" fillId="0" borderId="0" xfId="1" applyNumberFormat="1" applyFont="1" applyAlignment="1">
      <alignment vertical="top" wrapText="1"/>
    </xf>
    <xf numFmtId="17" fontId="14" fillId="0" borderId="0" xfId="0" applyNumberFormat="1" applyFont="1" applyAlignment="1">
      <alignment horizontal="center" vertical="center" wrapText="1"/>
    </xf>
    <xf numFmtId="0" fontId="21" fillId="0" borderId="0" xfId="0" applyFont="1" applyAlignment="1">
      <alignment horizontal="left" vertical="center"/>
    </xf>
    <xf numFmtId="0" fontId="21" fillId="0" borderId="0" xfId="0" applyFont="1"/>
    <xf numFmtId="0" fontId="14" fillId="0" borderId="0" xfId="0" applyFont="1" applyBorder="1" applyAlignment="1">
      <alignment horizontal="center" vertical="center"/>
    </xf>
    <xf numFmtId="4" fontId="4" fillId="0" borderId="0" xfId="0" applyNumberFormat="1" applyFont="1" applyAlignment="1">
      <alignment vertical="top" wrapText="1"/>
    </xf>
    <xf numFmtId="0" fontId="33" fillId="0" borderId="0" xfId="0" applyFont="1" applyAlignment="1">
      <alignment horizontal="left" vertical="center"/>
    </xf>
    <xf numFmtId="0" fontId="34" fillId="0" borderId="0" xfId="0" applyFont="1" applyAlignment="1">
      <alignment horizontal="left" vertical="center"/>
    </xf>
    <xf numFmtId="4" fontId="4" fillId="0" borderId="0" xfId="1" applyNumberFormat="1" applyFont="1" applyAlignment="1">
      <alignment horizontal="center" vertical="center"/>
    </xf>
    <xf numFmtId="4" fontId="4" fillId="0" borderId="0" xfId="0" applyNumberFormat="1" applyFont="1"/>
    <xf numFmtId="4" fontId="16" fillId="0" borderId="0" xfId="0" applyNumberFormat="1" applyFont="1"/>
    <xf numFmtId="4" fontId="22" fillId="0" borderId="0" xfId="0" applyNumberFormat="1" applyFont="1" applyAlignment="1">
      <alignment horizontal="center" vertical="center"/>
    </xf>
    <xf numFmtId="4" fontId="36" fillId="0" borderId="0" xfId="0" applyNumberFormat="1" applyFont="1"/>
    <xf numFmtId="4" fontId="31" fillId="0" borderId="0" xfId="0" applyNumberFormat="1" applyFont="1" applyBorder="1" applyAlignment="1">
      <alignment horizontal="left" vertical="center" wrapText="1"/>
    </xf>
    <xf numFmtId="0" fontId="14" fillId="0" borderId="0" xfId="0" applyNumberFormat="1" applyFont="1" applyAlignment="1">
      <alignment horizontal="center" vertical="center"/>
    </xf>
    <xf numFmtId="0" fontId="10" fillId="0" borderId="0" xfId="0" applyNumberFormat="1" applyFont="1" applyAlignment="1">
      <alignment horizontal="center" vertical="center"/>
    </xf>
    <xf numFmtId="0" fontId="18" fillId="0" borderId="0" xfId="0" applyNumberFormat="1" applyFont="1" applyAlignment="1">
      <alignment horizontal="center" vertical="center"/>
    </xf>
    <xf numFmtId="0" fontId="31" fillId="0" borderId="0" xfId="0" applyNumberFormat="1" applyFont="1" applyAlignment="1">
      <alignment horizontal="center" vertical="center"/>
    </xf>
    <xf numFmtId="4" fontId="19" fillId="0" borderId="0" xfId="1" applyNumberFormat="1" applyFont="1" applyBorder="1" applyAlignment="1">
      <alignment horizontal="right" vertical="center"/>
    </xf>
    <xf numFmtId="0" fontId="31" fillId="0" borderId="0" xfId="0" applyFont="1" applyAlignment="1">
      <alignment horizontal="right" vertical="center"/>
    </xf>
    <xf numFmtId="0" fontId="36" fillId="0" borderId="0" xfId="0" applyFont="1"/>
    <xf numFmtId="0" fontId="31" fillId="0" borderId="0" xfId="0" applyNumberFormat="1" applyFont="1" applyBorder="1" applyAlignment="1">
      <alignment horizontal="center" vertical="center"/>
    </xf>
    <xf numFmtId="0" fontId="31" fillId="0" borderId="0" xfId="0" applyFont="1" applyBorder="1" applyAlignment="1">
      <alignment horizontal="right" vertical="center"/>
    </xf>
    <xf numFmtId="4" fontId="39" fillId="0" borderId="0" xfId="0" applyNumberFormat="1" applyFont="1" applyAlignment="1">
      <alignment horizontal="left" vertical="center"/>
    </xf>
    <xf numFmtId="4" fontId="40" fillId="0" borderId="0" xfId="0" applyNumberFormat="1" applyFont="1" applyAlignment="1">
      <alignment horizontal="left" vertical="center"/>
    </xf>
    <xf numFmtId="4" fontId="41"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16" fillId="0" borderId="0" xfId="0" applyNumberFormat="1" applyFont="1" applyBorder="1" applyAlignment="1">
      <alignment vertical="top" wrapText="1"/>
    </xf>
    <xf numFmtId="4" fontId="18" fillId="0" borderId="0" xfId="0" applyNumberFormat="1" applyFont="1" applyBorder="1" applyAlignment="1">
      <alignment horizontal="center" vertical="center" wrapText="1"/>
    </xf>
    <xf numFmtId="4" fontId="20" fillId="0" borderId="0" xfId="0" applyNumberFormat="1" applyFont="1"/>
    <xf numFmtId="4" fontId="16" fillId="0" borderId="0" xfId="1" applyNumberFormat="1" applyFont="1" applyBorder="1" applyAlignment="1">
      <alignment horizontal="center" vertical="center"/>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4" fontId="31" fillId="0" borderId="2" xfId="1" applyNumberFormat="1" applyFont="1" applyFill="1" applyBorder="1" applyAlignment="1">
      <alignment horizontal="right" vertical="center" wrapText="1"/>
    </xf>
    <xf numFmtId="4" fontId="42" fillId="0" borderId="0" xfId="0" applyNumberFormat="1" applyFont="1" applyFill="1" applyAlignment="1" applyProtection="1">
      <alignment horizontal="left"/>
    </xf>
    <xf numFmtId="4" fontId="42" fillId="0" borderId="0" xfId="0" applyNumberFormat="1" applyFont="1" applyFill="1" applyProtection="1"/>
    <xf numFmtId="4" fontId="42" fillId="0" borderId="0" xfId="0" applyNumberFormat="1" applyFont="1" applyFill="1"/>
    <xf numFmtId="4" fontId="10" fillId="0" borderId="0" xfId="1" applyNumberFormat="1" applyFont="1" applyFill="1" applyAlignment="1">
      <alignment horizontal="right" vertical="center" wrapText="1"/>
    </xf>
    <xf numFmtId="0" fontId="4" fillId="0" borderId="0" xfId="0" applyFont="1" applyFill="1" applyAlignment="1">
      <alignment horizontal="right" vertical="center"/>
    </xf>
    <xf numFmtId="4" fontId="23" fillId="0" borderId="0" xfId="0" applyNumberFormat="1" applyFont="1" applyFill="1" applyAlignment="1">
      <alignment horizontal="right" vertical="center"/>
    </xf>
    <xf numFmtId="165" fontId="25" fillId="0" borderId="0" xfId="1" applyNumberFormat="1" applyFont="1" applyFill="1" applyAlignment="1">
      <alignment horizontal="right" vertical="center"/>
    </xf>
    <xf numFmtId="2" fontId="4" fillId="0" borderId="0" xfId="0" applyNumberFormat="1" applyFont="1" applyFill="1" applyAlignment="1">
      <alignment horizontal="right" vertical="center"/>
    </xf>
    <xf numFmtId="165" fontId="10" fillId="0" borderId="0" xfId="1" applyNumberFormat="1" applyFont="1" applyFill="1" applyAlignment="1">
      <alignment horizontal="right" vertical="center"/>
    </xf>
    <xf numFmtId="49" fontId="10" fillId="0" borderId="0" xfId="0" applyNumberFormat="1" applyFont="1" applyFill="1" applyBorder="1" applyAlignment="1">
      <alignment horizontal="center" vertical="center" wrapText="1"/>
    </xf>
    <xf numFmtId="4" fontId="31" fillId="0" borderId="0" xfId="1" applyNumberFormat="1" applyFont="1" applyFill="1" applyBorder="1" applyAlignment="1">
      <alignment horizontal="right" vertical="center" wrapText="1"/>
    </xf>
    <xf numFmtId="0" fontId="36" fillId="0" borderId="0" xfId="0" applyFont="1" applyBorder="1" applyAlignment="1">
      <alignment horizontal="left" vertical="center" wrapText="1"/>
    </xf>
    <xf numFmtId="4" fontId="31" fillId="0" borderId="1" xfId="0" applyNumberFormat="1" applyFont="1" applyBorder="1" applyAlignment="1">
      <alignment horizontal="center" vertical="center"/>
    </xf>
    <xf numFmtId="4" fontId="31" fillId="0" borderId="1" xfId="1" applyNumberFormat="1" applyFont="1" applyBorder="1" applyAlignment="1">
      <alignment horizontal="center" vertical="center"/>
    </xf>
    <xf numFmtId="4" fontId="38" fillId="0" borderId="1" xfId="0" applyNumberFormat="1" applyFont="1" applyBorder="1" applyAlignment="1">
      <alignment horizontal="center" vertical="center"/>
    </xf>
    <xf numFmtId="4" fontId="36" fillId="0" borderId="0" xfId="0" applyNumberFormat="1" applyFont="1" applyAlignment="1">
      <alignment horizontal="center"/>
    </xf>
    <xf numFmtId="4" fontId="14" fillId="0" borderId="0" xfId="1" applyNumberFormat="1" applyFont="1" applyBorder="1" applyAlignment="1">
      <alignment horizontal="right" vertical="center"/>
    </xf>
    <xf numFmtId="4" fontId="31" fillId="0" borderId="0" xfId="1" applyNumberFormat="1" applyFont="1" applyBorder="1" applyAlignment="1">
      <alignment horizontal="right" vertical="center"/>
    </xf>
    <xf numFmtId="4" fontId="66" fillId="0" borderId="0" xfId="0" applyNumberFormat="1" applyFont="1" applyFill="1" applyAlignment="1" applyProtection="1">
      <alignment horizontal="left"/>
    </xf>
    <xf numFmtId="4" fontId="66" fillId="0" borderId="0" xfId="0" applyNumberFormat="1" applyFont="1" applyFill="1" applyProtection="1"/>
    <xf numFmtId="4" fontId="66" fillId="0" borderId="0" xfId="0" applyNumberFormat="1" applyFont="1" applyFill="1"/>
    <xf numFmtId="4" fontId="25" fillId="0" borderId="0" xfId="1" applyNumberFormat="1" applyFont="1" applyFill="1" applyAlignment="1">
      <alignment horizontal="right"/>
    </xf>
    <xf numFmtId="0" fontId="65" fillId="0" borderId="0" xfId="0" applyFont="1" applyBorder="1" applyAlignment="1">
      <alignment horizontal="left" vertical="center" wrapText="1"/>
    </xf>
    <xf numFmtId="0" fontId="32" fillId="0" borderId="0" xfId="0" applyFont="1" applyFill="1" applyAlignment="1">
      <alignment horizontal="center" vertical="center"/>
    </xf>
    <xf numFmtId="0" fontId="32" fillId="0" borderId="0" xfId="0" applyFont="1" applyFill="1" applyAlignment="1">
      <alignment horizontal="right" vertical="center"/>
    </xf>
    <xf numFmtId="9" fontId="24" fillId="0" borderId="0" xfId="2" applyFont="1" applyFill="1" applyAlignment="1">
      <alignment horizontal="center" vertical="center"/>
    </xf>
    <xf numFmtId="165" fontId="25" fillId="0" borderId="0" xfId="1" applyNumberFormat="1" applyFont="1" applyFill="1" applyAlignment="1">
      <alignment horizontal="right" vertical="center" wrapText="1"/>
    </xf>
    <xf numFmtId="165" fontId="24" fillId="0" borderId="0" xfId="1" applyNumberFormat="1" applyFont="1" applyFill="1" applyAlignment="1">
      <alignment horizontal="right" vertical="center"/>
    </xf>
    <xf numFmtId="4" fontId="23" fillId="0" borderId="0" xfId="0" applyNumberFormat="1" applyFont="1" applyFill="1" applyAlignment="1">
      <alignment horizontal="right" vertical="center" wrapText="1"/>
    </xf>
    <xf numFmtId="4" fontId="23" fillId="0" borderId="0" xfId="1" applyNumberFormat="1" applyFont="1" applyFill="1" applyAlignment="1">
      <alignment horizontal="right" vertical="center" wrapText="1"/>
    </xf>
    <xf numFmtId="4" fontId="30" fillId="0" borderId="0" xfId="4" applyNumberFormat="1" applyFont="1" applyFill="1" applyBorder="1" applyAlignment="1">
      <alignment horizontal="center" vertical="top" wrapText="1"/>
    </xf>
    <xf numFmtId="4" fontId="4" fillId="0" borderId="0" xfId="0" applyNumberFormat="1" applyFont="1" applyFill="1" applyAlignment="1">
      <alignment vertical="top" wrapText="1"/>
    </xf>
    <xf numFmtId="9" fontId="10" fillId="0" borderId="0" xfId="2" applyFont="1" applyFill="1" applyAlignment="1">
      <alignment horizontal="center" vertical="center"/>
    </xf>
    <xf numFmtId="164" fontId="4" fillId="0" borderId="0" xfId="1" applyNumberFormat="1" applyFont="1" applyFill="1" applyAlignment="1">
      <alignment horizontal="right" vertical="center" wrapText="1"/>
    </xf>
    <xf numFmtId="164" fontId="10" fillId="0" borderId="0" xfId="1" applyNumberFormat="1" applyFont="1" applyFill="1" applyAlignment="1">
      <alignment horizontal="right" vertical="center" wrapText="1"/>
    </xf>
    <xf numFmtId="0" fontId="27" fillId="0" borderId="0" xfId="0" applyFont="1" applyFill="1" applyAlignment="1">
      <alignment vertical="center" wrapText="1"/>
    </xf>
    <xf numFmtId="4" fontId="25" fillId="0" borderId="0" xfId="0" applyNumberFormat="1" applyFont="1" applyFill="1" applyAlignment="1">
      <alignment horizontal="right" vertical="center" wrapText="1"/>
    </xf>
    <xf numFmtId="4" fontId="25" fillId="0" borderId="0" xfId="0" applyNumberFormat="1" applyFont="1" applyFill="1" applyAlignment="1">
      <alignment vertical="top" wrapText="1"/>
    </xf>
    <xf numFmtId="4" fontId="4" fillId="0" borderId="0" xfId="1" applyNumberFormat="1" applyFont="1" applyFill="1" applyBorder="1" applyAlignment="1">
      <alignment wrapText="1"/>
    </xf>
    <xf numFmtId="0" fontId="22" fillId="0" borderId="0" xfId="0" applyFont="1" applyFill="1" applyAlignment="1">
      <alignment horizontal="center" vertical="top" wrapText="1"/>
    </xf>
    <xf numFmtId="4" fontId="4" fillId="0" borderId="0" xfId="0" applyNumberFormat="1" applyFont="1" applyFill="1" applyAlignment="1">
      <alignment wrapText="1"/>
    </xf>
    <xf numFmtId="0" fontId="23" fillId="0" borderId="0" xfId="0" applyFont="1" applyFill="1" applyAlignment="1">
      <alignment horizontal="left" vertical="top" wrapText="1"/>
    </xf>
    <xf numFmtId="9" fontId="10" fillId="0" borderId="0" xfId="0" applyNumberFormat="1" applyFont="1" applyFill="1" applyAlignment="1">
      <alignment horizontal="center" vertical="center" wrapText="1"/>
    </xf>
    <xf numFmtId="4" fontId="10" fillId="0" borderId="0" xfId="0" applyNumberFormat="1" applyFont="1" applyFill="1" applyAlignment="1">
      <alignment vertical="center" wrapText="1"/>
    </xf>
    <xf numFmtId="4" fontId="4" fillId="0" borderId="0" xfId="1" applyNumberFormat="1" applyFont="1" applyFill="1" applyBorder="1" applyAlignment="1">
      <alignment vertical="center" wrapText="1"/>
    </xf>
    <xf numFmtId="4" fontId="4" fillId="0" borderId="0" xfId="1" applyNumberFormat="1" applyFont="1" applyFill="1" applyAlignment="1">
      <alignment vertical="center" wrapText="1"/>
    </xf>
    <xf numFmtId="4" fontId="4" fillId="0" borderId="0" xfId="0" applyNumberFormat="1" applyFont="1" applyFill="1" applyAlignment="1">
      <alignment vertical="center" wrapText="1"/>
    </xf>
    <xf numFmtId="4" fontId="23" fillId="0" borderId="0" xfId="0" applyNumberFormat="1" applyFont="1" applyFill="1" applyAlignment="1">
      <alignment vertical="center"/>
    </xf>
    <xf numFmtId="4" fontId="25" fillId="0" borderId="0" xfId="1" applyNumberFormat="1" applyFont="1" applyFill="1" applyAlignment="1">
      <alignment vertical="center"/>
    </xf>
    <xf numFmtId="165" fontId="25" fillId="0" borderId="0" xfId="1" applyNumberFormat="1" applyFont="1" applyFill="1" applyAlignment="1">
      <alignment vertical="center"/>
    </xf>
    <xf numFmtId="165" fontId="27" fillId="0" borderId="0" xfId="1" applyNumberFormat="1" applyFont="1" applyFill="1" applyAlignment="1">
      <alignment vertical="center"/>
    </xf>
    <xf numFmtId="4" fontId="4" fillId="0" borderId="0" xfId="0" applyNumberFormat="1" applyFont="1" applyFill="1" applyAlignment="1">
      <alignment vertical="center"/>
    </xf>
    <xf numFmtId="2" fontId="4" fillId="0" borderId="0" xfId="0" applyNumberFormat="1" applyFont="1" applyFill="1" applyAlignment="1">
      <alignment vertical="center"/>
    </xf>
    <xf numFmtId="165" fontId="10" fillId="0" borderId="0" xfId="1" applyNumberFormat="1" applyFont="1" applyFill="1" applyAlignment="1">
      <alignment vertical="center"/>
    </xf>
    <xf numFmtId="4" fontId="10" fillId="0" borderId="0" xfId="1" applyNumberFormat="1" applyFont="1" applyFill="1" applyAlignment="1">
      <alignment vertical="center" wrapText="1"/>
    </xf>
    <xf numFmtId="4" fontId="4" fillId="0" borderId="0" xfId="1" applyNumberFormat="1" applyFont="1" applyFill="1" applyAlignment="1" applyProtection="1">
      <alignment vertical="center" wrapText="1"/>
    </xf>
    <xf numFmtId="164" fontId="4" fillId="0" borderId="0" xfId="1" applyNumberFormat="1" applyFont="1" applyFill="1" applyAlignment="1" applyProtection="1">
      <alignment vertical="center" wrapText="1"/>
    </xf>
    <xf numFmtId="0" fontId="4" fillId="0" borderId="0" xfId="0" applyFont="1" applyFill="1" applyAlignment="1">
      <alignment vertical="center"/>
    </xf>
    <xf numFmtId="4" fontId="10" fillId="0" borderId="0" xfId="1" applyNumberFormat="1" applyFont="1" applyFill="1" applyBorder="1" applyAlignment="1">
      <alignment wrapText="1"/>
    </xf>
    <xf numFmtId="4" fontId="27" fillId="0" borderId="0" xfId="1" applyNumberFormat="1" applyFont="1" applyFill="1" applyAlignment="1">
      <alignment vertical="center"/>
    </xf>
    <xf numFmtId="4" fontId="31" fillId="0" borderId="2" xfId="1" applyNumberFormat="1" applyFont="1" applyFill="1" applyBorder="1" applyAlignment="1">
      <alignment horizontal="center" vertical="center" wrapText="1"/>
    </xf>
    <xf numFmtId="4" fontId="23" fillId="0" borderId="0" xfId="0" applyNumberFormat="1" applyFont="1" applyFill="1" applyAlignment="1">
      <alignment vertical="center" wrapText="1"/>
    </xf>
    <xf numFmtId="0" fontId="39" fillId="0" borderId="0" xfId="0" applyFont="1" applyFill="1" applyAlignment="1">
      <alignment horizontal="left" vertical="center"/>
    </xf>
    <xf numFmtId="0" fontId="40" fillId="0" borderId="0" xfId="0" applyFont="1" applyFill="1" applyAlignment="1">
      <alignment horizontal="left" vertical="center"/>
    </xf>
    <xf numFmtId="0" fontId="14" fillId="0" borderId="0" xfId="0" applyFont="1" applyFill="1" applyAlignment="1">
      <alignment horizontal="center" vertical="center"/>
    </xf>
    <xf numFmtId="0" fontId="14" fillId="0" borderId="0" xfId="0" applyFont="1" applyFill="1" applyBorder="1" applyAlignment="1">
      <alignment horizontal="left" vertical="center" wrapText="1"/>
    </xf>
    <xf numFmtId="0" fontId="25" fillId="0" borderId="0" xfId="0" applyNumberFormat="1" applyFont="1" applyFill="1" applyAlignment="1">
      <alignment horizontal="left" vertical="top" wrapText="1"/>
    </xf>
    <xf numFmtId="4" fontId="44" fillId="0" borderId="0" xfId="0" applyNumberFormat="1" applyFont="1" applyFill="1" applyAlignment="1">
      <alignment horizontal="center"/>
    </xf>
    <xf numFmtId="0" fontId="25" fillId="0" borderId="0" xfId="0" applyFont="1" applyFill="1" applyAlignment="1">
      <alignment vertical="top" wrapText="1"/>
    </xf>
    <xf numFmtId="0" fontId="32" fillId="0" borderId="0" xfId="0" applyFont="1" applyFill="1" applyAlignment="1">
      <alignment vertical="center"/>
    </xf>
    <xf numFmtId="4" fontId="25" fillId="0" borderId="0" xfId="1" applyNumberFormat="1" applyFont="1" applyFill="1" applyAlignment="1">
      <alignment vertical="center" wrapText="1"/>
    </xf>
    <xf numFmtId="4" fontId="23" fillId="0" borderId="0" xfId="1" applyNumberFormat="1" applyFont="1" applyFill="1" applyAlignment="1">
      <alignment vertical="center" wrapText="1"/>
    </xf>
    <xf numFmtId="165" fontId="25" fillId="0" borderId="0" xfId="1" applyNumberFormat="1" applyFont="1" applyFill="1" applyAlignment="1">
      <alignment vertical="center" wrapText="1"/>
    </xf>
    <xf numFmtId="0" fontId="25" fillId="0" borderId="0" xfId="0" applyFont="1" applyFill="1" applyAlignment="1">
      <alignment horizontal="left" vertical="top" wrapText="1"/>
    </xf>
    <xf numFmtId="0" fontId="24" fillId="0" borderId="0" xfId="0" applyNumberFormat="1" applyFont="1" applyFill="1" applyAlignment="1">
      <alignment horizontal="center" vertical="center"/>
    </xf>
    <xf numFmtId="0" fontId="27" fillId="0" borderId="0" xfId="0" applyFont="1" applyFill="1" applyAlignment="1">
      <alignment horizontal="center" vertical="center"/>
    </xf>
    <xf numFmtId="0" fontId="4" fillId="0" borderId="0" xfId="0" applyFont="1"/>
    <xf numFmtId="0" fontId="4" fillId="0" borderId="0" xfId="0" applyFont="1" applyAlignment="1">
      <alignment vertical="top" wrapText="1"/>
    </xf>
    <xf numFmtId="0" fontId="16" fillId="0" borderId="0" xfId="0" applyFont="1"/>
    <xf numFmtId="0" fontId="20" fillId="0" borderId="0" xfId="0" applyFont="1"/>
    <xf numFmtId="0" fontId="10" fillId="0" borderId="0" xfId="0" applyFont="1" applyAlignment="1">
      <alignment horizontal="center" vertical="center"/>
    </xf>
    <xf numFmtId="1" fontId="10" fillId="0" borderId="0" xfId="0" applyNumberFormat="1" applyFont="1" applyFill="1" applyAlignment="1">
      <alignment horizontal="center" vertical="top" wrapText="1"/>
    </xf>
    <xf numFmtId="0" fontId="4" fillId="0" borderId="0" xfId="0" applyFont="1" applyFill="1" applyAlignment="1">
      <alignment vertical="top" wrapText="1"/>
    </xf>
    <xf numFmtId="0" fontId="4" fillId="0" borderId="0" xfId="0" applyFont="1" applyFill="1" applyAlignment="1">
      <alignment horizontal="left" vertical="top" wrapText="1"/>
    </xf>
    <xf numFmtId="9" fontId="10" fillId="0" borderId="0" xfId="0" applyNumberFormat="1" applyFont="1" applyFill="1" applyAlignment="1">
      <alignment horizontal="center" wrapText="1"/>
    </xf>
    <xf numFmtId="4" fontId="36" fillId="0" borderId="0" xfId="0" applyNumberFormat="1" applyFont="1"/>
    <xf numFmtId="0" fontId="31" fillId="0" borderId="0" xfId="0" applyNumberFormat="1" applyFont="1" applyAlignment="1">
      <alignment horizontal="center" vertical="center"/>
    </xf>
    <xf numFmtId="0" fontId="31" fillId="0" borderId="0" xfId="0" applyFont="1" applyAlignment="1">
      <alignment horizontal="right" vertical="center"/>
    </xf>
    <xf numFmtId="0" fontId="36" fillId="0" borderId="0" xfId="0" applyFont="1"/>
    <xf numFmtId="0" fontId="10" fillId="0" borderId="0" xfId="0" applyFont="1" applyFill="1" applyAlignment="1">
      <alignment horizontal="center" vertical="center" wrapText="1"/>
    </xf>
    <xf numFmtId="0" fontId="10" fillId="0" borderId="0" xfId="0" applyFont="1" applyFill="1" applyAlignment="1" applyProtection="1">
      <alignment horizontal="center" vertical="center" wrapText="1"/>
    </xf>
    <xf numFmtId="4" fontId="4" fillId="0" borderId="0" xfId="0" applyNumberFormat="1" applyFont="1" applyFill="1" applyAlignment="1">
      <alignment horizontal="right" vertical="center" wrapText="1"/>
    </xf>
    <xf numFmtId="4" fontId="4" fillId="0" borderId="0" xfId="1" applyNumberFormat="1" applyFont="1" applyFill="1" applyAlignment="1" applyProtection="1">
      <alignment horizontal="right" vertical="center" wrapText="1"/>
    </xf>
    <xf numFmtId="164" fontId="4" fillId="0" borderId="0" xfId="1" applyNumberFormat="1" applyFont="1" applyFill="1" applyAlignment="1" applyProtection="1">
      <alignment horizontal="right" vertical="center" wrapText="1"/>
    </xf>
    <xf numFmtId="4" fontId="4" fillId="0" borderId="0" xfId="1" applyNumberFormat="1" applyFont="1" applyFill="1" applyBorder="1" applyAlignment="1">
      <alignment horizontal="right" vertical="center" wrapText="1"/>
    </xf>
    <xf numFmtId="4" fontId="4" fillId="0" borderId="0" xfId="1" applyNumberFormat="1" applyFont="1" applyFill="1" applyAlignment="1">
      <alignment horizontal="right" vertical="center" wrapText="1"/>
    </xf>
    <xf numFmtId="0" fontId="27" fillId="0" borderId="0" xfId="0" applyFont="1" applyFill="1" applyAlignment="1">
      <alignment horizontal="center" vertical="center" wrapText="1"/>
    </xf>
    <xf numFmtId="0" fontId="4" fillId="0" borderId="0" xfId="0" applyFont="1" applyFill="1" applyAlignment="1">
      <alignment horizontal="right" vertical="center" wrapText="1"/>
    </xf>
    <xf numFmtId="0" fontId="10" fillId="0" borderId="0" xfId="0" applyFont="1" applyFill="1" applyAlignment="1">
      <alignment horizontal="left" vertical="center"/>
    </xf>
    <xf numFmtId="4" fontId="67" fillId="0" borderId="0" xfId="0" applyNumberFormat="1" applyFont="1" applyAlignment="1">
      <alignment horizontal="right" vertical="center"/>
    </xf>
    <xf numFmtId="0" fontId="4" fillId="0" borderId="0" xfId="0" applyNumberFormat="1" applyFont="1" applyFill="1" applyAlignment="1">
      <alignment vertical="top" wrapText="1"/>
    </xf>
    <xf numFmtId="4" fontId="25" fillId="0" borderId="0" xfId="1" applyNumberFormat="1" applyFont="1" applyFill="1" applyAlignment="1">
      <alignment horizontal="right" vertical="center"/>
    </xf>
    <xf numFmtId="4" fontId="27" fillId="0" borderId="0" xfId="1" applyNumberFormat="1" applyFont="1" applyFill="1" applyAlignment="1">
      <alignment horizontal="right" vertical="center"/>
    </xf>
    <xf numFmtId="4" fontId="36" fillId="0" borderId="0" xfId="0" applyNumberFormat="1" applyFont="1" applyFill="1" applyBorder="1"/>
    <xf numFmtId="0" fontId="16" fillId="0" borderId="0" xfId="0" applyFont="1" applyBorder="1"/>
    <xf numFmtId="0" fontId="17" fillId="0" borderId="0" xfId="0" applyFont="1" applyBorder="1" applyAlignment="1">
      <alignment horizontal="center" vertical="center" wrapText="1"/>
    </xf>
    <xf numFmtId="0" fontId="16" fillId="0" borderId="0" xfId="0" applyFont="1" applyBorder="1" applyAlignment="1">
      <alignment vertical="top" wrapText="1"/>
    </xf>
    <xf numFmtId="0" fontId="18" fillId="0" borderId="0" xfId="0" applyFont="1" applyBorder="1" applyAlignment="1">
      <alignment horizontal="center" vertical="center"/>
    </xf>
    <xf numFmtId="0" fontId="18" fillId="0" borderId="0" xfId="0" applyFont="1" applyBorder="1" applyAlignment="1">
      <alignment horizontal="center" vertical="center" wrapText="1"/>
    </xf>
    <xf numFmtId="164" fontId="16" fillId="0" borderId="0" xfId="1" applyNumberFormat="1" applyFont="1" applyBorder="1" applyAlignment="1">
      <alignment horizontal="center" vertical="center"/>
    </xf>
    <xf numFmtId="0" fontId="10" fillId="0" borderId="0" xfId="0" applyFont="1" applyBorder="1" applyAlignment="1">
      <alignment horizontal="center" vertical="center"/>
    </xf>
    <xf numFmtId="0" fontId="4" fillId="0" borderId="0" xfId="0" applyFont="1" applyBorder="1" applyAlignment="1">
      <alignment vertical="top" wrapText="1"/>
    </xf>
    <xf numFmtId="164" fontId="4" fillId="0" borderId="0" xfId="1" applyNumberFormat="1" applyFont="1" applyBorder="1" applyAlignment="1">
      <alignment horizontal="center" vertical="center"/>
    </xf>
    <xf numFmtId="17" fontId="14" fillId="0" borderId="0" xfId="0" applyNumberFormat="1" applyFont="1" applyBorder="1" applyAlignment="1">
      <alignment horizontal="center" vertical="center" wrapText="1"/>
    </xf>
    <xf numFmtId="164" fontId="4" fillId="0" borderId="0" xfId="1" applyNumberFormat="1" applyFont="1" applyBorder="1" applyAlignment="1">
      <alignment vertical="top" wrapText="1"/>
    </xf>
    <xf numFmtId="4" fontId="31" fillId="0" borderId="0" xfId="0" applyNumberFormat="1" applyFont="1" applyFill="1" applyBorder="1" applyAlignment="1">
      <alignment horizontal="left" vertical="top" wrapText="1"/>
    </xf>
    <xf numFmtId="4" fontId="31" fillId="0" borderId="0" xfId="0" applyNumberFormat="1" applyFont="1" applyFill="1" applyBorder="1" applyAlignment="1">
      <alignment horizontal="center" vertical="center" wrapText="1"/>
    </xf>
    <xf numFmtId="4" fontId="37" fillId="0" borderId="0" xfId="0" applyNumberFormat="1" applyFont="1" applyFill="1" applyBorder="1" applyAlignment="1">
      <alignment horizontal="right" vertical="center"/>
    </xf>
    <xf numFmtId="4" fontId="31" fillId="0" borderId="0" xfId="1" applyNumberFormat="1" applyFont="1" applyFill="1" applyBorder="1" applyAlignment="1">
      <alignment horizontal="right" vertical="center"/>
    </xf>
    <xf numFmtId="4" fontId="36" fillId="0" borderId="0" xfId="0" applyNumberFormat="1" applyFont="1" applyFill="1" applyBorder="1" applyAlignment="1">
      <alignment horizontal="right" vertical="center"/>
    </xf>
    <xf numFmtId="4" fontId="31" fillId="0" borderId="0" xfId="0" applyNumberFormat="1" applyFont="1" applyBorder="1" applyAlignment="1">
      <alignment horizontal="center" vertical="center"/>
    </xf>
    <xf numFmtId="4" fontId="31" fillId="0" borderId="0" xfId="1" applyNumberFormat="1" applyFont="1" applyBorder="1" applyAlignment="1">
      <alignment horizontal="center" vertical="center"/>
    </xf>
    <xf numFmtId="4" fontId="38" fillId="0" borderId="0" xfId="0" applyNumberFormat="1" applyFont="1" applyBorder="1" applyAlignment="1">
      <alignment horizontal="center" vertical="center"/>
    </xf>
    <xf numFmtId="0" fontId="4" fillId="0" borderId="0" xfId="0" applyFont="1" applyFill="1" applyAlignment="1">
      <alignment horizontal="left" vertical="center" wrapText="1"/>
    </xf>
    <xf numFmtId="0" fontId="14" fillId="0" borderId="0" xfId="0" applyFont="1" applyFill="1" applyBorder="1" applyAlignment="1">
      <alignment horizontal="left" vertical="center"/>
    </xf>
    <xf numFmtId="0" fontId="24" fillId="0" borderId="0" xfId="2" applyNumberFormat="1" applyFont="1" applyFill="1" applyAlignment="1">
      <alignment horizontal="center" vertical="center"/>
    </xf>
    <xf numFmtId="2" fontId="23" fillId="0" borderId="0" xfId="0" applyNumberFormat="1" applyFont="1" applyFill="1" applyAlignment="1"/>
    <xf numFmtId="4" fontId="25" fillId="0" borderId="0" xfId="1" applyNumberFormat="1" applyFont="1" applyFill="1" applyAlignment="1">
      <alignment horizontal="right" vertical="center" wrapText="1"/>
    </xf>
    <xf numFmtId="4" fontId="30" fillId="0" borderId="0" xfId="4" applyNumberFormat="1" applyFont="1" applyFill="1" applyBorder="1" applyAlignment="1">
      <alignment horizontal="left" vertical="top" wrapText="1"/>
    </xf>
    <xf numFmtId="165" fontId="4" fillId="0" borderId="0" xfId="1" applyNumberFormat="1" applyFont="1" applyFill="1" applyAlignment="1">
      <alignment horizontal="right" vertical="center"/>
    </xf>
    <xf numFmtId="0" fontId="10" fillId="0" borderId="0" xfId="0" applyFont="1" applyFill="1" applyAlignment="1">
      <alignment horizontal="center" vertical="center"/>
    </xf>
    <xf numFmtId="4" fontId="4" fillId="0" borderId="0" xfId="0" applyNumberFormat="1" applyFont="1" applyFill="1" applyAlignment="1">
      <alignment horizontal="right" wrapText="1"/>
    </xf>
    <xf numFmtId="4" fontId="4" fillId="0" borderId="0" xfId="1" applyNumberFormat="1" applyFont="1" applyFill="1" applyAlignment="1">
      <alignment horizontal="right" wrapText="1"/>
    </xf>
    <xf numFmtId="4" fontId="10" fillId="0" borderId="0" xfId="0" applyNumberFormat="1" applyFont="1" applyFill="1" applyAlignment="1">
      <alignment horizontal="center" vertical="center" wrapText="1"/>
    </xf>
    <xf numFmtId="4" fontId="23" fillId="0" borderId="0" xfId="0" applyNumberFormat="1" applyFont="1" applyFill="1" applyAlignment="1">
      <alignment horizontal="right" wrapText="1"/>
    </xf>
    <xf numFmtId="4" fontId="4" fillId="0" borderId="0" xfId="0" applyNumberFormat="1" applyFont="1" applyFill="1" applyAlignment="1">
      <alignment horizontal="right"/>
    </xf>
    <xf numFmtId="4" fontId="10" fillId="0" borderId="0" xfId="1" applyNumberFormat="1" applyFont="1" applyFill="1" applyAlignment="1">
      <alignment horizontal="right" vertical="center"/>
    </xf>
    <xf numFmtId="0" fontId="42" fillId="0" borderId="0" xfId="0" applyFont="1" applyFill="1"/>
    <xf numFmtId="166" fontId="42" fillId="0" borderId="0" xfId="0" applyNumberFormat="1" applyFont="1" applyFill="1" applyProtection="1"/>
    <xf numFmtId="0" fontId="4" fillId="0" borderId="0" xfId="0" applyFont="1" applyFill="1" applyBorder="1" applyAlignment="1">
      <alignment horizontal="left" vertical="top" wrapText="1"/>
    </xf>
    <xf numFmtId="0" fontId="10" fillId="0" borderId="0" xfId="0" applyFont="1" applyFill="1" applyBorder="1" applyAlignment="1">
      <alignment horizontal="center" vertical="center" wrapText="1"/>
    </xf>
    <xf numFmtId="4" fontId="4" fillId="0" borderId="0" xfId="0" applyNumberFormat="1" applyFont="1" applyFill="1" applyBorder="1" applyAlignment="1">
      <alignment horizontal="right" vertical="center" wrapText="1"/>
    </xf>
    <xf numFmtId="4" fontId="4" fillId="0" borderId="0" xfId="0" applyNumberFormat="1" applyFont="1" applyFill="1" applyBorder="1" applyAlignment="1">
      <alignment horizontal="right" wrapText="1"/>
    </xf>
    <xf numFmtId="0" fontId="43" fillId="0" borderId="0" xfId="0" applyNumberFormat="1" applyFont="1" applyFill="1" applyAlignment="1">
      <alignment horizontal="center" vertical="center"/>
    </xf>
    <xf numFmtId="0" fontId="10" fillId="0" borderId="0" xfId="0" applyNumberFormat="1" applyFont="1" applyFill="1" applyAlignment="1">
      <alignment horizontal="center"/>
    </xf>
    <xf numFmtId="4" fontId="24" fillId="0" borderId="0" xfId="0" applyNumberFormat="1" applyFont="1" applyFill="1" applyAlignment="1">
      <alignment horizontal="right"/>
    </xf>
    <xf numFmtId="0" fontId="10" fillId="0" borderId="0" xfId="0" applyNumberFormat="1" applyFont="1" applyFill="1" applyAlignment="1">
      <alignment horizontal="center" vertical="center"/>
    </xf>
    <xf numFmtId="4" fontId="24" fillId="0" borderId="0" xfId="0" applyNumberFormat="1" applyFont="1" applyFill="1" applyAlignment="1">
      <alignment horizontal="right" vertical="center"/>
    </xf>
    <xf numFmtId="4" fontId="69" fillId="0" borderId="0" xfId="0" applyNumberFormat="1" applyFont="1" applyFill="1"/>
    <xf numFmtId="4" fontId="44" fillId="0" borderId="0" xfId="0" applyNumberFormat="1" applyFont="1" applyFill="1" applyAlignment="1">
      <alignment horizontal="center" wrapText="1"/>
    </xf>
    <xf numFmtId="14" fontId="68" fillId="0" borderId="0" xfId="0" applyNumberFormat="1" applyFont="1" applyFill="1"/>
    <xf numFmtId="4" fontId="68" fillId="0" borderId="0" xfId="0" applyNumberFormat="1" applyFont="1" applyFill="1" applyAlignment="1">
      <alignment horizontal="right"/>
    </xf>
    <xf numFmtId="0" fontId="69" fillId="0" borderId="0" xfId="0" applyFont="1" applyFill="1"/>
    <xf numFmtId="4" fontId="44" fillId="0" borderId="0" xfId="0" applyNumberFormat="1" applyFont="1" applyFill="1" applyBorder="1" applyAlignment="1">
      <alignment horizontal="center"/>
    </xf>
    <xf numFmtId="4" fontId="68" fillId="0" borderId="0" xfId="0" applyNumberFormat="1" applyFont="1" applyFill="1"/>
    <xf numFmtId="4" fontId="70" fillId="0" borderId="0" xfId="0" applyNumberFormat="1" applyFont="1" applyFill="1"/>
    <xf numFmtId="4" fontId="10" fillId="0" borderId="0" xfId="0" applyNumberFormat="1" applyFont="1" applyFill="1" applyAlignment="1">
      <alignment horizontal="left"/>
    </xf>
    <xf numFmtId="4" fontId="32" fillId="0" borderId="0" xfId="0" applyNumberFormat="1" applyFont="1" applyFill="1" applyAlignment="1">
      <alignment horizontal="center" vertical="center"/>
    </xf>
    <xf numFmtId="4" fontId="32" fillId="0" borderId="0" xfId="0" applyNumberFormat="1" applyFont="1" applyFill="1" applyAlignment="1">
      <alignment horizontal="center" vertical="center" wrapText="1"/>
    </xf>
    <xf numFmtId="4" fontId="30" fillId="0" borderId="0" xfId="3" applyNumberFormat="1" applyFont="1" applyFill="1" applyBorder="1" applyAlignment="1">
      <alignment horizontal="center" wrapText="1"/>
    </xf>
    <xf numFmtId="0" fontId="4" fillId="0" borderId="0" xfId="3" applyFont="1" applyFill="1" applyBorder="1" applyAlignment="1">
      <alignment vertical="top" wrapText="1"/>
    </xf>
    <xf numFmtId="4" fontId="44" fillId="0" borderId="0" xfId="0" applyNumberFormat="1" applyFont="1" applyFill="1" applyAlignment="1">
      <alignment horizontal="left" wrapText="1"/>
    </xf>
    <xf numFmtId="4" fontId="32" fillId="0" borderId="0" xfId="0" applyNumberFormat="1" applyFont="1" applyFill="1" applyAlignment="1"/>
    <xf numFmtId="4" fontId="44" fillId="0" borderId="0" xfId="0" applyNumberFormat="1" applyFont="1" applyFill="1" applyAlignment="1">
      <alignment horizontal="left"/>
    </xf>
    <xf numFmtId="0" fontId="32" fillId="0" borderId="0" xfId="0" applyFont="1" applyFill="1" applyAlignment="1">
      <alignment horizontal="right"/>
    </xf>
    <xf numFmtId="4" fontId="22" fillId="0" borderId="0" xfId="0" applyNumberFormat="1" applyFont="1" applyFill="1" applyAlignment="1">
      <alignment horizontal="right" vertical="center" wrapText="1"/>
    </xf>
    <xf numFmtId="4" fontId="30" fillId="0" borderId="0" xfId="3" applyNumberFormat="1" applyFont="1" applyFill="1" applyBorder="1" applyAlignment="1">
      <alignment wrapText="1"/>
    </xf>
    <xf numFmtId="169" fontId="32" fillId="0" borderId="0" xfId="0" applyNumberFormat="1" applyFont="1" applyFill="1"/>
    <xf numFmtId="4" fontId="44" fillId="0" borderId="0" xfId="0" applyNumberFormat="1" applyFont="1" applyFill="1" applyAlignment="1">
      <alignment horizontal="right"/>
    </xf>
    <xf numFmtId="165" fontId="4" fillId="0" borderId="0" xfId="1" applyNumberFormat="1" applyFont="1" applyFill="1" applyAlignment="1">
      <alignment vertical="center"/>
    </xf>
    <xf numFmtId="0" fontId="68" fillId="0" borderId="0" xfId="0" applyNumberFormat="1" applyFont="1" applyFill="1" applyAlignment="1">
      <alignment wrapText="1"/>
    </xf>
    <xf numFmtId="4" fontId="68" fillId="0" borderId="0" xfId="0" applyNumberFormat="1" applyFont="1" applyFill="1" applyAlignment="1">
      <alignment wrapText="1"/>
    </xf>
    <xf numFmtId="0" fontId="32" fillId="0" borderId="0" xfId="0" applyNumberFormat="1" applyFont="1" applyFill="1" applyAlignment="1">
      <alignment horizontal="center" vertical="center" wrapText="1"/>
    </xf>
    <xf numFmtId="0" fontId="30" fillId="0" borderId="0" xfId="3" applyNumberFormat="1" applyFont="1" applyFill="1" applyBorder="1" applyAlignment="1">
      <alignment wrapText="1"/>
    </xf>
    <xf numFmtId="4" fontId="32" fillId="0" borderId="0" xfId="0" applyNumberFormat="1" applyFont="1" applyFill="1" applyAlignment="1">
      <alignment horizontal="right" wrapText="1"/>
    </xf>
    <xf numFmtId="2" fontId="32" fillId="0" borderId="0" xfId="0" applyNumberFormat="1" applyFont="1" applyFill="1" applyAlignment="1">
      <alignment wrapText="1"/>
    </xf>
    <xf numFmtId="4" fontId="4" fillId="0" borderId="0" xfId="0" applyNumberFormat="1" applyFont="1" applyFill="1" applyAlignment="1">
      <alignment horizontal="left" wrapText="1"/>
    </xf>
    <xf numFmtId="0" fontId="29" fillId="0" borderId="0" xfId="0" applyFont="1" applyFill="1" applyAlignment="1">
      <alignment vertical="top" wrapText="1"/>
    </xf>
    <xf numFmtId="4" fontId="31" fillId="0" borderId="1" xfId="0" applyNumberFormat="1" applyFont="1" applyFill="1" applyBorder="1" applyAlignment="1">
      <alignment vertical="center" wrapText="1"/>
    </xf>
    <xf numFmtId="4" fontId="31" fillId="0" borderId="1" xfId="0" applyNumberFormat="1" applyFont="1" applyFill="1" applyBorder="1" applyAlignment="1">
      <alignment horizontal="left" vertical="top" wrapText="1"/>
    </xf>
    <xf numFmtId="4" fontId="36" fillId="0" borderId="1" xfId="0" applyNumberFormat="1" applyFont="1" applyFill="1" applyBorder="1" applyAlignment="1">
      <alignment horizontal="right"/>
    </xf>
    <xf numFmtId="4" fontId="36" fillId="0" borderId="1" xfId="1" applyNumberFormat="1" applyFont="1" applyFill="1" applyBorder="1" applyAlignment="1">
      <alignment horizontal="right"/>
    </xf>
    <xf numFmtId="4" fontId="36" fillId="0" borderId="1" xfId="0" applyNumberFormat="1" applyFont="1" applyFill="1" applyBorder="1"/>
    <xf numFmtId="4" fontId="31" fillId="0" borderId="1" xfId="0" applyNumberFormat="1" applyFont="1" applyFill="1" applyBorder="1" applyAlignment="1">
      <alignment horizontal="right" vertical="center"/>
    </xf>
    <xf numFmtId="4" fontId="35" fillId="0" borderId="1" xfId="0" applyNumberFormat="1" applyFont="1" applyFill="1" applyBorder="1" applyAlignment="1">
      <alignment horizontal="right"/>
    </xf>
    <xf numFmtId="2" fontId="69" fillId="0" borderId="0" xfId="0" applyNumberFormat="1" applyFont="1" applyFill="1"/>
    <xf numFmtId="4" fontId="10" fillId="0" borderId="0" xfId="1" applyNumberFormat="1" applyFont="1" applyFill="1" applyBorder="1" applyAlignment="1">
      <alignment horizontal="right" vertical="center" wrapText="1"/>
    </xf>
    <xf numFmtId="165" fontId="27" fillId="0" borderId="0" xfId="1" applyNumberFormat="1" applyFont="1" applyFill="1" applyAlignment="1">
      <alignment horizontal="right" vertical="center"/>
    </xf>
    <xf numFmtId="4" fontId="10" fillId="0" borderId="0" xfId="1" applyNumberFormat="1" applyFont="1" applyFill="1" applyBorder="1" applyAlignment="1">
      <alignment vertical="center" wrapText="1"/>
    </xf>
    <xf numFmtId="4" fontId="4" fillId="0" borderId="0" xfId="0" applyNumberFormat="1" applyFont="1" applyFill="1" applyAlignment="1">
      <alignment horizontal="center"/>
    </xf>
    <xf numFmtId="4" fontId="32" fillId="0" borderId="0" xfId="0" applyNumberFormat="1" applyFont="1" applyFill="1"/>
    <xf numFmtId="0" fontId="32" fillId="0" borderId="0" xfId="0" applyFont="1" applyFill="1"/>
    <xf numFmtId="4" fontId="4" fillId="0" borderId="0" xfId="0" applyNumberFormat="1" applyFont="1" applyFill="1" applyAlignment="1">
      <alignment horizontal="left"/>
    </xf>
    <xf numFmtId="0" fontId="32" fillId="0" borderId="0" xfId="0" applyNumberFormat="1" applyFont="1" applyFill="1" applyAlignment="1">
      <alignment wrapText="1"/>
    </xf>
    <xf numFmtId="4" fontId="32" fillId="0" borderId="0" xfId="0" applyNumberFormat="1" applyFont="1" applyFill="1" applyAlignment="1">
      <alignment wrapText="1"/>
    </xf>
    <xf numFmtId="4" fontId="32" fillId="0" borderId="0" xfId="0" applyNumberFormat="1" applyFont="1" applyFill="1" applyAlignment="1">
      <alignment horizontal="center"/>
    </xf>
    <xf numFmtId="4" fontId="32" fillId="0" borderId="0" xfId="0" applyNumberFormat="1" applyFont="1" applyFill="1" applyAlignment="1">
      <alignment horizontal="center" wrapText="1"/>
    </xf>
    <xf numFmtId="0" fontId="23" fillId="0" borderId="16" xfId="0" applyFont="1" applyFill="1" applyBorder="1" applyAlignment="1">
      <alignment horizontal="center" vertical="center"/>
    </xf>
    <xf numFmtId="0" fontId="23" fillId="0" borderId="16" xfId="0" applyNumberFormat="1" applyFont="1" applyFill="1" applyBorder="1" applyAlignment="1">
      <alignment horizontal="center" vertical="center"/>
    </xf>
    <xf numFmtId="4" fontId="23" fillId="0" borderId="16" xfId="0" applyNumberFormat="1" applyFont="1" applyFill="1" applyBorder="1" applyAlignment="1">
      <alignment horizontal="center" vertical="center"/>
    </xf>
    <xf numFmtId="2" fontId="23" fillId="0" borderId="16" xfId="0" applyNumberFormat="1" applyFont="1" applyFill="1" applyBorder="1" applyAlignment="1">
      <alignment horizontal="center" vertical="center"/>
    </xf>
    <xf numFmtId="0" fontId="24" fillId="0" borderId="16" xfId="0" applyFont="1" applyFill="1" applyBorder="1" applyAlignment="1">
      <alignment horizontal="center" vertical="center"/>
    </xf>
    <xf numFmtId="4" fontId="23" fillId="0" borderId="16" xfId="0" applyNumberFormat="1" applyFont="1" applyFill="1" applyBorder="1" applyAlignment="1">
      <alignment horizontal="right" vertical="center"/>
    </xf>
    <xf numFmtId="0" fontId="31" fillId="0" borderId="1" xfId="0" applyNumberFormat="1" applyFont="1" applyBorder="1" applyAlignment="1">
      <alignment horizontal="center" vertical="center"/>
    </xf>
    <xf numFmtId="165" fontId="71" fillId="0" borderId="0" xfId="1" applyNumberFormat="1" applyFont="1" applyFill="1" applyAlignment="1">
      <alignment horizontal="right" vertical="center"/>
    </xf>
    <xf numFmtId="0" fontId="80" fillId="0" borderId="0" xfId="0" applyFont="1" applyFill="1" applyAlignment="1">
      <alignment vertical="top" wrapText="1"/>
    </xf>
    <xf numFmtId="4" fontId="25" fillId="0" borderId="0" xfId="197" applyNumberFormat="1" applyFont="1" applyFill="1" applyAlignment="1">
      <alignment vertical="top" wrapText="1"/>
    </xf>
    <xf numFmtId="0" fontId="29" fillId="0" borderId="0" xfId="0" applyFont="1" applyFill="1" applyAlignment="1">
      <alignment horizontal="left" vertical="top" wrapText="1"/>
    </xf>
    <xf numFmtId="4" fontId="23" fillId="0" borderId="0" xfId="0" applyNumberFormat="1" applyFont="1" applyFill="1" applyAlignment="1">
      <alignment vertical="top" wrapText="1"/>
    </xf>
    <xf numFmtId="165" fontId="23" fillId="0" borderId="0" xfId="1" applyNumberFormat="1" applyFont="1" applyFill="1" applyAlignment="1">
      <alignment horizontal="right" vertical="center"/>
    </xf>
    <xf numFmtId="0" fontId="26" fillId="0" borderId="0" xfId="0" applyNumberFormat="1" applyFont="1" applyFill="1" applyAlignment="1">
      <alignment horizontal="left" vertical="top" wrapText="1"/>
    </xf>
    <xf numFmtId="1" fontId="24" fillId="0" borderId="0" xfId="4" applyNumberFormat="1" applyFont="1" applyFill="1" applyAlignment="1">
      <alignment horizontal="center" vertical="top" wrapText="1"/>
    </xf>
    <xf numFmtId="0" fontId="23" fillId="0" borderId="0" xfId="4" applyFont="1" applyFill="1" applyAlignment="1">
      <alignment horizontal="left" vertical="top" wrapText="1"/>
    </xf>
    <xf numFmtId="0" fontId="27" fillId="0" borderId="0" xfId="4" applyFont="1" applyFill="1" applyAlignment="1">
      <alignment wrapText="1"/>
    </xf>
    <xf numFmtId="4" fontId="25" fillId="0" borderId="0" xfId="1" applyNumberFormat="1" applyFont="1" applyFill="1" applyAlignment="1">
      <alignment wrapText="1"/>
    </xf>
    <xf numFmtId="4" fontId="10" fillId="0" borderId="0" xfId="0" applyNumberFormat="1" applyFont="1" applyFill="1"/>
    <xf numFmtId="164" fontId="4" fillId="0" borderId="0" xfId="1" applyNumberFormat="1" applyFont="1" applyFill="1" applyAlignment="1" applyProtection="1">
      <alignment horizontal="right" wrapText="1"/>
    </xf>
    <xf numFmtId="4" fontId="14" fillId="0" borderId="0" xfId="1" applyNumberFormat="1" applyFont="1" applyAlignment="1">
      <alignment horizontal="right" vertical="center"/>
    </xf>
    <xf numFmtId="4" fontId="65" fillId="0" borderId="0" xfId="1" applyNumberFormat="1" applyFont="1" applyBorder="1" applyAlignment="1">
      <alignment horizontal="right" vertical="center"/>
    </xf>
    <xf numFmtId="4" fontId="18" fillId="0" borderId="0" xfId="1" applyNumberFormat="1" applyFont="1" applyBorder="1" applyAlignment="1">
      <alignment horizontal="right" vertical="center"/>
    </xf>
    <xf numFmtId="0" fontId="7" fillId="0" borderId="0" xfId="0" applyFont="1"/>
    <xf numFmtId="4" fontId="31" fillId="0" borderId="0" xfId="0" applyNumberFormat="1" applyFont="1" applyFill="1" applyBorder="1" applyAlignment="1">
      <alignment horizontal="right" vertical="center"/>
    </xf>
    <xf numFmtId="4" fontId="31" fillId="0" borderId="0" xfId="0" applyNumberFormat="1" applyFont="1" applyAlignment="1">
      <alignment horizontal="right" vertical="center"/>
    </xf>
    <xf numFmtId="0" fontId="16" fillId="0" borderId="0" xfId="0" applyFont="1" applyAlignment="1">
      <alignment horizontal="center" vertical="center" wrapText="1"/>
    </xf>
    <xf numFmtId="0" fontId="14" fillId="0" borderId="2" xfId="0" applyFont="1" applyBorder="1" applyAlignment="1">
      <alignment horizontal="center" vertical="center" wrapText="1"/>
    </xf>
    <xf numFmtId="4" fontId="14" fillId="0" borderId="2" xfId="0" applyNumberFormat="1" applyFont="1" applyBorder="1" applyAlignment="1">
      <alignment horizontal="right" vertical="center" wrapText="1"/>
    </xf>
  </cellXfs>
  <cellStyles count="198">
    <cellStyle name="20 % – Poudarek1 2" xfId="131"/>
    <cellStyle name="20 % – Poudarek2 2" xfId="132"/>
    <cellStyle name="20 % – Poudarek3 2" xfId="133"/>
    <cellStyle name="20 % – Poudarek4 2" xfId="134"/>
    <cellStyle name="20 % – Poudarek5 2" xfId="135"/>
    <cellStyle name="20 % – Poudarek6 2" xfId="136"/>
    <cellStyle name="40 % – Poudarek1 2" xfId="137"/>
    <cellStyle name="40 % – Poudarek2 2" xfId="138"/>
    <cellStyle name="40 % – Poudarek3 2" xfId="139"/>
    <cellStyle name="40 % – Poudarek4 2" xfId="140"/>
    <cellStyle name="40 % – Poudarek5 2" xfId="141"/>
    <cellStyle name="40 % – Poudarek6 2" xfId="142"/>
    <cellStyle name="60 % – Poudarek1 2" xfId="143"/>
    <cellStyle name="60 % – Poudarek2 2" xfId="144"/>
    <cellStyle name="60 % – Poudarek3 2" xfId="145"/>
    <cellStyle name="60 % – Poudarek4 2" xfId="146"/>
    <cellStyle name="60 % – Poudarek5 2" xfId="147"/>
    <cellStyle name="60 % – Poudarek6 2" xfId="148"/>
    <cellStyle name="Accent1 2" xfId="7"/>
    <cellStyle name="Accent2 2" xfId="8"/>
    <cellStyle name="Accent3 2" xfId="9"/>
    <cellStyle name="Accent4 2" xfId="10"/>
    <cellStyle name="Accent5 2" xfId="11"/>
    <cellStyle name="Accent6 2" xfId="12"/>
    <cellStyle name="Bad 2" xfId="13"/>
    <cellStyle name="Calculation 2" xfId="14"/>
    <cellStyle name="cena" xfId="118"/>
    <cellStyle name="cena 2" xfId="117"/>
    <cellStyle name="Check Cell 2" xfId="15"/>
    <cellStyle name="Comma" xfId="1" builtinId="3"/>
    <cellStyle name="Comma 2" xfId="16"/>
    <cellStyle name="Comma 2 2" xfId="66"/>
    <cellStyle name="Comma 2 2 2" xfId="157"/>
    <cellStyle name="Comma 2 3" xfId="81"/>
    <cellStyle name="Comma 2 3 2" xfId="124"/>
    <cellStyle name="Comma 2 3 2 2" xfId="155"/>
    <cellStyle name="Comma 2 4" xfId="84"/>
    <cellStyle name="Comma 2 4 2" xfId="115"/>
    <cellStyle name="Comma 2 5" xfId="65"/>
    <cellStyle name="Comma 2 6" xfId="102"/>
    <cellStyle name="Comma 2 7" xfId="105"/>
    <cellStyle name="Comma 2 8" xfId="107"/>
    <cellStyle name="Comma 2 9" xfId="109"/>
    <cellStyle name="Comma 3" xfId="57"/>
    <cellStyle name="Comma 3 2" xfId="128"/>
    <cellStyle name="Comma 3 2 2" xfId="156"/>
    <cellStyle name="Comma 3 3" xfId="158"/>
    <cellStyle name="Comma 4" xfId="154"/>
    <cellStyle name="Comma 4 2" xfId="159"/>
    <cellStyle name="Comma 5" xfId="120"/>
    <cellStyle name="Comma0" xfId="17"/>
    <cellStyle name="Comma0 10" xfId="110"/>
    <cellStyle name="Comma0 2" xfId="56"/>
    <cellStyle name="Comma0 3" xfId="67"/>
    <cellStyle name="Comma0 4" xfId="77"/>
    <cellStyle name="Comma0 5" xfId="71"/>
    <cellStyle name="Comma0 6" xfId="64"/>
    <cellStyle name="Comma0 7" xfId="96"/>
    <cellStyle name="Comma0 8" xfId="90"/>
    <cellStyle name="Comma0 9" xfId="93"/>
    <cellStyle name="Currency0" xfId="18"/>
    <cellStyle name="Currency0 10" xfId="111"/>
    <cellStyle name="Currency0 2" xfId="55"/>
    <cellStyle name="Currency0 3" xfId="68"/>
    <cellStyle name="Currency0 4" xfId="60"/>
    <cellStyle name="Currency0 5" xfId="59"/>
    <cellStyle name="Currency0 6" xfId="87"/>
    <cellStyle name="Currency0 7" xfId="85"/>
    <cellStyle name="Currency0 8" xfId="74"/>
    <cellStyle name="Currency0 9" xfId="100"/>
    <cellStyle name="Date" xfId="19"/>
    <cellStyle name="Date 10" xfId="112"/>
    <cellStyle name="Date 2" xfId="52"/>
    <cellStyle name="Date 3" xfId="69"/>
    <cellStyle name="Date 4" xfId="76"/>
    <cellStyle name="Date 5" xfId="72"/>
    <cellStyle name="Date 6" xfId="88"/>
    <cellStyle name="Date 7" xfId="95"/>
    <cellStyle name="Date 8" xfId="91"/>
    <cellStyle name="Date 9" xfId="62"/>
    <cellStyle name="Dobro 2" xfId="149"/>
    <cellStyle name="Excel_BuiltIn_Comma" xfId="5"/>
    <cellStyle name="Explanatory Text 2" xfId="20"/>
    <cellStyle name="Fixed" xfId="21"/>
    <cellStyle name="Fixed 10" xfId="113"/>
    <cellStyle name="Fixed 2" xfId="53"/>
    <cellStyle name="Fixed 3" xfId="70"/>
    <cellStyle name="Fixed 4" xfId="75"/>
    <cellStyle name="Fixed 5" xfId="73"/>
    <cellStyle name="Fixed 6" xfId="89"/>
    <cellStyle name="Fixed 7" xfId="94"/>
    <cellStyle name="Fixed 8" xfId="92"/>
    <cellStyle name="Fixed 9" xfId="103"/>
    <cellStyle name="Heading 1 2" xfId="22"/>
    <cellStyle name="Heading 2 2" xfId="23"/>
    <cellStyle name="Heading 3 2" xfId="24"/>
    <cellStyle name="Heading 4 2" xfId="25"/>
    <cellStyle name="Hiperpovezava 2" xfId="122"/>
    <cellStyle name="Input 2" xfId="26"/>
    <cellStyle name="Izhod 2" xfId="150"/>
    <cellStyle name="Linked Cell 2" xfId="27"/>
    <cellStyle name="Naslov 1" xfId="28"/>
    <cellStyle name="Naslov 1 2" xfId="160"/>
    <cellStyle name="Naslov 2" xfId="29"/>
    <cellStyle name="Naslov 2 2" xfId="161"/>
    <cellStyle name="Naslov 3" xfId="30"/>
    <cellStyle name="Naslov 3 2" xfId="162"/>
    <cellStyle name="Naslov 4" xfId="31"/>
    <cellStyle name="Naslov 4 2" xfId="163"/>
    <cellStyle name="Naslov 5" xfId="151"/>
    <cellStyle name="Navadno 2" xfId="58"/>
    <cellStyle name="Navadno 2 2" xfId="164"/>
    <cellStyle name="Navadno 2 3" xfId="123"/>
    <cellStyle name="Navadno 24" xfId="197"/>
    <cellStyle name="Navadno 3" xfId="165"/>
    <cellStyle name="Navadno 4" xfId="166"/>
    <cellStyle name="Navadno 5" xfId="167"/>
    <cellStyle name="Navadno_List1" xfId="4"/>
    <cellStyle name="Neutral 2" xfId="32"/>
    <cellStyle name="Nevtralno" xfId="33"/>
    <cellStyle name="Nevtralno 2" xfId="168"/>
    <cellStyle name="Normal" xfId="0" builtinId="0"/>
    <cellStyle name="Normal 2" xfId="6"/>
    <cellStyle name="Normal 2 2" xfId="61"/>
    <cellStyle name="Normal 2 3" xfId="79"/>
    <cellStyle name="Normal 2 3 2" xfId="125"/>
    <cellStyle name="Normal 2 4" xfId="63"/>
    <cellStyle name="Normal 2 4 2" xfId="121"/>
    <cellStyle name="Normal 2 5" xfId="86"/>
    <cellStyle name="Normal 2 5 2" xfId="116"/>
    <cellStyle name="Normal 2 6" xfId="99"/>
    <cellStyle name="Normal 2 7" xfId="82"/>
    <cellStyle name="Normal 2 8" xfId="98"/>
    <cellStyle name="Normal 2 9" xfId="108"/>
    <cellStyle name="Normal 3" xfId="51"/>
    <cellStyle name="Normal 3 2" xfId="170"/>
    <cellStyle name="Normal 3 3" xfId="169"/>
    <cellStyle name="Normal 4" xfId="126"/>
    <cellStyle name="Normal 5" xfId="130"/>
    <cellStyle name="Normal 5 2" xfId="171"/>
    <cellStyle name="Normal 6" xfId="172"/>
    <cellStyle name="Note 2" xfId="34"/>
    <cellStyle name="Opomba" xfId="35"/>
    <cellStyle name="Opomba 2" xfId="173"/>
    <cellStyle name="Opozorilo 2" xfId="153"/>
    <cellStyle name="Percent" xfId="2" builtinId="5"/>
    <cellStyle name="Percent 2" xfId="36"/>
    <cellStyle name="Percent 2 2" xfId="78"/>
    <cellStyle name="Percent 2 2 2" xfId="127"/>
    <cellStyle name="Percent 2 3" xfId="80"/>
    <cellStyle name="Percent 2 3 2" xfId="174"/>
    <cellStyle name="Percent 2 4" xfId="83"/>
    <cellStyle name="Percent 2 5" xfId="97"/>
    <cellStyle name="Percent 2 6" xfId="101"/>
    <cellStyle name="Percent 2 7" xfId="104"/>
    <cellStyle name="Percent 2 8" xfId="106"/>
    <cellStyle name="Percent 2 9" xfId="114"/>
    <cellStyle name="Percent 3" xfId="54"/>
    <cellStyle name="Percent 3 2" xfId="129"/>
    <cellStyle name="Percent 3 2 2" xfId="175"/>
    <cellStyle name="Percent 4" xfId="152"/>
    <cellStyle name="Percent 4 2" xfId="176"/>
    <cellStyle name="Percent 5" xfId="119"/>
    <cellStyle name="Pojasnjevalno besedilo" xfId="37"/>
    <cellStyle name="Pojasnjevalno besedilo 2" xfId="177"/>
    <cellStyle name="popis" xfId="3"/>
    <cellStyle name="Poudarek1" xfId="38"/>
    <cellStyle name="Poudarek1 2" xfId="178"/>
    <cellStyle name="Poudarek2" xfId="39"/>
    <cellStyle name="Poudarek2 2" xfId="179"/>
    <cellStyle name="Poudarek3" xfId="40"/>
    <cellStyle name="Poudarek3 2" xfId="180"/>
    <cellStyle name="Poudarek4" xfId="41"/>
    <cellStyle name="Poudarek4 2" xfId="181"/>
    <cellStyle name="Poudarek5" xfId="42"/>
    <cellStyle name="Poudarek5 2" xfId="182"/>
    <cellStyle name="Poudarek6" xfId="43"/>
    <cellStyle name="Poudarek6 2" xfId="183"/>
    <cellStyle name="Povezana celica" xfId="44"/>
    <cellStyle name="Povezana celica 2" xfId="184"/>
    <cellStyle name="Preveri celico" xfId="45"/>
    <cellStyle name="Preveri celico 2" xfId="185"/>
    <cellStyle name="Računanje" xfId="46"/>
    <cellStyle name="Računanje 2" xfId="186"/>
    <cellStyle name="Slabo" xfId="47"/>
    <cellStyle name="Slabo 2" xfId="187"/>
    <cellStyle name="Total 2" xfId="48"/>
    <cellStyle name="Vejica 11" xfId="188"/>
    <cellStyle name="Vejica 12" xfId="189"/>
    <cellStyle name="Vejica 13" xfId="190"/>
    <cellStyle name="Vejica 6" xfId="191"/>
    <cellStyle name="Vejica 7" xfId="192"/>
    <cellStyle name="Vejica 8" xfId="193"/>
    <cellStyle name="Vejica 9" xfId="194"/>
    <cellStyle name="Vnos" xfId="49"/>
    <cellStyle name="Vnos 2" xfId="195"/>
    <cellStyle name="Vsota" xfId="50"/>
    <cellStyle name="Vsota 2" xfId="196"/>
  </cellStyles>
  <dxfs count="0"/>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1"/>
  <sheetViews>
    <sheetView zoomScaleNormal="100" workbookViewId="0">
      <selection activeCell="D19" sqref="D19"/>
    </sheetView>
  </sheetViews>
  <sheetFormatPr defaultRowHeight="15.75"/>
  <cols>
    <col min="1" max="1" width="2.5703125" style="1" customWidth="1"/>
    <col min="2" max="2" width="14.7109375" style="1" customWidth="1"/>
    <col min="3" max="3" width="2.42578125" style="1" customWidth="1"/>
    <col min="4" max="4" width="10.7109375" style="1" customWidth="1"/>
    <col min="5" max="7" width="7.85546875" style="1" customWidth="1"/>
    <col min="8" max="8" width="34.140625" style="1" customWidth="1"/>
    <col min="9" max="9" width="33.71093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8">
      <c r="B2" s="2" t="s">
        <v>77</v>
      </c>
      <c r="C2" s="3"/>
      <c r="D2" s="3"/>
      <c r="E2" s="3"/>
    </row>
    <row r="3" spans="2:8">
      <c r="B3" s="2" t="s">
        <v>78</v>
      </c>
      <c r="C3" s="3"/>
      <c r="D3" s="3"/>
      <c r="E3" s="3"/>
    </row>
    <row r="4" spans="2:8">
      <c r="B4" s="2" t="s">
        <v>0</v>
      </c>
      <c r="C4" s="3"/>
      <c r="D4" s="3"/>
      <c r="E4" s="3"/>
    </row>
    <row r="9" spans="2:8" ht="18">
      <c r="B9" s="3" t="s">
        <v>1</v>
      </c>
      <c r="D9" s="5" t="s">
        <v>22</v>
      </c>
    </row>
    <row r="10" spans="2:8" ht="18">
      <c r="D10" s="6" t="s">
        <v>23</v>
      </c>
    </row>
    <row r="11" spans="2:8" ht="18">
      <c r="D11" s="7" t="s">
        <v>0</v>
      </c>
    </row>
    <row r="14" spans="2:8" customFormat="1" ht="18">
      <c r="B14" s="1" t="s">
        <v>95</v>
      </c>
      <c r="C14" s="1"/>
      <c r="D14" s="6" t="s">
        <v>96</v>
      </c>
      <c r="E14" s="1"/>
      <c r="F14" s="1"/>
      <c r="G14" s="1"/>
      <c r="H14" s="1"/>
    </row>
    <row r="15" spans="2:8" customFormat="1" ht="18">
      <c r="B15" s="1"/>
      <c r="C15" s="1"/>
      <c r="D15" s="6" t="s">
        <v>97</v>
      </c>
      <c r="E15" s="1"/>
      <c r="F15" s="1"/>
      <c r="G15" s="1"/>
      <c r="H15" s="1"/>
    </row>
    <row r="18" spans="2:8" ht="18">
      <c r="B18" s="3" t="s">
        <v>2</v>
      </c>
      <c r="D18" s="6" t="s">
        <v>98</v>
      </c>
      <c r="E18" s="3"/>
      <c r="F18" s="3"/>
      <c r="G18" s="3"/>
      <c r="H18" s="3"/>
    </row>
    <row r="19" spans="2:8" ht="18">
      <c r="D19" s="6" t="s">
        <v>99</v>
      </c>
      <c r="E19" s="6"/>
      <c r="F19" s="36"/>
      <c r="G19" s="3"/>
      <c r="H19" s="3"/>
    </row>
    <row r="20" spans="2:8" ht="18">
      <c r="D20" s="285"/>
      <c r="E20" s="5"/>
      <c r="F20" s="3"/>
      <c r="G20" s="3"/>
      <c r="H20" s="3"/>
    </row>
    <row r="21" spans="2:8" ht="18">
      <c r="D21" s="4"/>
      <c r="E21" s="285"/>
    </row>
    <row r="22" spans="2:8" ht="18">
      <c r="D22" s="8"/>
    </row>
    <row r="23" spans="2:8" ht="18">
      <c r="D23" s="8"/>
    </row>
    <row r="24" spans="2:8" ht="20.25">
      <c r="B24" s="3" t="s">
        <v>3</v>
      </c>
      <c r="D24" s="9" t="s">
        <v>49</v>
      </c>
      <c r="E24" s="3"/>
      <c r="F24" s="3"/>
      <c r="G24" s="3"/>
    </row>
    <row r="25" spans="2:8" ht="20.25">
      <c r="D25" s="9"/>
      <c r="E25" s="3"/>
      <c r="F25" s="3"/>
      <c r="G25" s="3"/>
    </row>
    <row r="26" spans="2:8" ht="20.25">
      <c r="D26" s="10"/>
      <c r="H26" s="6"/>
    </row>
    <row r="27" spans="2:8" ht="18">
      <c r="H27" s="6"/>
    </row>
    <row r="29" spans="2:8" ht="20.25">
      <c r="B29" s="3" t="s">
        <v>4</v>
      </c>
      <c r="D29" s="9" t="s">
        <v>48</v>
      </c>
    </row>
    <row r="30" spans="2:8">
      <c r="D30" s="11"/>
    </row>
    <row r="34" spans="2:9" ht="20.25">
      <c r="B34" s="3" t="s">
        <v>5</v>
      </c>
      <c r="C34" s="12"/>
      <c r="D34" s="13">
        <v>43040</v>
      </c>
      <c r="E34" s="14"/>
    </row>
    <row r="35" spans="2:9" ht="20.25">
      <c r="C35" s="12"/>
      <c r="D35" s="15"/>
      <c r="E35" s="14"/>
    </row>
    <row r="36" spans="2:9" ht="20.25">
      <c r="C36" s="12"/>
      <c r="D36" s="15"/>
      <c r="E36" s="14"/>
    </row>
    <row r="39" spans="2:9">
      <c r="B39" s="3"/>
      <c r="G39" s="3" t="s">
        <v>6</v>
      </c>
    </row>
    <row r="40" spans="2:9">
      <c r="B40" s="3"/>
      <c r="G40" s="3" t="s">
        <v>26</v>
      </c>
      <c r="H40" s="3"/>
      <c r="I40" s="3"/>
    </row>
    <row r="41" spans="2:9">
      <c r="B41" s="3"/>
      <c r="G41" s="3" t="s">
        <v>27</v>
      </c>
      <c r="H41" s="3"/>
      <c r="I41" s="3"/>
    </row>
  </sheetData>
  <pageMargins left="0.70866141732283472"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Zeros="0" tabSelected="1" workbookViewId="0">
      <selection activeCell="C21" sqref="C21"/>
    </sheetView>
  </sheetViews>
  <sheetFormatPr defaultRowHeight="12.75"/>
  <cols>
    <col min="1" max="1" width="4.7109375" style="145" customWidth="1"/>
    <col min="2" max="2" width="58.7109375" style="142" customWidth="1"/>
    <col min="3" max="3" width="20.7109375" style="18" customWidth="1"/>
    <col min="4" max="5" width="9.140625" style="141"/>
    <col min="6" max="6" width="27.28515625" style="141" customWidth="1"/>
    <col min="7" max="255" width="9.140625" style="141"/>
    <col min="256" max="256" width="17.5703125" style="141" customWidth="1"/>
    <col min="257" max="257" width="42.42578125" style="141" customWidth="1"/>
    <col min="258" max="258" width="9.140625" style="141"/>
    <col min="259" max="259" width="20.7109375" style="141" customWidth="1"/>
    <col min="260" max="511" width="9.140625" style="141"/>
    <col min="512" max="512" width="17.5703125" style="141" customWidth="1"/>
    <col min="513" max="513" width="42.42578125" style="141" customWidth="1"/>
    <col min="514" max="514" width="9.140625" style="141"/>
    <col min="515" max="515" width="20.7109375" style="141" customWidth="1"/>
    <col min="516" max="767" width="9.140625" style="141"/>
    <col min="768" max="768" width="17.5703125" style="141" customWidth="1"/>
    <col min="769" max="769" width="42.42578125" style="141" customWidth="1"/>
    <col min="770" max="770" width="9.140625" style="141"/>
    <col min="771" max="771" width="20.7109375" style="141" customWidth="1"/>
    <col min="772" max="1023" width="9.140625" style="141"/>
    <col min="1024" max="1024" width="17.5703125" style="141" customWidth="1"/>
    <col min="1025" max="1025" width="42.42578125" style="141" customWidth="1"/>
    <col min="1026" max="1026" width="9.140625" style="141"/>
    <col min="1027" max="1027" width="20.7109375" style="141" customWidth="1"/>
    <col min="1028" max="1279" width="9.140625" style="141"/>
    <col min="1280" max="1280" width="17.5703125" style="141" customWidth="1"/>
    <col min="1281" max="1281" width="42.42578125" style="141" customWidth="1"/>
    <col min="1282" max="1282" width="9.140625" style="141"/>
    <col min="1283" max="1283" width="20.7109375" style="141" customWidth="1"/>
    <col min="1284" max="1535" width="9.140625" style="141"/>
    <col min="1536" max="1536" width="17.5703125" style="141" customWidth="1"/>
    <col min="1537" max="1537" width="42.42578125" style="141" customWidth="1"/>
    <col min="1538" max="1538" width="9.140625" style="141"/>
    <col min="1539" max="1539" width="20.7109375" style="141" customWidth="1"/>
    <col min="1540" max="1791" width="9.140625" style="141"/>
    <col min="1792" max="1792" width="17.5703125" style="141" customWidth="1"/>
    <col min="1793" max="1793" width="42.42578125" style="141" customWidth="1"/>
    <col min="1794" max="1794" width="9.140625" style="141"/>
    <col min="1795" max="1795" width="20.7109375" style="141" customWidth="1"/>
    <col min="1796" max="2047" width="9.140625" style="141"/>
    <col min="2048" max="2048" width="17.5703125" style="141" customWidth="1"/>
    <col min="2049" max="2049" width="42.42578125" style="141" customWidth="1"/>
    <col min="2050" max="2050" width="9.140625" style="141"/>
    <col min="2051" max="2051" width="20.7109375" style="141" customWidth="1"/>
    <col min="2052" max="2303" width="9.140625" style="141"/>
    <col min="2304" max="2304" width="17.5703125" style="141" customWidth="1"/>
    <col min="2305" max="2305" width="42.42578125" style="141" customWidth="1"/>
    <col min="2306" max="2306" width="9.140625" style="141"/>
    <col min="2307" max="2307" width="20.7109375" style="141" customWidth="1"/>
    <col min="2308" max="2559" width="9.140625" style="141"/>
    <col min="2560" max="2560" width="17.5703125" style="141" customWidth="1"/>
    <col min="2561" max="2561" width="42.42578125" style="141" customWidth="1"/>
    <col min="2562" max="2562" width="9.140625" style="141"/>
    <col min="2563" max="2563" width="20.7109375" style="141" customWidth="1"/>
    <col min="2564" max="2815" width="9.140625" style="141"/>
    <col min="2816" max="2816" width="17.5703125" style="141" customWidth="1"/>
    <col min="2817" max="2817" width="42.42578125" style="141" customWidth="1"/>
    <col min="2818" max="2818" width="9.140625" style="141"/>
    <col min="2819" max="2819" width="20.7109375" style="141" customWidth="1"/>
    <col min="2820" max="3071" width="9.140625" style="141"/>
    <col min="3072" max="3072" width="17.5703125" style="141" customWidth="1"/>
    <col min="3073" max="3073" width="42.42578125" style="141" customWidth="1"/>
    <col min="3074" max="3074" width="9.140625" style="141"/>
    <col min="3075" max="3075" width="20.7109375" style="141" customWidth="1"/>
    <col min="3076" max="3327" width="9.140625" style="141"/>
    <col min="3328" max="3328" width="17.5703125" style="141" customWidth="1"/>
    <col min="3329" max="3329" width="42.42578125" style="141" customWidth="1"/>
    <col min="3330" max="3330" width="9.140625" style="141"/>
    <col min="3331" max="3331" width="20.7109375" style="141" customWidth="1"/>
    <col min="3332" max="3583" width="9.140625" style="141"/>
    <col min="3584" max="3584" width="17.5703125" style="141" customWidth="1"/>
    <col min="3585" max="3585" width="42.42578125" style="141" customWidth="1"/>
    <col min="3586" max="3586" width="9.140625" style="141"/>
    <col min="3587" max="3587" width="20.7109375" style="141" customWidth="1"/>
    <col min="3588" max="3839" width="9.140625" style="141"/>
    <col min="3840" max="3840" width="17.5703125" style="141" customWidth="1"/>
    <col min="3841" max="3841" width="42.42578125" style="141" customWidth="1"/>
    <col min="3842" max="3842" width="9.140625" style="141"/>
    <col min="3843" max="3843" width="20.7109375" style="141" customWidth="1"/>
    <col min="3844" max="4095" width="9.140625" style="141"/>
    <col min="4096" max="4096" width="17.5703125" style="141" customWidth="1"/>
    <col min="4097" max="4097" width="42.42578125" style="141" customWidth="1"/>
    <col min="4098" max="4098" width="9.140625" style="141"/>
    <col min="4099" max="4099" width="20.7109375" style="141" customWidth="1"/>
    <col min="4100" max="4351" width="9.140625" style="141"/>
    <col min="4352" max="4352" width="17.5703125" style="141" customWidth="1"/>
    <col min="4353" max="4353" width="42.42578125" style="141" customWidth="1"/>
    <col min="4354" max="4354" width="9.140625" style="141"/>
    <col min="4355" max="4355" width="20.7109375" style="141" customWidth="1"/>
    <col min="4356" max="4607" width="9.140625" style="141"/>
    <col min="4608" max="4608" width="17.5703125" style="141" customWidth="1"/>
    <col min="4609" max="4609" width="42.42578125" style="141" customWidth="1"/>
    <col min="4610" max="4610" width="9.140625" style="141"/>
    <col min="4611" max="4611" width="20.7109375" style="141" customWidth="1"/>
    <col min="4612" max="4863" width="9.140625" style="141"/>
    <col min="4864" max="4864" width="17.5703125" style="141" customWidth="1"/>
    <col min="4865" max="4865" width="42.42578125" style="141" customWidth="1"/>
    <col min="4866" max="4866" width="9.140625" style="141"/>
    <col min="4867" max="4867" width="20.7109375" style="141" customWidth="1"/>
    <col min="4868" max="5119" width="9.140625" style="141"/>
    <col min="5120" max="5120" width="17.5703125" style="141" customWidth="1"/>
    <col min="5121" max="5121" width="42.42578125" style="141" customWidth="1"/>
    <col min="5122" max="5122" width="9.140625" style="141"/>
    <col min="5123" max="5123" width="20.7109375" style="141" customWidth="1"/>
    <col min="5124" max="5375" width="9.140625" style="141"/>
    <col min="5376" max="5376" width="17.5703125" style="141" customWidth="1"/>
    <col min="5377" max="5377" width="42.42578125" style="141" customWidth="1"/>
    <col min="5378" max="5378" width="9.140625" style="141"/>
    <col min="5379" max="5379" width="20.7109375" style="141" customWidth="1"/>
    <col min="5380" max="5631" width="9.140625" style="141"/>
    <col min="5632" max="5632" width="17.5703125" style="141" customWidth="1"/>
    <col min="5633" max="5633" width="42.42578125" style="141" customWidth="1"/>
    <col min="5634" max="5634" width="9.140625" style="141"/>
    <col min="5635" max="5635" width="20.7109375" style="141" customWidth="1"/>
    <col min="5636" max="5887" width="9.140625" style="141"/>
    <col min="5888" max="5888" width="17.5703125" style="141" customWidth="1"/>
    <col min="5889" max="5889" width="42.42578125" style="141" customWidth="1"/>
    <col min="5890" max="5890" width="9.140625" style="141"/>
    <col min="5891" max="5891" width="20.7109375" style="141" customWidth="1"/>
    <col min="5892" max="6143" width="9.140625" style="141"/>
    <col min="6144" max="6144" width="17.5703125" style="141" customWidth="1"/>
    <col min="6145" max="6145" width="42.42578125" style="141" customWidth="1"/>
    <col min="6146" max="6146" width="9.140625" style="141"/>
    <col min="6147" max="6147" width="20.7109375" style="141" customWidth="1"/>
    <col min="6148" max="6399" width="9.140625" style="141"/>
    <col min="6400" max="6400" width="17.5703125" style="141" customWidth="1"/>
    <col min="6401" max="6401" width="42.42578125" style="141" customWidth="1"/>
    <col min="6402" max="6402" width="9.140625" style="141"/>
    <col min="6403" max="6403" width="20.7109375" style="141" customWidth="1"/>
    <col min="6404" max="6655" width="9.140625" style="141"/>
    <col min="6656" max="6656" width="17.5703125" style="141" customWidth="1"/>
    <col min="6657" max="6657" width="42.42578125" style="141" customWidth="1"/>
    <col min="6658" max="6658" width="9.140625" style="141"/>
    <col min="6659" max="6659" width="20.7109375" style="141" customWidth="1"/>
    <col min="6660" max="6911" width="9.140625" style="141"/>
    <col min="6912" max="6912" width="17.5703125" style="141" customWidth="1"/>
    <col min="6913" max="6913" width="42.42578125" style="141" customWidth="1"/>
    <col min="6914" max="6914" width="9.140625" style="141"/>
    <col min="6915" max="6915" width="20.7109375" style="141" customWidth="1"/>
    <col min="6916" max="7167" width="9.140625" style="141"/>
    <col min="7168" max="7168" width="17.5703125" style="141" customWidth="1"/>
    <col min="7169" max="7169" width="42.42578125" style="141" customWidth="1"/>
    <col min="7170" max="7170" width="9.140625" style="141"/>
    <col min="7171" max="7171" width="20.7109375" style="141" customWidth="1"/>
    <col min="7172" max="7423" width="9.140625" style="141"/>
    <col min="7424" max="7424" width="17.5703125" style="141" customWidth="1"/>
    <col min="7425" max="7425" width="42.42578125" style="141" customWidth="1"/>
    <col min="7426" max="7426" width="9.140625" style="141"/>
    <col min="7427" max="7427" width="20.7109375" style="141" customWidth="1"/>
    <col min="7428" max="7679" width="9.140625" style="141"/>
    <col min="7680" max="7680" width="17.5703125" style="141" customWidth="1"/>
    <col min="7681" max="7681" width="42.42578125" style="141" customWidth="1"/>
    <col min="7682" max="7682" width="9.140625" style="141"/>
    <col min="7683" max="7683" width="20.7109375" style="141" customWidth="1"/>
    <col min="7684" max="7935" width="9.140625" style="141"/>
    <col min="7936" max="7936" width="17.5703125" style="141" customWidth="1"/>
    <col min="7937" max="7937" width="42.42578125" style="141" customWidth="1"/>
    <col min="7938" max="7938" width="9.140625" style="141"/>
    <col min="7939" max="7939" width="20.7109375" style="141" customWidth="1"/>
    <col min="7940" max="8191" width="9.140625" style="141"/>
    <col min="8192" max="8192" width="17.5703125" style="141" customWidth="1"/>
    <col min="8193" max="8193" width="42.42578125" style="141" customWidth="1"/>
    <col min="8194" max="8194" width="9.140625" style="141"/>
    <col min="8195" max="8195" width="20.7109375" style="141" customWidth="1"/>
    <col min="8196" max="8447" width="9.140625" style="141"/>
    <col min="8448" max="8448" width="17.5703125" style="141" customWidth="1"/>
    <col min="8449" max="8449" width="42.42578125" style="141" customWidth="1"/>
    <col min="8450" max="8450" width="9.140625" style="141"/>
    <col min="8451" max="8451" width="20.7109375" style="141" customWidth="1"/>
    <col min="8452" max="8703" width="9.140625" style="141"/>
    <col min="8704" max="8704" width="17.5703125" style="141" customWidth="1"/>
    <col min="8705" max="8705" width="42.42578125" style="141" customWidth="1"/>
    <col min="8706" max="8706" width="9.140625" style="141"/>
    <col min="8707" max="8707" width="20.7109375" style="141" customWidth="1"/>
    <col min="8708" max="8959" width="9.140625" style="141"/>
    <col min="8960" max="8960" width="17.5703125" style="141" customWidth="1"/>
    <col min="8961" max="8961" width="42.42578125" style="141" customWidth="1"/>
    <col min="8962" max="8962" width="9.140625" style="141"/>
    <col min="8963" max="8963" width="20.7109375" style="141" customWidth="1"/>
    <col min="8964" max="9215" width="9.140625" style="141"/>
    <col min="9216" max="9216" width="17.5703125" style="141" customWidth="1"/>
    <col min="9217" max="9217" width="42.42578125" style="141" customWidth="1"/>
    <col min="9218" max="9218" width="9.140625" style="141"/>
    <col min="9219" max="9219" width="20.7109375" style="141" customWidth="1"/>
    <col min="9220" max="9471" width="9.140625" style="141"/>
    <col min="9472" max="9472" width="17.5703125" style="141" customWidth="1"/>
    <col min="9473" max="9473" width="42.42578125" style="141" customWidth="1"/>
    <col min="9474" max="9474" width="9.140625" style="141"/>
    <col min="9475" max="9475" width="20.7109375" style="141" customWidth="1"/>
    <col min="9476" max="9727" width="9.140625" style="141"/>
    <col min="9728" max="9728" width="17.5703125" style="141" customWidth="1"/>
    <col min="9729" max="9729" width="42.42578125" style="141" customWidth="1"/>
    <col min="9730" max="9730" width="9.140625" style="141"/>
    <col min="9731" max="9731" width="20.7109375" style="141" customWidth="1"/>
    <col min="9732" max="9983" width="9.140625" style="141"/>
    <col min="9984" max="9984" width="17.5703125" style="141" customWidth="1"/>
    <col min="9985" max="9985" width="42.42578125" style="141" customWidth="1"/>
    <col min="9986" max="9986" width="9.140625" style="141"/>
    <col min="9987" max="9987" width="20.7109375" style="141" customWidth="1"/>
    <col min="9988" max="10239" width="9.140625" style="141"/>
    <col min="10240" max="10240" width="17.5703125" style="141" customWidth="1"/>
    <col min="10241" max="10241" width="42.42578125" style="141" customWidth="1"/>
    <col min="10242" max="10242" width="9.140625" style="141"/>
    <col min="10243" max="10243" width="20.7109375" style="141" customWidth="1"/>
    <col min="10244" max="10495" width="9.140625" style="141"/>
    <col min="10496" max="10496" width="17.5703125" style="141" customWidth="1"/>
    <col min="10497" max="10497" width="42.42578125" style="141" customWidth="1"/>
    <col min="10498" max="10498" width="9.140625" style="141"/>
    <col min="10499" max="10499" width="20.7109375" style="141" customWidth="1"/>
    <col min="10500" max="10751" width="9.140625" style="141"/>
    <col min="10752" max="10752" width="17.5703125" style="141" customWidth="1"/>
    <col min="10753" max="10753" width="42.42578125" style="141" customWidth="1"/>
    <col min="10754" max="10754" width="9.140625" style="141"/>
    <col min="10755" max="10755" width="20.7109375" style="141" customWidth="1"/>
    <col min="10756" max="11007" width="9.140625" style="141"/>
    <col min="11008" max="11008" width="17.5703125" style="141" customWidth="1"/>
    <col min="11009" max="11009" width="42.42578125" style="141" customWidth="1"/>
    <col min="11010" max="11010" width="9.140625" style="141"/>
    <col min="11011" max="11011" width="20.7109375" style="141" customWidth="1"/>
    <col min="11012" max="11263" width="9.140625" style="141"/>
    <col min="11264" max="11264" width="17.5703125" style="141" customWidth="1"/>
    <col min="11265" max="11265" width="42.42578125" style="141" customWidth="1"/>
    <col min="11266" max="11266" width="9.140625" style="141"/>
    <col min="11267" max="11267" width="20.7109375" style="141" customWidth="1"/>
    <col min="11268" max="11519" width="9.140625" style="141"/>
    <col min="11520" max="11520" width="17.5703125" style="141" customWidth="1"/>
    <col min="11521" max="11521" width="42.42578125" style="141" customWidth="1"/>
    <col min="11522" max="11522" width="9.140625" style="141"/>
    <col min="11523" max="11523" width="20.7109375" style="141" customWidth="1"/>
    <col min="11524" max="11775" width="9.140625" style="141"/>
    <col min="11776" max="11776" width="17.5703125" style="141" customWidth="1"/>
    <col min="11777" max="11777" width="42.42578125" style="141" customWidth="1"/>
    <col min="11778" max="11778" width="9.140625" style="141"/>
    <col min="11779" max="11779" width="20.7109375" style="141" customWidth="1"/>
    <col min="11780" max="12031" width="9.140625" style="141"/>
    <col min="12032" max="12032" width="17.5703125" style="141" customWidth="1"/>
    <col min="12033" max="12033" width="42.42578125" style="141" customWidth="1"/>
    <col min="12034" max="12034" width="9.140625" style="141"/>
    <col min="12035" max="12035" width="20.7109375" style="141" customWidth="1"/>
    <col min="12036" max="12287" width="9.140625" style="141"/>
    <col min="12288" max="12288" width="17.5703125" style="141" customWidth="1"/>
    <col min="12289" max="12289" width="42.42578125" style="141" customWidth="1"/>
    <col min="12290" max="12290" width="9.140625" style="141"/>
    <col min="12291" max="12291" width="20.7109375" style="141" customWidth="1"/>
    <col min="12292" max="12543" width="9.140625" style="141"/>
    <col min="12544" max="12544" width="17.5703125" style="141" customWidth="1"/>
    <col min="12545" max="12545" width="42.42578125" style="141" customWidth="1"/>
    <col min="12546" max="12546" width="9.140625" style="141"/>
    <col min="12547" max="12547" width="20.7109375" style="141" customWidth="1"/>
    <col min="12548" max="12799" width="9.140625" style="141"/>
    <col min="12800" max="12800" width="17.5703125" style="141" customWidth="1"/>
    <col min="12801" max="12801" width="42.42578125" style="141" customWidth="1"/>
    <col min="12802" max="12802" width="9.140625" style="141"/>
    <col min="12803" max="12803" width="20.7109375" style="141" customWidth="1"/>
    <col min="12804" max="13055" width="9.140625" style="141"/>
    <col min="13056" max="13056" width="17.5703125" style="141" customWidth="1"/>
    <col min="13057" max="13057" width="42.42578125" style="141" customWidth="1"/>
    <col min="13058" max="13058" width="9.140625" style="141"/>
    <col min="13059" max="13059" width="20.7109375" style="141" customWidth="1"/>
    <col min="13060" max="13311" width="9.140625" style="141"/>
    <col min="13312" max="13312" width="17.5703125" style="141" customWidth="1"/>
    <col min="13313" max="13313" width="42.42578125" style="141" customWidth="1"/>
    <col min="13314" max="13314" width="9.140625" style="141"/>
    <col min="13315" max="13315" width="20.7109375" style="141" customWidth="1"/>
    <col min="13316" max="13567" width="9.140625" style="141"/>
    <col min="13568" max="13568" width="17.5703125" style="141" customWidth="1"/>
    <col min="13569" max="13569" width="42.42578125" style="141" customWidth="1"/>
    <col min="13570" max="13570" width="9.140625" style="141"/>
    <col min="13571" max="13571" width="20.7109375" style="141" customWidth="1"/>
    <col min="13572" max="13823" width="9.140625" style="141"/>
    <col min="13824" max="13824" width="17.5703125" style="141" customWidth="1"/>
    <col min="13825" max="13825" width="42.42578125" style="141" customWidth="1"/>
    <col min="13826" max="13826" width="9.140625" style="141"/>
    <col min="13827" max="13827" width="20.7109375" style="141" customWidth="1"/>
    <col min="13828" max="14079" width="9.140625" style="141"/>
    <col min="14080" max="14080" width="17.5703125" style="141" customWidth="1"/>
    <col min="14081" max="14081" width="42.42578125" style="141" customWidth="1"/>
    <col min="14082" max="14082" width="9.140625" style="141"/>
    <col min="14083" max="14083" width="20.7109375" style="141" customWidth="1"/>
    <col min="14084" max="14335" width="9.140625" style="141"/>
    <col min="14336" max="14336" width="17.5703125" style="141" customWidth="1"/>
    <col min="14337" max="14337" width="42.42578125" style="141" customWidth="1"/>
    <col min="14338" max="14338" width="9.140625" style="141"/>
    <col min="14339" max="14339" width="20.7109375" style="141" customWidth="1"/>
    <col min="14340" max="14591" width="9.140625" style="141"/>
    <col min="14592" max="14592" width="17.5703125" style="141" customWidth="1"/>
    <col min="14593" max="14593" width="42.42578125" style="141" customWidth="1"/>
    <col min="14594" max="14594" width="9.140625" style="141"/>
    <col min="14595" max="14595" width="20.7109375" style="141" customWidth="1"/>
    <col min="14596" max="14847" width="9.140625" style="141"/>
    <col min="14848" max="14848" width="17.5703125" style="141" customWidth="1"/>
    <col min="14849" max="14849" width="42.42578125" style="141" customWidth="1"/>
    <col min="14850" max="14850" width="9.140625" style="141"/>
    <col min="14851" max="14851" width="20.7109375" style="141" customWidth="1"/>
    <col min="14852" max="15103" width="9.140625" style="141"/>
    <col min="15104" max="15104" width="17.5703125" style="141" customWidth="1"/>
    <col min="15105" max="15105" width="42.42578125" style="141" customWidth="1"/>
    <col min="15106" max="15106" width="9.140625" style="141"/>
    <col min="15107" max="15107" width="20.7109375" style="141" customWidth="1"/>
    <col min="15108" max="15359" width="9.140625" style="141"/>
    <col min="15360" max="15360" width="17.5703125" style="141" customWidth="1"/>
    <col min="15361" max="15361" width="42.42578125" style="141" customWidth="1"/>
    <col min="15362" max="15362" width="9.140625" style="141"/>
    <col min="15363" max="15363" width="20.7109375" style="141" customWidth="1"/>
    <col min="15364" max="15615" width="9.140625" style="141"/>
    <col min="15616" max="15616" width="17.5703125" style="141" customWidth="1"/>
    <col min="15617" max="15617" width="42.42578125" style="141" customWidth="1"/>
    <col min="15618" max="15618" width="9.140625" style="141"/>
    <col min="15619" max="15619" width="20.7109375" style="141" customWidth="1"/>
    <col min="15620" max="15871" width="9.140625" style="141"/>
    <col min="15872" max="15872" width="17.5703125" style="141" customWidth="1"/>
    <col min="15873" max="15873" width="42.42578125" style="141" customWidth="1"/>
    <col min="15874" max="15874" width="9.140625" style="141"/>
    <col min="15875" max="15875" width="20.7109375" style="141" customWidth="1"/>
    <col min="15876" max="16127" width="9.140625" style="141"/>
    <col min="16128" max="16128" width="17.5703125" style="141" customWidth="1"/>
    <col min="16129" max="16129" width="42.42578125" style="141" customWidth="1"/>
    <col min="16130" max="16130" width="9.140625" style="141"/>
    <col min="16131" max="16131" width="20.7109375" style="141" customWidth="1"/>
    <col min="16132" max="16384" width="9.140625" style="141"/>
  </cols>
  <sheetData>
    <row r="1" spans="1:7" ht="15.75">
      <c r="B1" s="17" t="s">
        <v>24</v>
      </c>
      <c r="C1" s="32"/>
      <c r="D1" s="32"/>
      <c r="E1" s="32"/>
      <c r="F1" s="32"/>
      <c r="G1" s="33"/>
    </row>
    <row r="2" spans="1:7" ht="15.75">
      <c r="B2" s="17" t="s">
        <v>25</v>
      </c>
      <c r="C2" s="17"/>
      <c r="D2" s="36"/>
      <c r="E2" s="32"/>
      <c r="F2" s="32"/>
      <c r="G2" s="33"/>
    </row>
    <row r="3" spans="1:7" ht="15.75">
      <c r="B3" s="37" t="s">
        <v>92</v>
      </c>
      <c r="C3" s="19"/>
      <c r="D3" s="32"/>
      <c r="E3" s="32"/>
      <c r="F3" s="32"/>
      <c r="G3" s="33"/>
    </row>
    <row r="4" spans="1:7" ht="15.75">
      <c r="B4" s="53"/>
      <c r="C4" s="19"/>
      <c r="D4" s="32"/>
      <c r="E4" s="32"/>
      <c r="F4" s="32"/>
      <c r="G4" s="33"/>
    </row>
    <row r="5" spans="1:7" ht="15.75">
      <c r="B5" s="53"/>
      <c r="C5" s="19"/>
      <c r="D5" s="32"/>
      <c r="E5" s="32"/>
      <c r="F5" s="32"/>
      <c r="G5" s="33"/>
    </row>
    <row r="6" spans="1:7" ht="15.75">
      <c r="B6" s="54"/>
      <c r="C6" s="19"/>
      <c r="D6" s="32"/>
      <c r="E6" s="32"/>
      <c r="F6" s="32"/>
      <c r="G6" s="33"/>
    </row>
    <row r="7" spans="1:7" ht="15.75">
      <c r="B7" s="54"/>
      <c r="C7" s="19"/>
      <c r="D7" s="32"/>
      <c r="E7" s="32"/>
      <c r="F7" s="32"/>
      <c r="G7" s="33"/>
    </row>
    <row r="8" spans="1:7" ht="26.25">
      <c r="B8" s="20" t="s">
        <v>10</v>
      </c>
    </row>
    <row r="9" spans="1:7">
      <c r="B9" s="141"/>
    </row>
    <row r="10" spans="1:7" ht="15.75">
      <c r="B10" s="130"/>
    </row>
    <row r="11" spans="1:7" s="143" customFormat="1" ht="15.75">
      <c r="A11" s="21">
        <v>1</v>
      </c>
      <c r="B11" s="22" t="s">
        <v>47</v>
      </c>
      <c r="C11" s="282">
        <f>'Rfk rek'!M11</f>
        <v>0</v>
      </c>
    </row>
    <row r="12" spans="1:7" s="143" customFormat="1" ht="15.75">
      <c r="A12" s="21"/>
      <c r="B12" s="22"/>
      <c r="C12" s="282"/>
    </row>
    <row r="13" spans="1:7" s="143" customFormat="1" ht="15.75">
      <c r="A13" s="21">
        <v>2</v>
      </c>
      <c r="B13" s="22" t="s">
        <v>93</v>
      </c>
      <c r="C13" s="282">
        <f>C11*0.1</f>
        <v>0</v>
      </c>
    </row>
    <row r="14" spans="1:7" s="143" customFormat="1" ht="15.75">
      <c r="A14" s="21"/>
      <c r="B14" s="22"/>
      <c r="C14" s="282"/>
    </row>
    <row r="15" spans="1:7" s="143" customFormat="1" ht="15.75">
      <c r="A15" s="21"/>
      <c r="B15" s="22" t="s">
        <v>94</v>
      </c>
      <c r="C15" s="282">
        <f>C11+C13</f>
        <v>0</v>
      </c>
    </row>
    <row r="16" spans="1:7" s="143" customFormat="1" ht="15.75">
      <c r="A16" s="21"/>
      <c r="B16" s="22"/>
      <c r="C16" s="282"/>
    </row>
    <row r="17" spans="1:6" s="143" customFormat="1" ht="15.75">
      <c r="A17" s="21"/>
      <c r="B17" s="22"/>
      <c r="C17" s="282"/>
    </row>
    <row r="18" spans="1:6" s="143" customFormat="1" ht="15.75">
      <c r="A18" s="21"/>
      <c r="B18" s="22"/>
      <c r="C18" s="282"/>
    </row>
    <row r="19" spans="1:6" s="143" customFormat="1" ht="15.75">
      <c r="A19" s="21"/>
      <c r="B19" s="26" t="s">
        <v>7</v>
      </c>
      <c r="C19" s="81">
        <f>C15</f>
        <v>0</v>
      </c>
    </row>
    <row r="20" spans="1:6" s="143" customFormat="1" ht="15.75">
      <c r="A20" s="21"/>
      <c r="B20" s="288" t="s">
        <v>8</v>
      </c>
      <c r="C20" s="282">
        <f>C19*22%</f>
        <v>0</v>
      </c>
    </row>
    <row r="21" spans="1:6" s="143" customFormat="1" ht="16.5" thickBot="1">
      <c r="A21" s="21"/>
      <c r="B21" s="289" t="s">
        <v>9</v>
      </c>
      <c r="C21" s="290">
        <f>C19+C20</f>
        <v>0</v>
      </c>
    </row>
    <row r="22" spans="1:6" s="143" customFormat="1" ht="16.5" thickTop="1">
      <c r="A22" s="21"/>
      <c r="B22" s="22"/>
      <c r="C22" s="282"/>
    </row>
    <row r="23" spans="1:6" s="143" customFormat="1" ht="15.75">
      <c r="A23" s="21"/>
      <c r="B23" s="87"/>
      <c r="C23" s="282"/>
    </row>
    <row r="24" spans="1:6" s="143" customFormat="1" ht="15.75">
      <c r="A24" s="34"/>
      <c r="B24" s="169"/>
      <c r="C24" s="169"/>
    </row>
    <row r="25" spans="1:6" s="143" customFormat="1" ht="15.75">
      <c r="A25" s="34"/>
      <c r="B25" s="169"/>
      <c r="C25" s="169"/>
    </row>
    <row r="26" spans="1:6" s="143" customFormat="1" ht="15.75">
      <c r="A26" s="34"/>
      <c r="B26" s="76"/>
      <c r="C26" s="81"/>
      <c r="F26" s="22"/>
    </row>
    <row r="27" spans="1:6" s="143" customFormat="1" ht="15.75">
      <c r="A27" s="34"/>
      <c r="B27" s="76"/>
      <c r="C27" s="81"/>
      <c r="F27" s="22"/>
    </row>
    <row r="28" spans="1:6" s="143" customFormat="1" ht="15.75">
      <c r="A28" s="34"/>
      <c r="B28" s="76"/>
      <c r="C28" s="81"/>
      <c r="F28" s="22"/>
    </row>
    <row r="29" spans="1:6" s="143" customFormat="1" ht="15.75">
      <c r="A29" s="34"/>
      <c r="B29" s="22"/>
      <c r="C29" s="81"/>
      <c r="F29" s="22"/>
    </row>
    <row r="30" spans="1:6" s="143" customFormat="1" ht="15.75">
      <c r="A30" s="34"/>
      <c r="B30" s="25"/>
      <c r="C30" s="81"/>
      <c r="F30" s="25"/>
    </row>
    <row r="31" spans="1:6" s="143" customFormat="1" ht="15.75">
      <c r="A31" s="34"/>
      <c r="B31" s="26"/>
      <c r="C31" s="81"/>
    </row>
    <row r="32" spans="1:6" s="143" customFormat="1" ht="15.75">
      <c r="A32" s="34"/>
      <c r="B32" s="22"/>
      <c r="C32" s="81"/>
    </row>
    <row r="33" spans="1:7" s="143" customFormat="1" ht="15.75">
      <c r="A33" s="34"/>
      <c r="B33" s="170"/>
      <c r="C33" s="283"/>
    </row>
    <row r="34" spans="1:7" s="143" customFormat="1" ht="15.75">
      <c r="A34" s="34"/>
      <c r="B34" s="171"/>
      <c r="C34" s="81"/>
    </row>
    <row r="35" spans="1:7" s="144" customFormat="1" ht="18.75">
      <c r="A35" s="172"/>
      <c r="B35" s="173"/>
      <c r="C35" s="284"/>
    </row>
    <row r="36" spans="1:7" s="143" customFormat="1" ht="15.75">
      <c r="A36" s="34"/>
      <c r="B36" s="171"/>
      <c r="C36" s="174"/>
    </row>
    <row r="37" spans="1:7" s="143" customFormat="1" ht="15.75">
      <c r="A37" s="34"/>
      <c r="B37" s="171"/>
      <c r="C37" s="174"/>
    </row>
    <row r="38" spans="1:7" s="143" customFormat="1" ht="15.75">
      <c r="A38" s="34"/>
      <c r="B38" s="171"/>
      <c r="C38" s="174"/>
    </row>
    <row r="39" spans="1:7" s="143" customFormat="1" ht="15.75">
      <c r="A39" s="34"/>
      <c r="B39" s="171"/>
      <c r="C39" s="174"/>
    </row>
    <row r="40" spans="1:7">
      <c r="A40" s="175"/>
      <c r="B40" s="176"/>
      <c r="C40" s="177"/>
    </row>
    <row r="41" spans="1:7">
      <c r="A41" s="175"/>
      <c r="B41" s="176"/>
      <c r="C41" s="177"/>
    </row>
    <row r="42" spans="1:7">
      <c r="A42" s="175"/>
      <c r="B42" s="176"/>
      <c r="C42" s="177"/>
    </row>
    <row r="43" spans="1:7" s="18" customFormat="1" ht="15.75">
      <c r="A43" s="175"/>
      <c r="B43" s="178"/>
      <c r="C43" s="177"/>
      <c r="D43" s="141"/>
      <c r="E43" s="141"/>
      <c r="F43" s="141"/>
      <c r="G43" s="141"/>
    </row>
    <row r="44" spans="1:7" s="18" customFormat="1">
      <c r="A44" s="175"/>
      <c r="B44" s="179"/>
      <c r="C44" s="177"/>
      <c r="D44" s="141"/>
      <c r="E44" s="141"/>
      <c r="F44" s="141"/>
      <c r="G44" s="141"/>
    </row>
    <row r="45" spans="1:7">
      <c r="A45" s="175"/>
      <c r="B45" s="176"/>
      <c r="C45" s="177"/>
    </row>
    <row r="46" spans="1:7" s="18" customFormat="1">
      <c r="A46" s="175"/>
      <c r="B46" s="179"/>
      <c r="C46" s="177"/>
      <c r="D46" s="141"/>
      <c r="E46" s="141"/>
      <c r="F46" s="141"/>
      <c r="G46" s="141"/>
    </row>
    <row r="47" spans="1:7" s="18" customFormat="1">
      <c r="A47" s="145"/>
      <c r="B47" s="30"/>
      <c r="D47" s="141"/>
      <c r="E47" s="141"/>
      <c r="F47" s="141"/>
      <c r="G47" s="141"/>
    </row>
    <row r="55" spans="1:7" s="18" customFormat="1" ht="15.75">
      <c r="A55" s="145"/>
      <c r="B55" s="31"/>
      <c r="D55" s="141"/>
      <c r="E55" s="141"/>
      <c r="F55" s="141"/>
      <c r="G55" s="141"/>
    </row>
  </sheetData>
  <pageMargins left="1.1811023622047245" right="0.39370078740157483" top="0.59055118110236227" bottom="0.59055118110236227" header="0"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Q27"/>
  <sheetViews>
    <sheetView showZeros="0" workbookViewId="0">
      <selection activeCell="C21" sqref="C21"/>
    </sheetView>
  </sheetViews>
  <sheetFormatPr defaultRowHeight="12.75"/>
  <cols>
    <col min="1" max="1" width="4.7109375" style="45" customWidth="1"/>
    <col min="2" max="2" width="1.7109375" style="45" customWidth="1"/>
    <col min="3" max="3" width="19.7109375" style="16" customWidth="1"/>
    <col min="4" max="4" width="1.7109375" style="16" customWidth="1"/>
    <col min="5" max="5" width="19.7109375" style="35" customWidth="1"/>
    <col min="6" max="6" width="1.7109375" style="35" customWidth="1"/>
    <col min="7" max="7" width="19.7109375" style="38" customWidth="1"/>
    <col min="8" max="8" width="1.7109375" style="38" customWidth="1"/>
    <col min="9" max="9" width="19.7109375" style="39" customWidth="1"/>
    <col min="10" max="10" width="1.7109375" style="39" customWidth="1"/>
    <col min="11" max="11" width="19.7109375" style="39" customWidth="1"/>
    <col min="12" max="12" width="1.7109375" style="39" customWidth="1"/>
    <col min="13" max="13" width="16" style="39" customWidth="1"/>
    <col min="14" max="14" width="17.85546875" style="39" bestFit="1" customWidth="1"/>
    <col min="15" max="16" width="19" style="4" bestFit="1" customWidth="1"/>
    <col min="17" max="262" width="9.140625" style="4"/>
    <col min="263" max="263" width="17.5703125" style="4" customWidth="1"/>
    <col min="264" max="264" width="42.42578125" style="4" customWidth="1"/>
    <col min="265" max="265" width="9.140625" style="4"/>
    <col min="266" max="266" width="20.7109375" style="4" customWidth="1"/>
    <col min="267" max="518" width="9.140625" style="4"/>
    <col min="519" max="519" width="17.5703125" style="4" customWidth="1"/>
    <col min="520" max="520" width="42.42578125" style="4" customWidth="1"/>
    <col min="521" max="521" width="9.140625" style="4"/>
    <col min="522" max="522" width="20.7109375" style="4" customWidth="1"/>
    <col min="523" max="774" width="9.140625" style="4"/>
    <col min="775" max="775" width="17.5703125" style="4" customWidth="1"/>
    <col min="776" max="776" width="42.42578125" style="4" customWidth="1"/>
    <col min="777" max="777" width="9.140625" style="4"/>
    <col min="778" max="778" width="20.7109375" style="4" customWidth="1"/>
    <col min="779" max="1030" width="9.140625" style="4"/>
    <col min="1031" max="1031" width="17.5703125" style="4" customWidth="1"/>
    <col min="1032" max="1032" width="42.42578125" style="4" customWidth="1"/>
    <col min="1033" max="1033" width="9.140625" style="4"/>
    <col min="1034" max="1034" width="20.7109375" style="4" customWidth="1"/>
    <col min="1035" max="1286" width="9.140625" style="4"/>
    <col min="1287" max="1287" width="17.5703125" style="4" customWidth="1"/>
    <col min="1288" max="1288" width="42.42578125" style="4" customWidth="1"/>
    <col min="1289" max="1289" width="9.140625" style="4"/>
    <col min="1290" max="1290" width="20.7109375" style="4" customWidth="1"/>
    <col min="1291" max="1542" width="9.140625" style="4"/>
    <col min="1543" max="1543" width="17.5703125" style="4" customWidth="1"/>
    <col min="1544" max="1544" width="42.42578125" style="4" customWidth="1"/>
    <col min="1545" max="1545" width="9.140625" style="4"/>
    <col min="1546" max="1546" width="20.7109375" style="4" customWidth="1"/>
    <col min="1547" max="1798" width="9.140625" style="4"/>
    <col min="1799" max="1799" width="17.5703125" style="4" customWidth="1"/>
    <col min="1800" max="1800" width="42.42578125" style="4" customWidth="1"/>
    <col min="1801" max="1801" width="9.140625" style="4"/>
    <col min="1802" max="1802" width="20.7109375" style="4" customWidth="1"/>
    <col min="1803" max="2054" width="9.140625" style="4"/>
    <col min="2055" max="2055" width="17.5703125" style="4" customWidth="1"/>
    <col min="2056" max="2056" width="42.42578125" style="4" customWidth="1"/>
    <col min="2057" max="2057" width="9.140625" style="4"/>
    <col min="2058" max="2058" width="20.7109375" style="4" customWidth="1"/>
    <col min="2059" max="2310" width="9.140625" style="4"/>
    <col min="2311" max="2311" width="17.5703125" style="4" customWidth="1"/>
    <col min="2312" max="2312" width="42.42578125" style="4" customWidth="1"/>
    <col min="2313" max="2313" width="9.140625" style="4"/>
    <col min="2314" max="2314" width="20.7109375" style="4" customWidth="1"/>
    <col min="2315" max="2566" width="9.140625" style="4"/>
    <col min="2567" max="2567" width="17.5703125" style="4" customWidth="1"/>
    <col min="2568" max="2568" width="42.42578125" style="4" customWidth="1"/>
    <col min="2569" max="2569" width="9.140625" style="4"/>
    <col min="2570" max="2570" width="20.7109375" style="4" customWidth="1"/>
    <col min="2571" max="2822" width="9.140625" style="4"/>
    <col min="2823" max="2823" width="17.5703125" style="4" customWidth="1"/>
    <col min="2824" max="2824" width="42.42578125" style="4" customWidth="1"/>
    <col min="2825" max="2825" width="9.140625" style="4"/>
    <col min="2826" max="2826" width="20.7109375" style="4" customWidth="1"/>
    <col min="2827" max="3078" width="9.140625" style="4"/>
    <col min="3079" max="3079" width="17.5703125" style="4" customWidth="1"/>
    <col min="3080" max="3080" width="42.42578125" style="4" customWidth="1"/>
    <col min="3081" max="3081" width="9.140625" style="4"/>
    <col min="3082" max="3082" width="20.7109375" style="4" customWidth="1"/>
    <col min="3083" max="3334" width="9.140625" style="4"/>
    <col min="3335" max="3335" width="17.5703125" style="4" customWidth="1"/>
    <col min="3336" max="3336" width="42.42578125" style="4" customWidth="1"/>
    <col min="3337" max="3337" width="9.140625" style="4"/>
    <col min="3338" max="3338" width="20.7109375" style="4" customWidth="1"/>
    <col min="3339" max="3590" width="9.140625" style="4"/>
    <col min="3591" max="3591" width="17.5703125" style="4" customWidth="1"/>
    <col min="3592" max="3592" width="42.42578125" style="4" customWidth="1"/>
    <col min="3593" max="3593" width="9.140625" style="4"/>
    <col min="3594" max="3594" width="20.7109375" style="4" customWidth="1"/>
    <col min="3595" max="3846" width="9.140625" style="4"/>
    <col min="3847" max="3847" width="17.5703125" style="4" customWidth="1"/>
    <col min="3848" max="3848" width="42.42578125" style="4" customWidth="1"/>
    <col min="3849" max="3849" width="9.140625" style="4"/>
    <col min="3850" max="3850" width="20.7109375" style="4" customWidth="1"/>
    <col min="3851" max="4102" width="9.140625" style="4"/>
    <col min="4103" max="4103" width="17.5703125" style="4" customWidth="1"/>
    <col min="4104" max="4104" width="42.42578125" style="4" customWidth="1"/>
    <col min="4105" max="4105" width="9.140625" style="4"/>
    <col min="4106" max="4106" width="20.7109375" style="4" customWidth="1"/>
    <col min="4107" max="4358" width="9.140625" style="4"/>
    <col min="4359" max="4359" width="17.5703125" style="4" customWidth="1"/>
    <col min="4360" max="4360" width="42.42578125" style="4" customWidth="1"/>
    <col min="4361" max="4361" width="9.140625" style="4"/>
    <col min="4362" max="4362" width="20.7109375" style="4" customWidth="1"/>
    <col min="4363" max="4614" width="9.140625" style="4"/>
    <col min="4615" max="4615" width="17.5703125" style="4" customWidth="1"/>
    <col min="4616" max="4616" width="42.42578125" style="4" customWidth="1"/>
    <col min="4617" max="4617" width="9.140625" style="4"/>
    <col min="4618" max="4618" width="20.7109375" style="4" customWidth="1"/>
    <col min="4619" max="4870" width="9.140625" style="4"/>
    <col min="4871" max="4871" width="17.5703125" style="4" customWidth="1"/>
    <col min="4872" max="4872" width="42.42578125" style="4" customWidth="1"/>
    <col min="4873" max="4873" width="9.140625" style="4"/>
    <col min="4874" max="4874" width="20.7109375" style="4" customWidth="1"/>
    <col min="4875" max="5126" width="9.140625" style="4"/>
    <col min="5127" max="5127" width="17.5703125" style="4" customWidth="1"/>
    <col min="5128" max="5128" width="42.42578125" style="4" customWidth="1"/>
    <col min="5129" max="5129" width="9.140625" style="4"/>
    <col min="5130" max="5130" width="20.7109375" style="4" customWidth="1"/>
    <col min="5131" max="5382" width="9.140625" style="4"/>
    <col min="5383" max="5383" width="17.5703125" style="4" customWidth="1"/>
    <col min="5384" max="5384" width="42.42578125" style="4" customWidth="1"/>
    <col min="5385" max="5385" width="9.140625" style="4"/>
    <col min="5386" max="5386" width="20.7109375" style="4" customWidth="1"/>
    <col min="5387" max="5638" width="9.140625" style="4"/>
    <col min="5639" max="5639" width="17.5703125" style="4" customWidth="1"/>
    <col min="5640" max="5640" width="42.42578125" style="4" customWidth="1"/>
    <col min="5641" max="5641" width="9.140625" style="4"/>
    <col min="5642" max="5642" width="20.7109375" style="4" customWidth="1"/>
    <col min="5643" max="5894" width="9.140625" style="4"/>
    <col min="5895" max="5895" width="17.5703125" style="4" customWidth="1"/>
    <col min="5896" max="5896" width="42.42578125" style="4" customWidth="1"/>
    <col min="5897" max="5897" width="9.140625" style="4"/>
    <col min="5898" max="5898" width="20.7109375" style="4" customWidth="1"/>
    <col min="5899" max="6150" width="9.140625" style="4"/>
    <col min="6151" max="6151" width="17.5703125" style="4" customWidth="1"/>
    <col min="6152" max="6152" width="42.42578125" style="4" customWidth="1"/>
    <col min="6153" max="6153" width="9.140625" style="4"/>
    <col min="6154" max="6154" width="20.7109375" style="4" customWidth="1"/>
    <col min="6155" max="6406" width="9.140625" style="4"/>
    <col min="6407" max="6407" width="17.5703125" style="4" customWidth="1"/>
    <col min="6408" max="6408" width="42.42578125" style="4" customWidth="1"/>
    <col min="6409" max="6409" width="9.140625" style="4"/>
    <col min="6410" max="6410" width="20.7109375" style="4" customWidth="1"/>
    <col min="6411" max="6662" width="9.140625" style="4"/>
    <col min="6663" max="6663" width="17.5703125" style="4" customWidth="1"/>
    <col min="6664" max="6664" width="42.42578125" style="4" customWidth="1"/>
    <col min="6665" max="6665" width="9.140625" style="4"/>
    <col min="6666" max="6666" width="20.7109375" style="4" customWidth="1"/>
    <col min="6667" max="6918" width="9.140625" style="4"/>
    <col min="6919" max="6919" width="17.5703125" style="4" customWidth="1"/>
    <col min="6920" max="6920" width="42.42578125" style="4" customWidth="1"/>
    <col min="6921" max="6921" width="9.140625" style="4"/>
    <col min="6922" max="6922" width="20.7109375" style="4" customWidth="1"/>
    <col min="6923" max="7174" width="9.140625" style="4"/>
    <col min="7175" max="7175" width="17.5703125" style="4" customWidth="1"/>
    <col min="7176" max="7176" width="42.42578125" style="4" customWidth="1"/>
    <col min="7177" max="7177" width="9.140625" style="4"/>
    <col min="7178" max="7178" width="20.7109375" style="4" customWidth="1"/>
    <col min="7179" max="7430" width="9.140625" style="4"/>
    <col min="7431" max="7431" width="17.5703125" style="4" customWidth="1"/>
    <col min="7432" max="7432" width="42.42578125" style="4" customWidth="1"/>
    <col min="7433" max="7433" width="9.140625" style="4"/>
    <col min="7434" max="7434" width="20.7109375" style="4" customWidth="1"/>
    <col min="7435" max="7686" width="9.140625" style="4"/>
    <col min="7687" max="7687" width="17.5703125" style="4" customWidth="1"/>
    <col min="7688" max="7688" width="42.42578125" style="4" customWidth="1"/>
    <col min="7689" max="7689" width="9.140625" style="4"/>
    <col min="7690" max="7690" width="20.7109375" style="4" customWidth="1"/>
    <col min="7691" max="7942" width="9.140625" style="4"/>
    <col min="7943" max="7943" width="17.5703125" style="4" customWidth="1"/>
    <col min="7944" max="7944" width="42.42578125" style="4" customWidth="1"/>
    <col min="7945" max="7945" width="9.140625" style="4"/>
    <col min="7946" max="7946" width="20.7109375" style="4" customWidth="1"/>
    <col min="7947" max="8198" width="9.140625" style="4"/>
    <col min="8199" max="8199" width="17.5703125" style="4" customWidth="1"/>
    <col min="8200" max="8200" width="42.42578125" style="4" customWidth="1"/>
    <col min="8201" max="8201" width="9.140625" style="4"/>
    <col min="8202" max="8202" width="20.7109375" style="4" customWidth="1"/>
    <col min="8203" max="8454" width="9.140625" style="4"/>
    <col min="8455" max="8455" width="17.5703125" style="4" customWidth="1"/>
    <col min="8456" max="8456" width="42.42578125" style="4" customWidth="1"/>
    <col min="8457" max="8457" width="9.140625" style="4"/>
    <col min="8458" max="8458" width="20.7109375" style="4" customWidth="1"/>
    <col min="8459" max="8710" width="9.140625" style="4"/>
    <col min="8711" max="8711" width="17.5703125" style="4" customWidth="1"/>
    <col min="8712" max="8712" width="42.42578125" style="4" customWidth="1"/>
    <col min="8713" max="8713" width="9.140625" style="4"/>
    <col min="8714" max="8714" width="20.7109375" style="4" customWidth="1"/>
    <col min="8715" max="8966" width="9.140625" style="4"/>
    <col min="8967" max="8967" width="17.5703125" style="4" customWidth="1"/>
    <col min="8968" max="8968" width="42.42578125" style="4" customWidth="1"/>
    <col min="8969" max="8969" width="9.140625" style="4"/>
    <col min="8970" max="8970" width="20.7109375" style="4" customWidth="1"/>
    <col min="8971" max="9222" width="9.140625" style="4"/>
    <col min="9223" max="9223" width="17.5703125" style="4" customWidth="1"/>
    <col min="9224" max="9224" width="42.42578125" style="4" customWidth="1"/>
    <col min="9225" max="9225" width="9.140625" style="4"/>
    <col min="9226" max="9226" width="20.7109375" style="4" customWidth="1"/>
    <col min="9227" max="9478" width="9.140625" style="4"/>
    <col min="9479" max="9479" width="17.5703125" style="4" customWidth="1"/>
    <col min="9480" max="9480" width="42.42578125" style="4" customWidth="1"/>
    <col min="9481" max="9481" width="9.140625" style="4"/>
    <col min="9482" max="9482" width="20.7109375" style="4" customWidth="1"/>
    <col min="9483" max="9734" width="9.140625" style="4"/>
    <col min="9735" max="9735" width="17.5703125" style="4" customWidth="1"/>
    <col min="9736" max="9736" width="42.42578125" style="4" customWidth="1"/>
    <col min="9737" max="9737" width="9.140625" style="4"/>
    <col min="9738" max="9738" width="20.7109375" style="4" customWidth="1"/>
    <col min="9739" max="9990" width="9.140625" style="4"/>
    <col min="9991" max="9991" width="17.5703125" style="4" customWidth="1"/>
    <col min="9992" max="9992" width="42.42578125" style="4" customWidth="1"/>
    <col min="9993" max="9993" width="9.140625" style="4"/>
    <col min="9994" max="9994" width="20.7109375" style="4" customWidth="1"/>
    <col min="9995" max="10246" width="9.140625" style="4"/>
    <col min="10247" max="10247" width="17.5703125" style="4" customWidth="1"/>
    <col min="10248" max="10248" width="42.42578125" style="4" customWidth="1"/>
    <col min="10249" max="10249" width="9.140625" style="4"/>
    <col min="10250" max="10250" width="20.7109375" style="4" customWidth="1"/>
    <col min="10251" max="10502" width="9.140625" style="4"/>
    <col min="10503" max="10503" width="17.5703125" style="4" customWidth="1"/>
    <col min="10504" max="10504" width="42.42578125" style="4" customWidth="1"/>
    <col min="10505" max="10505" width="9.140625" style="4"/>
    <col min="10506" max="10506" width="20.7109375" style="4" customWidth="1"/>
    <col min="10507" max="10758" width="9.140625" style="4"/>
    <col min="10759" max="10759" width="17.5703125" style="4" customWidth="1"/>
    <col min="10760" max="10760" width="42.42578125" style="4" customWidth="1"/>
    <col min="10761" max="10761" width="9.140625" style="4"/>
    <col min="10762" max="10762" width="20.7109375" style="4" customWidth="1"/>
    <col min="10763" max="11014" width="9.140625" style="4"/>
    <col min="11015" max="11015" width="17.5703125" style="4" customWidth="1"/>
    <col min="11016" max="11016" width="42.42578125" style="4" customWidth="1"/>
    <col min="11017" max="11017" width="9.140625" style="4"/>
    <col min="11018" max="11018" width="20.7109375" style="4" customWidth="1"/>
    <col min="11019" max="11270" width="9.140625" style="4"/>
    <col min="11271" max="11271" width="17.5703125" style="4" customWidth="1"/>
    <col min="11272" max="11272" width="42.42578125" style="4" customWidth="1"/>
    <col min="11273" max="11273" width="9.140625" style="4"/>
    <col min="11274" max="11274" width="20.7109375" style="4" customWidth="1"/>
    <col min="11275" max="11526" width="9.140625" style="4"/>
    <col min="11527" max="11527" width="17.5703125" style="4" customWidth="1"/>
    <col min="11528" max="11528" width="42.42578125" style="4" customWidth="1"/>
    <col min="11529" max="11529" width="9.140625" style="4"/>
    <col min="11530" max="11530" width="20.7109375" style="4" customWidth="1"/>
    <col min="11531" max="11782" width="9.140625" style="4"/>
    <col min="11783" max="11783" width="17.5703125" style="4" customWidth="1"/>
    <col min="11784" max="11784" width="42.42578125" style="4" customWidth="1"/>
    <col min="11785" max="11785" width="9.140625" style="4"/>
    <col min="11786" max="11786" width="20.7109375" style="4" customWidth="1"/>
    <col min="11787" max="12038" width="9.140625" style="4"/>
    <col min="12039" max="12039" width="17.5703125" style="4" customWidth="1"/>
    <col min="12040" max="12040" width="42.42578125" style="4" customWidth="1"/>
    <col min="12041" max="12041" width="9.140625" style="4"/>
    <col min="12042" max="12042" width="20.7109375" style="4" customWidth="1"/>
    <col min="12043" max="12294" width="9.140625" style="4"/>
    <col min="12295" max="12295" width="17.5703125" style="4" customWidth="1"/>
    <col min="12296" max="12296" width="42.42578125" style="4" customWidth="1"/>
    <col min="12297" max="12297" width="9.140625" style="4"/>
    <col min="12298" max="12298" width="20.7109375" style="4" customWidth="1"/>
    <col min="12299" max="12550" width="9.140625" style="4"/>
    <col min="12551" max="12551" width="17.5703125" style="4" customWidth="1"/>
    <col min="12552" max="12552" width="42.42578125" style="4" customWidth="1"/>
    <col min="12553" max="12553" width="9.140625" style="4"/>
    <col min="12554" max="12554" width="20.7109375" style="4" customWidth="1"/>
    <col min="12555" max="12806" width="9.140625" style="4"/>
    <col min="12807" max="12807" width="17.5703125" style="4" customWidth="1"/>
    <col min="12808" max="12808" width="42.42578125" style="4" customWidth="1"/>
    <col min="12809" max="12809" width="9.140625" style="4"/>
    <col min="12810" max="12810" width="20.7109375" style="4" customWidth="1"/>
    <col min="12811" max="13062" width="9.140625" style="4"/>
    <col min="13063" max="13063" width="17.5703125" style="4" customWidth="1"/>
    <col min="13064" max="13064" width="42.42578125" style="4" customWidth="1"/>
    <col min="13065" max="13065" width="9.140625" style="4"/>
    <col min="13066" max="13066" width="20.7109375" style="4" customWidth="1"/>
    <col min="13067" max="13318" width="9.140625" style="4"/>
    <col min="13319" max="13319" width="17.5703125" style="4" customWidth="1"/>
    <col min="13320" max="13320" width="42.42578125" style="4" customWidth="1"/>
    <col min="13321" max="13321" width="9.140625" style="4"/>
    <col min="13322" max="13322" width="20.7109375" style="4" customWidth="1"/>
    <col min="13323" max="13574" width="9.140625" style="4"/>
    <col min="13575" max="13575" width="17.5703125" style="4" customWidth="1"/>
    <col min="13576" max="13576" width="42.42578125" style="4" customWidth="1"/>
    <col min="13577" max="13577" width="9.140625" style="4"/>
    <col min="13578" max="13578" width="20.7109375" style="4" customWidth="1"/>
    <col min="13579" max="13830" width="9.140625" style="4"/>
    <col min="13831" max="13831" width="17.5703125" style="4" customWidth="1"/>
    <col min="13832" max="13832" width="42.42578125" style="4" customWidth="1"/>
    <col min="13833" max="13833" width="9.140625" style="4"/>
    <col min="13834" max="13834" width="20.7109375" style="4" customWidth="1"/>
    <col min="13835" max="14086" width="9.140625" style="4"/>
    <col min="14087" max="14087" width="17.5703125" style="4" customWidth="1"/>
    <col min="14088" max="14088" width="42.42578125" style="4" customWidth="1"/>
    <col min="14089" max="14089" width="9.140625" style="4"/>
    <col min="14090" max="14090" width="20.7109375" style="4" customWidth="1"/>
    <col min="14091" max="14342" width="9.140625" style="4"/>
    <col min="14343" max="14343" width="17.5703125" style="4" customWidth="1"/>
    <col min="14344" max="14344" width="42.42578125" style="4" customWidth="1"/>
    <col min="14345" max="14345" width="9.140625" style="4"/>
    <col min="14346" max="14346" width="20.7109375" style="4" customWidth="1"/>
    <col min="14347" max="14598" width="9.140625" style="4"/>
    <col min="14599" max="14599" width="17.5703125" style="4" customWidth="1"/>
    <col min="14600" max="14600" width="42.42578125" style="4" customWidth="1"/>
    <col min="14601" max="14601" width="9.140625" style="4"/>
    <col min="14602" max="14602" width="20.7109375" style="4" customWidth="1"/>
    <col min="14603" max="14854" width="9.140625" style="4"/>
    <col min="14855" max="14855" width="17.5703125" style="4" customWidth="1"/>
    <col min="14856" max="14856" width="42.42578125" style="4" customWidth="1"/>
    <col min="14857" max="14857" width="9.140625" style="4"/>
    <col min="14858" max="14858" width="20.7109375" style="4" customWidth="1"/>
    <col min="14859" max="15110" width="9.140625" style="4"/>
    <col min="15111" max="15111" width="17.5703125" style="4" customWidth="1"/>
    <col min="15112" max="15112" width="42.42578125" style="4" customWidth="1"/>
    <col min="15113" max="15113" width="9.140625" style="4"/>
    <col min="15114" max="15114" width="20.7109375" style="4" customWidth="1"/>
    <col min="15115" max="15366" width="9.140625" style="4"/>
    <col min="15367" max="15367" width="17.5703125" style="4" customWidth="1"/>
    <col min="15368" max="15368" width="42.42578125" style="4" customWidth="1"/>
    <col min="15369" max="15369" width="9.140625" style="4"/>
    <col min="15370" max="15370" width="20.7109375" style="4" customWidth="1"/>
    <col min="15371" max="15622" width="9.140625" style="4"/>
    <col min="15623" max="15623" width="17.5703125" style="4" customWidth="1"/>
    <col min="15624" max="15624" width="42.42578125" style="4" customWidth="1"/>
    <col min="15625" max="15625" width="9.140625" style="4"/>
    <col min="15626" max="15626" width="20.7109375" style="4" customWidth="1"/>
    <col min="15627" max="15878" width="9.140625" style="4"/>
    <col min="15879" max="15879" width="17.5703125" style="4" customWidth="1"/>
    <col min="15880" max="15880" width="42.42578125" style="4" customWidth="1"/>
    <col min="15881" max="15881" width="9.140625" style="4"/>
    <col min="15882" max="15882" width="20.7109375" style="4" customWidth="1"/>
    <col min="15883" max="16134" width="9.140625" style="4"/>
    <col min="16135" max="16135" width="17.5703125" style="4" customWidth="1"/>
    <col min="16136" max="16136" width="42.42578125" style="4" customWidth="1"/>
    <col min="16137" max="16137" width="9.140625" style="4"/>
    <col min="16138" max="16138" width="20.7109375" style="4" customWidth="1"/>
    <col min="16139" max="16384" width="9.140625" style="4"/>
  </cols>
  <sheetData>
    <row r="1" spans="1:17">
      <c r="E1" s="53" t="s">
        <v>24</v>
      </c>
      <c r="F1" s="53"/>
    </row>
    <row r="2" spans="1:17">
      <c r="E2" s="53" t="s">
        <v>25</v>
      </c>
      <c r="F2" s="53"/>
    </row>
    <row r="3" spans="1:17">
      <c r="E3" s="54" t="s">
        <v>79</v>
      </c>
      <c r="F3" s="54"/>
    </row>
    <row r="4" spans="1:17" ht="15" customHeight="1"/>
    <row r="5" spans="1:17" ht="26.25">
      <c r="E5" s="55" t="s">
        <v>75</v>
      </c>
      <c r="F5" s="55"/>
      <c r="G5" s="56"/>
      <c r="H5" s="56"/>
      <c r="M5" s="57"/>
    </row>
    <row r="6" spans="1:17" ht="15" customHeight="1">
      <c r="E6" s="41"/>
      <c r="F6" s="41"/>
    </row>
    <row r="7" spans="1:17" s="50" customFormat="1" ht="19.5">
      <c r="A7" s="47"/>
      <c r="B7" s="47"/>
      <c r="C7" s="49"/>
      <c r="D7" s="49"/>
      <c r="E7" s="77" t="s">
        <v>32</v>
      </c>
      <c r="F7" s="77"/>
      <c r="G7" s="78" t="s">
        <v>45</v>
      </c>
      <c r="H7" s="78"/>
      <c r="I7" s="77" t="s">
        <v>33</v>
      </c>
      <c r="J7" s="77"/>
      <c r="K7" s="77" t="s">
        <v>34</v>
      </c>
      <c r="L7" s="79"/>
      <c r="M7" s="79" t="s">
        <v>35</v>
      </c>
      <c r="N7" s="42"/>
    </row>
    <row r="8" spans="1:17" s="153" customFormat="1" ht="19.5">
      <c r="A8" s="151"/>
      <c r="B8" s="151"/>
      <c r="C8" s="152"/>
      <c r="D8" s="152"/>
      <c r="E8" s="185"/>
      <c r="F8" s="185"/>
      <c r="G8" s="186"/>
      <c r="H8" s="186"/>
      <c r="I8" s="185"/>
      <c r="J8" s="185"/>
      <c r="K8" s="185"/>
      <c r="L8" s="187"/>
      <c r="M8" s="187"/>
      <c r="N8" s="150"/>
    </row>
    <row r="9" spans="1:17" s="42" customFormat="1" ht="15" customHeight="1">
      <c r="A9" s="268">
        <v>1</v>
      </c>
      <c r="B9" s="268"/>
      <c r="C9" s="243" t="s">
        <v>74</v>
      </c>
      <c r="D9" s="244"/>
      <c r="E9" s="245">
        <f>predd!F41</f>
        <v>0</v>
      </c>
      <c r="F9" s="249"/>
      <c r="G9" s="246">
        <f>zemBetD!F51</f>
        <v>0</v>
      </c>
      <c r="H9" s="246"/>
      <c r="I9" s="245">
        <f>kan!G24</f>
        <v>0</v>
      </c>
      <c r="J9" s="245"/>
      <c r="K9" s="245">
        <f>zakljD!F33</f>
        <v>0</v>
      </c>
      <c r="L9" s="247"/>
      <c r="M9" s="248">
        <f t="shared" ref="M9" si="0">+E9+G9+I9+K9</f>
        <v>0</v>
      </c>
      <c r="N9" s="150"/>
      <c r="O9" s="80"/>
    </row>
    <row r="10" spans="1:17" s="150" customFormat="1" ht="15" customHeight="1"/>
    <row r="11" spans="1:17" s="42" customFormat="1" ht="15" customHeight="1">
      <c r="A11" s="47"/>
      <c r="B11" s="47"/>
      <c r="C11" s="181" t="s">
        <v>36</v>
      </c>
      <c r="D11" s="180"/>
      <c r="E11" s="182">
        <f>SUM(E9:E9)</f>
        <v>0</v>
      </c>
      <c r="F11" s="182"/>
      <c r="G11" s="183">
        <f>SUM(G9:G9)</f>
        <v>0</v>
      </c>
      <c r="H11" s="183"/>
      <c r="I11" s="286">
        <f>SUM(I9:I9)</f>
        <v>0</v>
      </c>
      <c r="J11" s="184"/>
      <c r="K11" s="286">
        <f>SUM(K9:K9)</f>
        <v>0</v>
      </c>
      <c r="L11" s="168"/>
      <c r="M11" s="287">
        <f>SUM(M9:M9)</f>
        <v>0</v>
      </c>
      <c r="O11" s="150"/>
      <c r="P11" s="150"/>
      <c r="Q11" s="150"/>
    </row>
    <row r="12" spans="1:17" s="50" customFormat="1" ht="15">
      <c r="A12" s="51"/>
      <c r="B12" s="51"/>
      <c r="C12" s="52"/>
      <c r="D12" s="52"/>
      <c r="E12" s="43"/>
      <c r="F12" s="43"/>
      <c r="G12" s="82"/>
      <c r="H12" s="82"/>
      <c r="I12" s="42"/>
      <c r="J12" s="42"/>
      <c r="K12" s="42"/>
      <c r="L12" s="42"/>
      <c r="N12" s="164"/>
      <c r="O12" s="150"/>
      <c r="P12" s="150"/>
      <c r="Q12" s="150"/>
    </row>
    <row r="13" spans="1:17" s="23" customFormat="1" ht="15.75">
      <c r="A13" s="44"/>
      <c r="B13" s="44"/>
      <c r="C13" s="24"/>
      <c r="D13" s="24"/>
      <c r="E13" s="58"/>
      <c r="F13" s="58"/>
      <c r="G13" s="27"/>
      <c r="H13" s="27"/>
      <c r="I13" s="40"/>
      <c r="J13" s="40"/>
      <c r="K13" s="40"/>
      <c r="L13" s="40"/>
      <c r="M13" s="40"/>
      <c r="N13" s="40"/>
    </row>
    <row r="14" spans="1:17" s="29" customFormat="1" ht="18.75">
      <c r="A14" s="46"/>
      <c r="B14" s="46"/>
      <c r="C14" s="28"/>
      <c r="D14" s="28"/>
      <c r="E14" s="59"/>
      <c r="F14" s="59"/>
      <c r="G14" s="48"/>
      <c r="H14" s="48"/>
      <c r="I14" s="60"/>
      <c r="J14" s="60"/>
      <c r="K14" s="60"/>
      <c r="L14" s="60"/>
      <c r="M14" s="60"/>
      <c r="N14" s="60"/>
    </row>
    <row r="15" spans="1:17" s="23" customFormat="1" ht="15.75">
      <c r="A15" s="44"/>
      <c r="B15" s="44"/>
      <c r="C15" s="24"/>
      <c r="D15" s="24"/>
      <c r="E15" s="58"/>
      <c r="F15" s="58"/>
      <c r="G15" s="61"/>
      <c r="H15" s="61"/>
      <c r="I15" s="40"/>
      <c r="J15" s="40"/>
      <c r="K15" s="40"/>
      <c r="L15" s="40"/>
      <c r="M15" s="40"/>
      <c r="N15" s="40"/>
    </row>
    <row r="20" spans="5:6">
      <c r="E20" s="62"/>
      <c r="F20" s="62"/>
    </row>
    <row r="22" spans="5:6">
      <c r="E22" s="62"/>
      <c r="F22" s="62"/>
    </row>
    <row r="23" spans="5:6">
      <c r="E23" s="62"/>
      <c r="F23" s="62"/>
    </row>
    <row r="27" spans="5:6" ht="15.75">
      <c r="E27" s="63"/>
      <c r="F27" s="63"/>
    </row>
  </sheetData>
  <pageMargins left="0.59055118110236227" right="0.19685039370078741" top="0.98425196850393704" bottom="0"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L49"/>
  <sheetViews>
    <sheetView showZeros="0" workbookViewId="0">
      <selection activeCell="E11" sqref="E11"/>
    </sheetView>
  </sheetViews>
  <sheetFormatPr defaultRowHeight="15"/>
  <cols>
    <col min="1" max="1" width="4.7109375" style="256" customWidth="1"/>
    <col min="2" max="2" width="30.7109375" style="256" customWidth="1"/>
    <col min="3" max="3" width="4.7109375" style="88" customWidth="1"/>
    <col min="4" max="4" width="11.7109375" style="89" customWidth="1"/>
    <col min="5" max="5" width="12.7109375" style="89" customWidth="1"/>
    <col min="6" max="6" width="12.7109375" style="69" customWidth="1"/>
    <col min="7" max="7" width="16.140625" style="255" customWidth="1"/>
    <col min="8" max="8" width="19.42578125" style="254" customWidth="1"/>
    <col min="9" max="9" width="17.7109375" style="261" customWidth="1"/>
    <col min="10" max="10" width="11.28515625" style="255" bestFit="1" customWidth="1"/>
    <col min="11" max="11" width="9.28515625" style="255" bestFit="1" customWidth="1"/>
    <col min="12" max="12" width="9.28515625" style="256" bestFit="1" customWidth="1"/>
    <col min="13" max="255" width="9.140625" style="256"/>
    <col min="256" max="256" width="4.7109375" style="256" customWidth="1"/>
    <col min="257" max="257" width="30.7109375" style="256" customWidth="1"/>
    <col min="258" max="258" width="4.7109375" style="256" customWidth="1"/>
    <col min="259" max="259" width="13.7109375" style="256" customWidth="1"/>
    <col min="260" max="262" width="12.7109375" style="256" customWidth="1"/>
    <col min="263" max="263" width="9.140625" style="256"/>
    <col min="264" max="264" width="21" style="256" customWidth="1"/>
    <col min="265" max="265" width="36.5703125" style="256" customWidth="1"/>
    <col min="266" max="511" width="9.140625" style="256"/>
    <col min="512" max="512" width="4.7109375" style="256" customWidth="1"/>
    <col min="513" max="513" width="30.7109375" style="256" customWidth="1"/>
    <col min="514" max="514" width="4.7109375" style="256" customWidth="1"/>
    <col min="515" max="515" width="13.7109375" style="256" customWidth="1"/>
    <col min="516" max="518" width="12.7109375" style="256" customWidth="1"/>
    <col min="519" max="519" width="9.140625" style="256"/>
    <col min="520" max="520" width="21" style="256" customWidth="1"/>
    <col min="521" max="521" width="36.5703125" style="256" customWidth="1"/>
    <col min="522" max="767" width="9.140625" style="256"/>
    <col min="768" max="768" width="4.7109375" style="256" customWidth="1"/>
    <col min="769" max="769" width="30.7109375" style="256" customWidth="1"/>
    <col min="770" max="770" width="4.7109375" style="256" customWidth="1"/>
    <col min="771" max="771" width="13.7109375" style="256" customWidth="1"/>
    <col min="772" max="774" width="12.7109375" style="256" customWidth="1"/>
    <col min="775" max="775" width="9.140625" style="256"/>
    <col min="776" max="776" width="21" style="256" customWidth="1"/>
    <col min="777" max="777" width="36.5703125" style="256" customWidth="1"/>
    <col min="778" max="1023" width="9.140625" style="256"/>
    <col min="1024" max="1024" width="4.7109375" style="256" customWidth="1"/>
    <col min="1025" max="1025" width="30.7109375" style="256" customWidth="1"/>
    <col min="1026" max="1026" width="4.7109375" style="256" customWidth="1"/>
    <col min="1027" max="1027" width="13.7109375" style="256" customWidth="1"/>
    <col min="1028" max="1030" width="12.7109375" style="256" customWidth="1"/>
    <col min="1031" max="1031" width="9.140625" style="256"/>
    <col min="1032" max="1032" width="21" style="256" customWidth="1"/>
    <col min="1033" max="1033" width="36.5703125" style="256" customWidth="1"/>
    <col min="1034" max="1279" width="9.140625" style="256"/>
    <col min="1280" max="1280" width="4.7109375" style="256" customWidth="1"/>
    <col min="1281" max="1281" width="30.7109375" style="256" customWidth="1"/>
    <col min="1282" max="1282" width="4.7109375" style="256" customWidth="1"/>
    <col min="1283" max="1283" width="13.7109375" style="256" customWidth="1"/>
    <col min="1284" max="1286" width="12.7109375" style="256" customWidth="1"/>
    <col min="1287" max="1287" width="9.140625" style="256"/>
    <col min="1288" max="1288" width="21" style="256" customWidth="1"/>
    <col min="1289" max="1289" width="36.5703125" style="256" customWidth="1"/>
    <col min="1290" max="1535" width="9.140625" style="256"/>
    <col min="1536" max="1536" width="4.7109375" style="256" customWidth="1"/>
    <col min="1537" max="1537" width="30.7109375" style="256" customWidth="1"/>
    <col min="1538" max="1538" width="4.7109375" style="256" customWidth="1"/>
    <col min="1539" max="1539" width="13.7109375" style="256" customWidth="1"/>
    <col min="1540" max="1542" width="12.7109375" style="256" customWidth="1"/>
    <col min="1543" max="1543" width="9.140625" style="256"/>
    <col min="1544" max="1544" width="21" style="256" customWidth="1"/>
    <col min="1545" max="1545" width="36.5703125" style="256" customWidth="1"/>
    <col min="1546" max="1791" width="9.140625" style="256"/>
    <col min="1792" max="1792" width="4.7109375" style="256" customWidth="1"/>
    <col min="1793" max="1793" width="30.7109375" style="256" customWidth="1"/>
    <col min="1794" max="1794" width="4.7109375" style="256" customWidth="1"/>
    <col min="1795" max="1795" width="13.7109375" style="256" customWidth="1"/>
    <col min="1796" max="1798" width="12.7109375" style="256" customWidth="1"/>
    <col min="1799" max="1799" width="9.140625" style="256"/>
    <col min="1800" max="1800" width="21" style="256" customWidth="1"/>
    <col min="1801" max="1801" width="36.5703125" style="256" customWidth="1"/>
    <col min="1802" max="2047" width="9.140625" style="256"/>
    <col min="2048" max="2048" width="4.7109375" style="256" customWidth="1"/>
    <col min="2049" max="2049" width="30.7109375" style="256" customWidth="1"/>
    <col min="2050" max="2050" width="4.7109375" style="256" customWidth="1"/>
    <col min="2051" max="2051" width="13.7109375" style="256" customWidth="1"/>
    <col min="2052" max="2054" width="12.7109375" style="256" customWidth="1"/>
    <col min="2055" max="2055" width="9.140625" style="256"/>
    <col min="2056" max="2056" width="21" style="256" customWidth="1"/>
    <col min="2057" max="2057" width="36.5703125" style="256" customWidth="1"/>
    <col min="2058" max="2303" width="9.140625" style="256"/>
    <col min="2304" max="2304" width="4.7109375" style="256" customWidth="1"/>
    <col min="2305" max="2305" width="30.7109375" style="256" customWidth="1"/>
    <col min="2306" max="2306" width="4.7109375" style="256" customWidth="1"/>
    <col min="2307" max="2307" width="13.7109375" style="256" customWidth="1"/>
    <col min="2308" max="2310" width="12.7109375" style="256" customWidth="1"/>
    <col min="2311" max="2311" width="9.140625" style="256"/>
    <col min="2312" max="2312" width="21" style="256" customWidth="1"/>
    <col min="2313" max="2313" width="36.5703125" style="256" customWidth="1"/>
    <col min="2314" max="2559" width="9.140625" style="256"/>
    <col min="2560" max="2560" width="4.7109375" style="256" customWidth="1"/>
    <col min="2561" max="2561" width="30.7109375" style="256" customWidth="1"/>
    <col min="2562" max="2562" width="4.7109375" style="256" customWidth="1"/>
    <col min="2563" max="2563" width="13.7109375" style="256" customWidth="1"/>
    <col min="2564" max="2566" width="12.7109375" style="256" customWidth="1"/>
    <col min="2567" max="2567" width="9.140625" style="256"/>
    <col min="2568" max="2568" width="21" style="256" customWidth="1"/>
    <col min="2569" max="2569" width="36.5703125" style="256" customWidth="1"/>
    <col min="2570" max="2815" width="9.140625" style="256"/>
    <col min="2816" max="2816" width="4.7109375" style="256" customWidth="1"/>
    <col min="2817" max="2817" width="30.7109375" style="256" customWidth="1"/>
    <col min="2818" max="2818" width="4.7109375" style="256" customWidth="1"/>
    <col min="2819" max="2819" width="13.7109375" style="256" customWidth="1"/>
    <col min="2820" max="2822" width="12.7109375" style="256" customWidth="1"/>
    <col min="2823" max="2823" width="9.140625" style="256"/>
    <col min="2824" max="2824" width="21" style="256" customWidth="1"/>
    <col min="2825" max="2825" width="36.5703125" style="256" customWidth="1"/>
    <col min="2826" max="3071" width="9.140625" style="256"/>
    <col min="3072" max="3072" width="4.7109375" style="256" customWidth="1"/>
    <col min="3073" max="3073" width="30.7109375" style="256" customWidth="1"/>
    <col min="3074" max="3074" width="4.7109375" style="256" customWidth="1"/>
    <col min="3075" max="3075" width="13.7109375" style="256" customWidth="1"/>
    <col min="3076" max="3078" width="12.7109375" style="256" customWidth="1"/>
    <col min="3079" max="3079" width="9.140625" style="256"/>
    <col min="3080" max="3080" width="21" style="256" customWidth="1"/>
    <col min="3081" max="3081" width="36.5703125" style="256" customWidth="1"/>
    <col min="3082" max="3327" width="9.140625" style="256"/>
    <col min="3328" max="3328" width="4.7109375" style="256" customWidth="1"/>
    <col min="3329" max="3329" width="30.7109375" style="256" customWidth="1"/>
    <col min="3330" max="3330" width="4.7109375" style="256" customWidth="1"/>
    <col min="3331" max="3331" width="13.7109375" style="256" customWidth="1"/>
    <col min="3332" max="3334" width="12.7109375" style="256" customWidth="1"/>
    <col min="3335" max="3335" width="9.140625" style="256"/>
    <col min="3336" max="3336" width="21" style="256" customWidth="1"/>
    <col min="3337" max="3337" width="36.5703125" style="256" customWidth="1"/>
    <col min="3338" max="3583" width="9.140625" style="256"/>
    <col min="3584" max="3584" width="4.7109375" style="256" customWidth="1"/>
    <col min="3585" max="3585" width="30.7109375" style="256" customWidth="1"/>
    <col min="3586" max="3586" width="4.7109375" style="256" customWidth="1"/>
    <col min="3587" max="3587" width="13.7109375" style="256" customWidth="1"/>
    <col min="3588" max="3590" width="12.7109375" style="256" customWidth="1"/>
    <col min="3591" max="3591" width="9.140625" style="256"/>
    <col min="3592" max="3592" width="21" style="256" customWidth="1"/>
    <col min="3593" max="3593" width="36.5703125" style="256" customWidth="1"/>
    <col min="3594" max="3839" width="9.140625" style="256"/>
    <col min="3840" max="3840" width="4.7109375" style="256" customWidth="1"/>
    <col min="3841" max="3841" width="30.7109375" style="256" customWidth="1"/>
    <col min="3842" max="3842" width="4.7109375" style="256" customWidth="1"/>
    <col min="3843" max="3843" width="13.7109375" style="256" customWidth="1"/>
    <col min="3844" max="3846" width="12.7109375" style="256" customWidth="1"/>
    <col min="3847" max="3847" width="9.140625" style="256"/>
    <col min="3848" max="3848" width="21" style="256" customWidth="1"/>
    <col min="3849" max="3849" width="36.5703125" style="256" customWidth="1"/>
    <col min="3850" max="4095" width="9.140625" style="256"/>
    <col min="4096" max="4096" width="4.7109375" style="256" customWidth="1"/>
    <col min="4097" max="4097" width="30.7109375" style="256" customWidth="1"/>
    <col min="4098" max="4098" width="4.7109375" style="256" customWidth="1"/>
    <col min="4099" max="4099" width="13.7109375" style="256" customWidth="1"/>
    <col min="4100" max="4102" width="12.7109375" style="256" customWidth="1"/>
    <col min="4103" max="4103" width="9.140625" style="256"/>
    <col min="4104" max="4104" width="21" style="256" customWidth="1"/>
    <col min="4105" max="4105" width="36.5703125" style="256" customWidth="1"/>
    <col min="4106" max="4351" width="9.140625" style="256"/>
    <col min="4352" max="4352" width="4.7109375" style="256" customWidth="1"/>
    <col min="4353" max="4353" width="30.7109375" style="256" customWidth="1"/>
    <col min="4354" max="4354" width="4.7109375" style="256" customWidth="1"/>
    <col min="4355" max="4355" width="13.7109375" style="256" customWidth="1"/>
    <col min="4356" max="4358" width="12.7109375" style="256" customWidth="1"/>
    <col min="4359" max="4359" width="9.140625" style="256"/>
    <col min="4360" max="4360" width="21" style="256" customWidth="1"/>
    <col min="4361" max="4361" width="36.5703125" style="256" customWidth="1"/>
    <col min="4362" max="4607" width="9.140625" style="256"/>
    <col min="4608" max="4608" width="4.7109375" style="256" customWidth="1"/>
    <col min="4609" max="4609" width="30.7109375" style="256" customWidth="1"/>
    <col min="4610" max="4610" width="4.7109375" style="256" customWidth="1"/>
    <col min="4611" max="4611" width="13.7109375" style="256" customWidth="1"/>
    <col min="4612" max="4614" width="12.7109375" style="256" customWidth="1"/>
    <col min="4615" max="4615" width="9.140625" style="256"/>
    <col min="4616" max="4616" width="21" style="256" customWidth="1"/>
    <col min="4617" max="4617" width="36.5703125" style="256" customWidth="1"/>
    <col min="4618" max="4863" width="9.140625" style="256"/>
    <col min="4864" max="4864" width="4.7109375" style="256" customWidth="1"/>
    <col min="4865" max="4865" width="30.7109375" style="256" customWidth="1"/>
    <col min="4866" max="4866" width="4.7109375" style="256" customWidth="1"/>
    <col min="4867" max="4867" width="13.7109375" style="256" customWidth="1"/>
    <col min="4868" max="4870" width="12.7109375" style="256" customWidth="1"/>
    <col min="4871" max="4871" width="9.140625" style="256"/>
    <col min="4872" max="4872" width="21" style="256" customWidth="1"/>
    <col min="4873" max="4873" width="36.5703125" style="256" customWidth="1"/>
    <col min="4874" max="5119" width="9.140625" style="256"/>
    <col min="5120" max="5120" width="4.7109375" style="256" customWidth="1"/>
    <col min="5121" max="5121" width="30.7109375" style="256" customWidth="1"/>
    <col min="5122" max="5122" width="4.7109375" style="256" customWidth="1"/>
    <col min="5123" max="5123" width="13.7109375" style="256" customWidth="1"/>
    <col min="5124" max="5126" width="12.7109375" style="256" customWidth="1"/>
    <col min="5127" max="5127" width="9.140625" style="256"/>
    <col min="5128" max="5128" width="21" style="256" customWidth="1"/>
    <col min="5129" max="5129" width="36.5703125" style="256" customWidth="1"/>
    <col min="5130" max="5375" width="9.140625" style="256"/>
    <col min="5376" max="5376" width="4.7109375" style="256" customWidth="1"/>
    <col min="5377" max="5377" width="30.7109375" style="256" customWidth="1"/>
    <col min="5378" max="5378" width="4.7109375" style="256" customWidth="1"/>
    <col min="5379" max="5379" width="13.7109375" style="256" customWidth="1"/>
    <col min="5380" max="5382" width="12.7109375" style="256" customWidth="1"/>
    <col min="5383" max="5383" width="9.140625" style="256"/>
    <col min="5384" max="5384" width="21" style="256" customWidth="1"/>
    <col min="5385" max="5385" width="36.5703125" style="256" customWidth="1"/>
    <col min="5386" max="5631" width="9.140625" style="256"/>
    <col min="5632" max="5632" width="4.7109375" style="256" customWidth="1"/>
    <col min="5633" max="5633" width="30.7109375" style="256" customWidth="1"/>
    <col min="5634" max="5634" width="4.7109375" style="256" customWidth="1"/>
    <col min="5635" max="5635" width="13.7109375" style="256" customWidth="1"/>
    <col min="5636" max="5638" width="12.7109375" style="256" customWidth="1"/>
    <col min="5639" max="5639" width="9.140625" style="256"/>
    <col min="5640" max="5640" width="21" style="256" customWidth="1"/>
    <col min="5641" max="5641" width="36.5703125" style="256" customWidth="1"/>
    <col min="5642" max="5887" width="9.140625" style="256"/>
    <col min="5888" max="5888" width="4.7109375" style="256" customWidth="1"/>
    <col min="5889" max="5889" width="30.7109375" style="256" customWidth="1"/>
    <col min="5890" max="5890" width="4.7109375" style="256" customWidth="1"/>
    <col min="5891" max="5891" width="13.7109375" style="256" customWidth="1"/>
    <col min="5892" max="5894" width="12.7109375" style="256" customWidth="1"/>
    <col min="5895" max="5895" width="9.140625" style="256"/>
    <col min="5896" max="5896" width="21" style="256" customWidth="1"/>
    <col min="5897" max="5897" width="36.5703125" style="256" customWidth="1"/>
    <col min="5898" max="6143" width="9.140625" style="256"/>
    <col min="6144" max="6144" width="4.7109375" style="256" customWidth="1"/>
    <col min="6145" max="6145" width="30.7109375" style="256" customWidth="1"/>
    <col min="6146" max="6146" width="4.7109375" style="256" customWidth="1"/>
    <col min="6147" max="6147" width="13.7109375" style="256" customWidth="1"/>
    <col min="6148" max="6150" width="12.7109375" style="256" customWidth="1"/>
    <col min="6151" max="6151" width="9.140625" style="256"/>
    <col min="6152" max="6152" width="21" style="256" customWidth="1"/>
    <col min="6153" max="6153" width="36.5703125" style="256" customWidth="1"/>
    <col min="6154" max="6399" width="9.140625" style="256"/>
    <col min="6400" max="6400" width="4.7109375" style="256" customWidth="1"/>
    <col min="6401" max="6401" width="30.7109375" style="256" customWidth="1"/>
    <col min="6402" max="6402" width="4.7109375" style="256" customWidth="1"/>
    <col min="6403" max="6403" width="13.7109375" style="256" customWidth="1"/>
    <col min="6404" max="6406" width="12.7109375" style="256" customWidth="1"/>
    <col min="6407" max="6407" width="9.140625" style="256"/>
    <col min="6408" max="6408" width="21" style="256" customWidth="1"/>
    <col min="6409" max="6409" width="36.5703125" style="256" customWidth="1"/>
    <col min="6410" max="6655" width="9.140625" style="256"/>
    <col min="6656" max="6656" width="4.7109375" style="256" customWidth="1"/>
    <col min="6657" max="6657" width="30.7109375" style="256" customWidth="1"/>
    <col min="6658" max="6658" width="4.7109375" style="256" customWidth="1"/>
    <col min="6659" max="6659" width="13.7109375" style="256" customWidth="1"/>
    <col min="6660" max="6662" width="12.7109375" style="256" customWidth="1"/>
    <col min="6663" max="6663" width="9.140625" style="256"/>
    <col min="6664" max="6664" width="21" style="256" customWidth="1"/>
    <col min="6665" max="6665" width="36.5703125" style="256" customWidth="1"/>
    <col min="6666" max="6911" width="9.140625" style="256"/>
    <col min="6912" max="6912" width="4.7109375" style="256" customWidth="1"/>
    <col min="6913" max="6913" width="30.7109375" style="256" customWidth="1"/>
    <col min="6914" max="6914" width="4.7109375" style="256" customWidth="1"/>
    <col min="6915" max="6915" width="13.7109375" style="256" customWidth="1"/>
    <col min="6916" max="6918" width="12.7109375" style="256" customWidth="1"/>
    <col min="6919" max="6919" width="9.140625" style="256"/>
    <col min="6920" max="6920" width="21" style="256" customWidth="1"/>
    <col min="6921" max="6921" width="36.5703125" style="256" customWidth="1"/>
    <col min="6922" max="7167" width="9.140625" style="256"/>
    <col min="7168" max="7168" width="4.7109375" style="256" customWidth="1"/>
    <col min="7169" max="7169" width="30.7109375" style="256" customWidth="1"/>
    <col min="7170" max="7170" width="4.7109375" style="256" customWidth="1"/>
    <col min="7171" max="7171" width="13.7109375" style="256" customWidth="1"/>
    <col min="7172" max="7174" width="12.7109375" style="256" customWidth="1"/>
    <col min="7175" max="7175" width="9.140625" style="256"/>
    <col min="7176" max="7176" width="21" style="256" customWidth="1"/>
    <col min="7177" max="7177" width="36.5703125" style="256" customWidth="1"/>
    <col min="7178" max="7423" width="9.140625" style="256"/>
    <col min="7424" max="7424" width="4.7109375" style="256" customWidth="1"/>
    <col min="7425" max="7425" width="30.7109375" style="256" customWidth="1"/>
    <col min="7426" max="7426" width="4.7109375" style="256" customWidth="1"/>
    <col min="7427" max="7427" width="13.7109375" style="256" customWidth="1"/>
    <col min="7428" max="7430" width="12.7109375" style="256" customWidth="1"/>
    <col min="7431" max="7431" width="9.140625" style="256"/>
    <col min="7432" max="7432" width="21" style="256" customWidth="1"/>
    <col min="7433" max="7433" width="36.5703125" style="256" customWidth="1"/>
    <col min="7434" max="7679" width="9.140625" style="256"/>
    <col min="7680" max="7680" width="4.7109375" style="256" customWidth="1"/>
    <col min="7681" max="7681" width="30.7109375" style="256" customWidth="1"/>
    <col min="7682" max="7682" width="4.7109375" style="256" customWidth="1"/>
    <col min="7683" max="7683" width="13.7109375" style="256" customWidth="1"/>
    <col min="7684" max="7686" width="12.7109375" style="256" customWidth="1"/>
    <col min="7687" max="7687" width="9.140625" style="256"/>
    <col min="7688" max="7688" width="21" style="256" customWidth="1"/>
    <col min="7689" max="7689" width="36.5703125" style="256" customWidth="1"/>
    <col min="7690" max="7935" width="9.140625" style="256"/>
    <col min="7936" max="7936" width="4.7109375" style="256" customWidth="1"/>
    <col min="7937" max="7937" width="30.7109375" style="256" customWidth="1"/>
    <col min="7938" max="7938" width="4.7109375" style="256" customWidth="1"/>
    <col min="7939" max="7939" width="13.7109375" style="256" customWidth="1"/>
    <col min="7940" max="7942" width="12.7109375" style="256" customWidth="1"/>
    <col min="7943" max="7943" width="9.140625" style="256"/>
    <col min="7944" max="7944" width="21" style="256" customWidth="1"/>
    <col min="7945" max="7945" width="36.5703125" style="256" customWidth="1"/>
    <col min="7946" max="8191" width="9.140625" style="256"/>
    <col min="8192" max="8192" width="4.7109375" style="256" customWidth="1"/>
    <col min="8193" max="8193" width="30.7109375" style="256" customWidth="1"/>
    <col min="8194" max="8194" width="4.7109375" style="256" customWidth="1"/>
    <col min="8195" max="8195" width="13.7109375" style="256" customWidth="1"/>
    <col min="8196" max="8198" width="12.7109375" style="256" customWidth="1"/>
    <col min="8199" max="8199" width="9.140625" style="256"/>
    <col min="8200" max="8200" width="21" style="256" customWidth="1"/>
    <col min="8201" max="8201" width="36.5703125" style="256" customWidth="1"/>
    <col min="8202" max="8447" width="9.140625" style="256"/>
    <col min="8448" max="8448" width="4.7109375" style="256" customWidth="1"/>
    <col min="8449" max="8449" width="30.7109375" style="256" customWidth="1"/>
    <col min="8450" max="8450" width="4.7109375" style="256" customWidth="1"/>
    <col min="8451" max="8451" width="13.7109375" style="256" customWidth="1"/>
    <col min="8452" max="8454" width="12.7109375" style="256" customWidth="1"/>
    <col min="8455" max="8455" width="9.140625" style="256"/>
    <col min="8456" max="8456" width="21" style="256" customWidth="1"/>
    <col min="8457" max="8457" width="36.5703125" style="256" customWidth="1"/>
    <col min="8458" max="8703" width="9.140625" style="256"/>
    <col min="8704" max="8704" width="4.7109375" style="256" customWidth="1"/>
    <col min="8705" max="8705" width="30.7109375" style="256" customWidth="1"/>
    <col min="8706" max="8706" width="4.7109375" style="256" customWidth="1"/>
    <col min="8707" max="8707" width="13.7109375" style="256" customWidth="1"/>
    <col min="8708" max="8710" width="12.7109375" style="256" customWidth="1"/>
    <col min="8711" max="8711" width="9.140625" style="256"/>
    <col min="8712" max="8712" width="21" style="256" customWidth="1"/>
    <col min="8713" max="8713" width="36.5703125" style="256" customWidth="1"/>
    <col min="8714" max="8959" width="9.140625" style="256"/>
    <col min="8960" max="8960" width="4.7109375" style="256" customWidth="1"/>
    <col min="8961" max="8961" width="30.7109375" style="256" customWidth="1"/>
    <col min="8962" max="8962" width="4.7109375" style="256" customWidth="1"/>
    <col min="8963" max="8963" width="13.7109375" style="256" customWidth="1"/>
    <col min="8964" max="8966" width="12.7109375" style="256" customWidth="1"/>
    <col min="8967" max="8967" width="9.140625" style="256"/>
    <col min="8968" max="8968" width="21" style="256" customWidth="1"/>
    <col min="8969" max="8969" width="36.5703125" style="256" customWidth="1"/>
    <col min="8970" max="9215" width="9.140625" style="256"/>
    <col min="9216" max="9216" width="4.7109375" style="256" customWidth="1"/>
    <col min="9217" max="9217" width="30.7109375" style="256" customWidth="1"/>
    <col min="9218" max="9218" width="4.7109375" style="256" customWidth="1"/>
    <col min="9219" max="9219" width="13.7109375" style="256" customWidth="1"/>
    <col min="9220" max="9222" width="12.7109375" style="256" customWidth="1"/>
    <col min="9223" max="9223" width="9.140625" style="256"/>
    <col min="9224" max="9224" width="21" style="256" customWidth="1"/>
    <col min="9225" max="9225" width="36.5703125" style="256" customWidth="1"/>
    <col min="9226" max="9471" width="9.140625" style="256"/>
    <col min="9472" max="9472" width="4.7109375" style="256" customWidth="1"/>
    <col min="9473" max="9473" width="30.7109375" style="256" customWidth="1"/>
    <col min="9474" max="9474" width="4.7109375" style="256" customWidth="1"/>
    <col min="9475" max="9475" width="13.7109375" style="256" customWidth="1"/>
    <col min="9476" max="9478" width="12.7109375" style="256" customWidth="1"/>
    <col min="9479" max="9479" width="9.140625" style="256"/>
    <col min="9480" max="9480" width="21" style="256" customWidth="1"/>
    <col min="9481" max="9481" width="36.5703125" style="256" customWidth="1"/>
    <col min="9482" max="9727" width="9.140625" style="256"/>
    <col min="9728" max="9728" width="4.7109375" style="256" customWidth="1"/>
    <col min="9729" max="9729" width="30.7109375" style="256" customWidth="1"/>
    <col min="9730" max="9730" width="4.7109375" style="256" customWidth="1"/>
    <col min="9731" max="9731" width="13.7109375" style="256" customWidth="1"/>
    <col min="9732" max="9734" width="12.7109375" style="256" customWidth="1"/>
    <col min="9735" max="9735" width="9.140625" style="256"/>
    <col min="9736" max="9736" width="21" style="256" customWidth="1"/>
    <col min="9737" max="9737" width="36.5703125" style="256" customWidth="1"/>
    <col min="9738" max="9983" width="9.140625" style="256"/>
    <col min="9984" max="9984" width="4.7109375" style="256" customWidth="1"/>
    <col min="9985" max="9985" width="30.7109375" style="256" customWidth="1"/>
    <col min="9986" max="9986" width="4.7109375" style="256" customWidth="1"/>
    <col min="9987" max="9987" width="13.7109375" style="256" customWidth="1"/>
    <col min="9988" max="9990" width="12.7109375" style="256" customWidth="1"/>
    <col min="9991" max="9991" width="9.140625" style="256"/>
    <col min="9992" max="9992" width="21" style="256" customWidth="1"/>
    <col min="9993" max="9993" width="36.5703125" style="256" customWidth="1"/>
    <col min="9994" max="10239" width="9.140625" style="256"/>
    <col min="10240" max="10240" width="4.7109375" style="256" customWidth="1"/>
    <col min="10241" max="10241" width="30.7109375" style="256" customWidth="1"/>
    <col min="10242" max="10242" width="4.7109375" style="256" customWidth="1"/>
    <col min="10243" max="10243" width="13.7109375" style="256" customWidth="1"/>
    <col min="10244" max="10246" width="12.7109375" style="256" customWidth="1"/>
    <col min="10247" max="10247" width="9.140625" style="256"/>
    <col min="10248" max="10248" width="21" style="256" customWidth="1"/>
    <col min="10249" max="10249" width="36.5703125" style="256" customWidth="1"/>
    <col min="10250" max="10495" width="9.140625" style="256"/>
    <col min="10496" max="10496" width="4.7109375" style="256" customWidth="1"/>
    <col min="10497" max="10497" width="30.7109375" style="256" customWidth="1"/>
    <col min="10498" max="10498" width="4.7109375" style="256" customWidth="1"/>
    <col min="10499" max="10499" width="13.7109375" style="256" customWidth="1"/>
    <col min="10500" max="10502" width="12.7109375" style="256" customWidth="1"/>
    <col min="10503" max="10503" width="9.140625" style="256"/>
    <col min="10504" max="10504" width="21" style="256" customWidth="1"/>
    <col min="10505" max="10505" width="36.5703125" style="256" customWidth="1"/>
    <col min="10506" max="10751" width="9.140625" style="256"/>
    <col min="10752" max="10752" width="4.7109375" style="256" customWidth="1"/>
    <col min="10753" max="10753" width="30.7109375" style="256" customWidth="1"/>
    <col min="10754" max="10754" width="4.7109375" style="256" customWidth="1"/>
    <col min="10755" max="10755" width="13.7109375" style="256" customWidth="1"/>
    <col min="10756" max="10758" width="12.7109375" style="256" customWidth="1"/>
    <col min="10759" max="10759" width="9.140625" style="256"/>
    <col min="10760" max="10760" width="21" style="256" customWidth="1"/>
    <col min="10761" max="10761" width="36.5703125" style="256" customWidth="1"/>
    <col min="10762" max="11007" width="9.140625" style="256"/>
    <col min="11008" max="11008" width="4.7109375" style="256" customWidth="1"/>
    <col min="11009" max="11009" width="30.7109375" style="256" customWidth="1"/>
    <col min="11010" max="11010" width="4.7109375" style="256" customWidth="1"/>
    <col min="11011" max="11011" width="13.7109375" style="256" customWidth="1"/>
    <col min="11012" max="11014" width="12.7109375" style="256" customWidth="1"/>
    <col min="11015" max="11015" width="9.140625" style="256"/>
    <col min="11016" max="11016" width="21" style="256" customWidth="1"/>
    <col min="11017" max="11017" width="36.5703125" style="256" customWidth="1"/>
    <col min="11018" max="11263" width="9.140625" style="256"/>
    <col min="11264" max="11264" width="4.7109375" style="256" customWidth="1"/>
    <col min="11265" max="11265" width="30.7109375" style="256" customWidth="1"/>
    <col min="11266" max="11266" width="4.7109375" style="256" customWidth="1"/>
    <col min="11267" max="11267" width="13.7109375" style="256" customWidth="1"/>
    <col min="11268" max="11270" width="12.7109375" style="256" customWidth="1"/>
    <col min="11271" max="11271" width="9.140625" style="256"/>
    <col min="11272" max="11272" width="21" style="256" customWidth="1"/>
    <col min="11273" max="11273" width="36.5703125" style="256" customWidth="1"/>
    <col min="11274" max="11519" width="9.140625" style="256"/>
    <col min="11520" max="11520" width="4.7109375" style="256" customWidth="1"/>
    <col min="11521" max="11521" width="30.7109375" style="256" customWidth="1"/>
    <col min="11522" max="11522" width="4.7109375" style="256" customWidth="1"/>
    <col min="11523" max="11523" width="13.7109375" style="256" customWidth="1"/>
    <col min="11524" max="11526" width="12.7109375" style="256" customWidth="1"/>
    <col min="11527" max="11527" width="9.140625" style="256"/>
    <col min="11528" max="11528" width="21" style="256" customWidth="1"/>
    <col min="11529" max="11529" width="36.5703125" style="256" customWidth="1"/>
    <col min="11530" max="11775" width="9.140625" style="256"/>
    <col min="11776" max="11776" width="4.7109375" style="256" customWidth="1"/>
    <col min="11777" max="11777" width="30.7109375" style="256" customWidth="1"/>
    <col min="11778" max="11778" width="4.7109375" style="256" customWidth="1"/>
    <col min="11779" max="11779" width="13.7109375" style="256" customWidth="1"/>
    <col min="11780" max="11782" width="12.7109375" style="256" customWidth="1"/>
    <col min="11783" max="11783" width="9.140625" style="256"/>
    <col min="11784" max="11784" width="21" style="256" customWidth="1"/>
    <col min="11785" max="11785" width="36.5703125" style="256" customWidth="1"/>
    <col min="11786" max="12031" width="9.140625" style="256"/>
    <col min="12032" max="12032" width="4.7109375" style="256" customWidth="1"/>
    <col min="12033" max="12033" width="30.7109375" style="256" customWidth="1"/>
    <col min="12034" max="12034" width="4.7109375" style="256" customWidth="1"/>
    <col min="12035" max="12035" width="13.7109375" style="256" customWidth="1"/>
    <col min="12036" max="12038" width="12.7109375" style="256" customWidth="1"/>
    <col min="12039" max="12039" width="9.140625" style="256"/>
    <col min="12040" max="12040" width="21" style="256" customWidth="1"/>
    <col min="12041" max="12041" width="36.5703125" style="256" customWidth="1"/>
    <col min="12042" max="12287" width="9.140625" style="256"/>
    <col min="12288" max="12288" width="4.7109375" style="256" customWidth="1"/>
    <col min="12289" max="12289" width="30.7109375" style="256" customWidth="1"/>
    <col min="12290" max="12290" width="4.7109375" style="256" customWidth="1"/>
    <col min="12291" max="12291" width="13.7109375" style="256" customWidth="1"/>
    <col min="12292" max="12294" width="12.7109375" style="256" customWidth="1"/>
    <col min="12295" max="12295" width="9.140625" style="256"/>
    <col min="12296" max="12296" width="21" style="256" customWidth="1"/>
    <col min="12297" max="12297" width="36.5703125" style="256" customWidth="1"/>
    <col min="12298" max="12543" width="9.140625" style="256"/>
    <col min="12544" max="12544" width="4.7109375" style="256" customWidth="1"/>
    <col min="12545" max="12545" width="30.7109375" style="256" customWidth="1"/>
    <col min="12546" max="12546" width="4.7109375" style="256" customWidth="1"/>
    <col min="12547" max="12547" width="13.7109375" style="256" customWidth="1"/>
    <col min="12548" max="12550" width="12.7109375" style="256" customWidth="1"/>
    <col min="12551" max="12551" width="9.140625" style="256"/>
    <col min="12552" max="12552" width="21" style="256" customWidth="1"/>
    <col min="12553" max="12553" width="36.5703125" style="256" customWidth="1"/>
    <col min="12554" max="12799" width="9.140625" style="256"/>
    <col min="12800" max="12800" width="4.7109375" style="256" customWidth="1"/>
    <col min="12801" max="12801" width="30.7109375" style="256" customWidth="1"/>
    <col min="12802" max="12802" width="4.7109375" style="256" customWidth="1"/>
    <col min="12803" max="12803" width="13.7109375" style="256" customWidth="1"/>
    <col min="12804" max="12806" width="12.7109375" style="256" customWidth="1"/>
    <col min="12807" max="12807" width="9.140625" style="256"/>
    <col min="12808" max="12808" width="21" style="256" customWidth="1"/>
    <col min="12809" max="12809" width="36.5703125" style="256" customWidth="1"/>
    <col min="12810" max="13055" width="9.140625" style="256"/>
    <col min="13056" max="13056" width="4.7109375" style="256" customWidth="1"/>
    <col min="13057" max="13057" width="30.7109375" style="256" customWidth="1"/>
    <col min="13058" max="13058" width="4.7109375" style="256" customWidth="1"/>
    <col min="13059" max="13059" width="13.7109375" style="256" customWidth="1"/>
    <col min="13060" max="13062" width="12.7109375" style="256" customWidth="1"/>
    <col min="13063" max="13063" width="9.140625" style="256"/>
    <col min="13064" max="13064" width="21" style="256" customWidth="1"/>
    <col min="13065" max="13065" width="36.5703125" style="256" customWidth="1"/>
    <col min="13066" max="13311" width="9.140625" style="256"/>
    <col min="13312" max="13312" width="4.7109375" style="256" customWidth="1"/>
    <col min="13313" max="13313" width="30.7109375" style="256" customWidth="1"/>
    <col min="13314" max="13314" width="4.7109375" style="256" customWidth="1"/>
    <col min="13315" max="13315" width="13.7109375" style="256" customWidth="1"/>
    <col min="13316" max="13318" width="12.7109375" style="256" customWidth="1"/>
    <col min="13319" max="13319" width="9.140625" style="256"/>
    <col min="13320" max="13320" width="21" style="256" customWidth="1"/>
    <col min="13321" max="13321" width="36.5703125" style="256" customWidth="1"/>
    <col min="13322" max="13567" width="9.140625" style="256"/>
    <col min="13568" max="13568" width="4.7109375" style="256" customWidth="1"/>
    <col min="13569" max="13569" width="30.7109375" style="256" customWidth="1"/>
    <col min="13570" max="13570" width="4.7109375" style="256" customWidth="1"/>
    <col min="13571" max="13571" width="13.7109375" style="256" customWidth="1"/>
    <col min="13572" max="13574" width="12.7109375" style="256" customWidth="1"/>
    <col min="13575" max="13575" width="9.140625" style="256"/>
    <col min="13576" max="13576" width="21" style="256" customWidth="1"/>
    <col min="13577" max="13577" width="36.5703125" style="256" customWidth="1"/>
    <col min="13578" max="13823" width="9.140625" style="256"/>
    <col min="13824" max="13824" width="4.7109375" style="256" customWidth="1"/>
    <col min="13825" max="13825" width="30.7109375" style="256" customWidth="1"/>
    <col min="13826" max="13826" width="4.7109375" style="256" customWidth="1"/>
    <col min="13827" max="13827" width="13.7109375" style="256" customWidth="1"/>
    <col min="13828" max="13830" width="12.7109375" style="256" customWidth="1"/>
    <col min="13831" max="13831" width="9.140625" style="256"/>
    <col min="13832" max="13832" width="21" style="256" customWidth="1"/>
    <col min="13833" max="13833" width="36.5703125" style="256" customWidth="1"/>
    <col min="13834" max="14079" width="9.140625" style="256"/>
    <col min="14080" max="14080" width="4.7109375" style="256" customWidth="1"/>
    <col min="14081" max="14081" width="30.7109375" style="256" customWidth="1"/>
    <col min="14082" max="14082" width="4.7109375" style="256" customWidth="1"/>
    <col min="14083" max="14083" width="13.7109375" style="256" customWidth="1"/>
    <col min="14084" max="14086" width="12.7109375" style="256" customWidth="1"/>
    <col min="14087" max="14087" width="9.140625" style="256"/>
    <col min="14088" max="14088" width="21" style="256" customWidth="1"/>
    <col min="14089" max="14089" width="36.5703125" style="256" customWidth="1"/>
    <col min="14090" max="14335" width="9.140625" style="256"/>
    <col min="14336" max="14336" width="4.7109375" style="256" customWidth="1"/>
    <col min="14337" max="14337" width="30.7109375" style="256" customWidth="1"/>
    <col min="14338" max="14338" width="4.7109375" style="256" customWidth="1"/>
    <col min="14339" max="14339" width="13.7109375" style="256" customWidth="1"/>
    <col min="14340" max="14342" width="12.7109375" style="256" customWidth="1"/>
    <col min="14343" max="14343" width="9.140625" style="256"/>
    <col min="14344" max="14344" width="21" style="256" customWidth="1"/>
    <col min="14345" max="14345" width="36.5703125" style="256" customWidth="1"/>
    <col min="14346" max="14591" width="9.140625" style="256"/>
    <col min="14592" max="14592" width="4.7109375" style="256" customWidth="1"/>
    <col min="14593" max="14593" width="30.7109375" style="256" customWidth="1"/>
    <col min="14594" max="14594" width="4.7109375" style="256" customWidth="1"/>
    <col min="14595" max="14595" width="13.7109375" style="256" customWidth="1"/>
    <col min="14596" max="14598" width="12.7109375" style="256" customWidth="1"/>
    <col min="14599" max="14599" width="9.140625" style="256"/>
    <col min="14600" max="14600" width="21" style="256" customWidth="1"/>
    <col min="14601" max="14601" width="36.5703125" style="256" customWidth="1"/>
    <col min="14602" max="14847" width="9.140625" style="256"/>
    <col min="14848" max="14848" width="4.7109375" style="256" customWidth="1"/>
    <col min="14849" max="14849" width="30.7109375" style="256" customWidth="1"/>
    <col min="14850" max="14850" width="4.7109375" style="256" customWidth="1"/>
    <col min="14851" max="14851" width="13.7109375" style="256" customWidth="1"/>
    <col min="14852" max="14854" width="12.7109375" style="256" customWidth="1"/>
    <col min="14855" max="14855" width="9.140625" style="256"/>
    <col min="14856" max="14856" width="21" style="256" customWidth="1"/>
    <col min="14857" max="14857" width="36.5703125" style="256" customWidth="1"/>
    <col min="14858" max="15103" width="9.140625" style="256"/>
    <col min="15104" max="15104" width="4.7109375" style="256" customWidth="1"/>
    <col min="15105" max="15105" width="30.7109375" style="256" customWidth="1"/>
    <col min="15106" max="15106" width="4.7109375" style="256" customWidth="1"/>
    <col min="15107" max="15107" width="13.7109375" style="256" customWidth="1"/>
    <col min="15108" max="15110" width="12.7109375" style="256" customWidth="1"/>
    <col min="15111" max="15111" width="9.140625" style="256"/>
    <col min="15112" max="15112" width="21" style="256" customWidth="1"/>
    <col min="15113" max="15113" width="36.5703125" style="256" customWidth="1"/>
    <col min="15114" max="15359" width="9.140625" style="256"/>
    <col min="15360" max="15360" width="4.7109375" style="256" customWidth="1"/>
    <col min="15361" max="15361" width="30.7109375" style="256" customWidth="1"/>
    <col min="15362" max="15362" width="4.7109375" style="256" customWidth="1"/>
    <col min="15363" max="15363" width="13.7109375" style="256" customWidth="1"/>
    <col min="15364" max="15366" width="12.7109375" style="256" customWidth="1"/>
    <col min="15367" max="15367" width="9.140625" style="256"/>
    <col min="15368" max="15368" width="21" style="256" customWidth="1"/>
    <col min="15369" max="15369" width="36.5703125" style="256" customWidth="1"/>
    <col min="15370" max="15615" width="9.140625" style="256"/>
    <col min="15616" max="15616" width="4.7109375" style="256" customWidth="1"/>
    <col min="15617" max="15617" width="30.7109375" style="256" customWidth="1"/>
    <col min="15618" max="15618" width="4.7109375" style="256" customWidth="1"/>
    <col min="15619" max="15619" width="13.7109375" style="256" customWidth="1"/>
    <col min="15620" max="15622" width="12.7109375" style="256" customWidth="1"/>
    <col min="15623" max="15623" width="9.140625" style="256"/>
    <col min="15624" max="15624" width="21" style="256" customWidth="1"/>
    <col min="15625" max="15625" width="36.5703125" style="256" customWidth="1"/>
    <col min="15626" max="15871" width="9.140625" style="256"/>
    <col min="15872" max="15872" width="4.7109375" style="256" customWidth="1"/>
    <col min="15873" max="15873" width="30.7109375" style="256" customWidth="1"/>
    <col min="15874" max="15874" width="4.7109375" style="256" customWidth="1"/>
    <col min="15875" max="15875" width="13.7109375" style="256" customWidth="1"/>
    <col min="15876" max="15878" width="12.7109375" style="256" customWidth="1"/>
    <col min="15879" max="15879" width="9.140625" style="256"/>
    <col min="15880" max="15880" width="21" style="256" customWidth="1"/>
    <col min="15881" max="15881" width="36.5703125" style="256" customWidth="1"/>
    <col min="15882" max="16127" width="9.140625" style="256"/>
    <col min="16128" max="16128" width="4.7109375" style="256" customWidth="1"/>
    <col min="16129" max="16129" width="30.7109375" style="256" customWidth="1"/>
    <col min="16130" max="16130" width="4.7109375" style="256" customWidth="1"/>
    <col min="16131" max="16131" width="13.7109375" style="256" customWidth="1"/>
    <col min="16132" max="16134" width="12.7109375" style="256" customWidth="1"/>
    <col min="16135" max="16135" width="9.140625" style="256"/>
    <col min="16136" max="16136" width="21" style="256" customWidth="1"/>
    <col min="16137" max="16137" width="36.5703125" style="256" customWidth="1"/>
    <col min="16138" max="16384" width="9.140625" style="256"/>
  </cols>
  <sheetData>
    <row r="1" spans="1:12">
      <c r="B1" s="127" t="s">
        <v>24</v>
      </c>
    </row>
    <row r="2" spans="1:12">
      <c r="B2" s="127" t="s">
        <v>25</v>
      </c>
    </row>
    <row r="3" spans="1:12">
      <c r="B3" s="128" t="s">
        <v>92</v>
      </c>
    </row>
    <row r="5" spans="1:12" ht="15.75">
      <c r="A5" s="129" t="s">
        <v>28</v>
      </c>
      <c r="B5" s="130" t="s">
        <v>29</v>
      </c>
      <c r="C5" s="154"/>
      <c r="D5" s="159"/>
      <c r="E5" s="159"/>
      <c r="F5" s="251"/>
      <c r="H5" s="257"/>
    </row>
    <row r="6" spans="1:12">
      <c r="A6" s="262" t="s">
        <v>64</v>
      </c>
      <c r="B6" s="262" t="s">
        <v>65</v>
      </c>
      <c r="C6" s="263" t="s">
        <v>66</v>
      </c>
      <c r="D6" s="264" t="s">
        <v>67</v>
      </c>
      <c r="E6" s="265" t="s">
        <v>68</v>
      </c>
      <c r="F6" s="265" t="s">
        <v>69</v>
      </c>
      <c r="H6" s="257"/>
    </row>
    <row r="7" spans="1:12" ht="12.75" customHeight="1">
      <c r="A7" s="266"/>
      <c r="B7" s="262"/>
      <c r="C7" s="263" t="s">
        <v>70</v>
      </c>
      <c r="D7" s="267"/>
      <c r="E7" s="265" t="s">
        <v>71</v>
      </c>
      <c r="F7" s="265" t="s">
        <v>72</v>
      </c>
      <c r="H7" s="132"/>
      <c r="I7" s="132"/>
      <c r="J7" s="213"/>
    </row>
    <row r="8" spans="1:12" ht="41.25" customHeight="1">
      <c r="A8" s="146">
        <v>1</v>
      </c>
      <c r="B8" s="131" t="s">
        <v>16</v>
      </c>
      <c r="C8" s="154"/>
      <c r="D8" s="160"/>
      <c r="E8" s="159"/>
      <c r="F8" s="251"/>
      <c r="H8" s="132"/>
      <c r="I8" s="214"/>
      <c r="J8" s="215"/>
      <c r="K8" s="216"/>
    </row>
    <row r="9" spans="1:12" ht="12.75" customHeight="1">
      <c r="A9" s="146"/>
      <c r="B9" s="148" t="s">
        <v>74</v>
      </c>
      <c r="C9" s="154" t="s">
        <v>31</v>
      </c>
      <c r="D9" s="160">
        <v>203</v>
      </c>
      <c r="E9" s="159"/>
      <c r="F9" s="251">
        <f t="shared" ref="F9" si="0">+D9*E9</f>
        <v>0</v>
      </c>
      <c r="H9" s="132"/>
      <c r="I9" s="132"/>
      <c r="J9" s="213"/>
      <c r="K9" s="213"/>
      <c r="L9" s="217"/>
    </row>
    <row r="10" spans="1:12" ht="12.75" customHeight="1">
      <c r="A10" s="146"/>
      <c r="B10" s="148"/>
      <c r="C10" s="154"/>
      <c r="D10" s="160"/>
      <c r="E10" s="159"/>
      <c r="F10" s="251"/>
      <c r="H10" s="132"/>
      <c r="I10" s="218"/>
      <c r="J10" s="219"/>
      <c r="K10" s="220"/>
    </row>
    <row r="11" spans="1:12" ht="49.5" customHeight="1">
      <c r="A11" s="146">
        <f>+A8+1</f>
        <v>2</v>
      </c>
      <c r="B11" s="131" t="s">
        <v>18</v>
      </c>
      <c r="C11" s="154"/>
      <c r="D11" s="159"/>
      <c r="E11" s="159"/>
      <c r="F11" s="251"/>
      <c r="H11" s="132"/>
      <c r="I11" s="132"/>
      <c r="J11" s="213"/>
    </row>
    <row r="12" spans="1:12" ht="12.75" customHeight="1">
      <c r="A12" s="146"/>
      <c r="B12" s="148" t="s">
        <v>74</v>
      </c>
      <c r="C12" s="154" t="s">
        <v>13</v>
      </c>
      <c r="D12" s="159">
        <v>16</v>
      </c>
      <c r="E12" s="159"/>
      <c r="F12" s="251">
        <f t="shared" ref="F12" si="1">D12*E12</f>
        <v>0</v>
      </c>
      <c r="H12" s="132"/>
      <c r="I12" s="132"/>
      <c r="J12" s="213"/>
    </row>
    <row r="13" spans="1:12" ht="12.75" customHeight="1">
      <c r="A13" s="146"/>
      <c r="B13" s="148"/>
      <c r="C13" s="154"/>
      <c r="D13" s="160"/>
      <c r="E13" s="159"/>
      <c r="F13" s="251"/>
      <c r="H13" s="132"/>
      <c r="I13" s="132"/>
      <c r="J13" s="213"/>
    </row>
    <row r="14" spans="1:12" ht="142.5" customHeight="1">
      <c r="A14" s="146">
        <f>+A11+1</f>
        <v>3</v>
      </c>
      <c r="B14" s="148" t="s">
        <v>59</v>
      </c>
      <c r="C14" s="154"/>
      <c r="D14" s="160"/>
      <c r="E14" s="159"/>
      <c r="F14" s="251"/>
      <c r="H14" s="132"/>
      <c r="I14" s="132"/>
      <c r="J14" s="213"/>
    </row>
    <row r="15" spans="1:12" ht="12.75" customHeight="1">
      <c r="A15" s="146"/>
      <c r="B15" s="148" t="s">
        <v>74</v>
      </c>
      <c r="C15" s="154" t="s">
        <v>13</v>
      </c>
      <c r="D15" s="159">
        <v>1</v>
      </c>
      <c r="E15" s="159"/>
      <c r="F15" s="251">
        <f t="shared" ref="F15" si="2">D15*E15</f>
        <v>0</v>
      </c>
      <c r="H15" s="221"/>
      <c r="I15" s="132"/>
      <c r="J15" s="213"/>
      <c r="K15" s="222"/>
      <c r="L15" s="255"/>
    </row>
    <row r="16" spans="1:12" ht="12.75" customHeight="1">
      <c r="A16" s="146"/>
      <c r="B16" s="148"/>
      <c r="C16" s="154"/>
      <c r="D16" s="160"/>
      <c r="E16" s="159"/>
      <c r="F16" s="251"/>
      <c r="H16" s="132"/>
      <c r="I16" s="132"/>
      <c r="J16" s="213"/>
    </row>
    <row r="17" spans="1:9" ht="81.75" customHeight="1">
      <c r="A17" s="146">
        <f>+A14+1</f>
        <v>4</v>
      </c>
      <c r="B17" s="273" t="s">
        <v>12</v>
      </c>
      <c r="C17" s="90"/>
      <c r="D17" s="274"/>
      <c r="E17" s="91"/>
      <c r="F17" s="92"/>
      <c r="H17" s="257"/>
      <c r="I17" s="260"/>
    </row>
    <row r="18" spans="1:9" ht="12.75" customHeight="1">
      <c r="A18" s="146"/>
      <c r="B18" s="148" t="s">
        <v>74</v>
      </c>
      <c r="C18" s="90" t="s">
        <v>13</v>
      </c>
      <c r="D18" s="274">
        <v>10</v>
      </c>
      <c r="E18" s="91"/>
      <c r="F18" s="92">
        <f t="shared" ref="F18" si="3">D18*E18</f>
        <v>0</v>
      </c>
      <c r="H18" s="257"/>
    </row>
    <row r="19" spans="1:9" ht="12.75" customHeight="1">
      <c r="A19" s="146"/>
      <c r="B19" s="104"/>
      <c r="C19" s="154"/>
      <c r="D19" s="159"/>
      <c r="E19" s="159"/>
      <c r="F19" s="251"/>
      <c r="H19" s="257"/>
    </row>
    <row r="20" spans="1:9" ht="106.5" customHeight="1">
      <c r="A20" s="146">
        <f>+A17+1</f>
        <v>5</v>
      </c>
      <c r="B20" s="275" t="s">
        <v>56</v>
      </c>
      <c r="C20" s="161"/>
      <c r="D20" s="94"/>
      <c r="E20" s="91"/>
      <c r="F20" s="252"/>
      <c r="H20" s="257"/>
      <c r="I20" s="223"/>
    </row>
    <row r="21" spans="1:9" ht="12.75" customHeight="1">
      <c r="A21" s="146"/>
      <c r="B21" s="148" t="s">
        <v>74</v>
      </c>
      <c r="C21" s="161" t="s">
        <v>14</v>
      </c>
      <c r="D21" s="94">
        <v>20</v>
      </c>
      <c r="E21" s="91"/>
      <c r="F21" s="252">
        <f t="shared" ref="F21" si="4">D21*E21</f>
        <v>0</v>
      </c>
      <c r="I21" s="224"/>
    </row>
    <row r="22" spans="1:9" ht="12.75" customHeight="1">
      <c r="A22" s="146"/>
      <c r="B22" s="131"/>
      <c r="C22" s="161"/>
      <c r="D22" s="94"/>
      <c r="E22" s="91"/>
      <c r="F22" s="252"/>
      <c r="I22" s="224"/>
    </row>
    <row r="23" spans="1:9" ht="153">
      <c r="A23" s="146">
        <f>+A20+1</f>
        <v>6</v>
      </c>
      <c r="B23" s="225" t="s">
        <v>50</v>
      </c>
      <c r="C23" s="161"/>
      <c r="D23" s="94"/>
      <c r="E23" s="91"/>
      <c r="F23" s="252"/>
      <c r="H23" s="257"/>
      <c r="I23" s="95"/>
    </row>
    <row r="24" spans="1:9" ht="12.75" customHeight="1">
      <c r="A24" s="146"/>
      <c r="B24" s="148" t="s">
        <v>74</v>
      </c>
      <c r="C24" s="161" t="s">
        <v>15</v>
      </c>
      <c r="D24" s="160">
        <f>49*4</f>
        <v>196</v>
      </c>
      <c r="E24" s="91"/>
      <c r="F24" s="252">
        <f t="shared" ref="F24" si="5">D24*E24</f>
        <v>0</v>
      </c>
    </row>
    <row r="25" spans="1:9" ht="12.75" customHeight="1">
      <c r="A25" s="146"/>
      <c r="B25" s="131"/>
      <c r="C25" s="161"/>
      <c r="D25" s="94"/>
      <c r="E25" s="91"/>
      <c r="F25" s="252"/>
    </row>
    <row r="26" spans="1:9" ht="131.25" customHeight="1">
      <c r="A26" s="146">
        <f>+A23+1</f>
        <v>7</v>
      </c>
      <c r="B26" s="225" t="s">
        <v>51</v>
      </c>
      <c r="C26" s="161"/>
      <c r="D26" s="94"/>
      <c r="E26" s="91"/>
      <c r="F26" s="252"/>
      <c r="H26" s="257"/>
    </row>
    <row r="27" spans="1:9" ht="12.75" customHeight="1">
      <c r="A27" s="146"/>
      <c r="B27" s="148" t="s">
        <v>74</v>
      </c>
      <c r="C27" s="161" t="s">
        <v>13</v>
      </c>
      <c r="D27" s="160">
        <v>12</v>
      </c>
      <c r="E27" s="91"/>
      <c r="F27" s="252">
        <f t="shared" ref="F27" si="6">D27*E27</f>
        <v>0</v>
      </c>
    </row>
    <row r="28" spans="1:9" ht="12.75" customHeight="1">
      <c r="A28" s="146"/>
      <c r="B28" s="148"/>
      <c r="C28" s="161"/>
      <c r="D28" s="160"/>
      <c r="E28" s="91"/>
      <c r="F28" s="252"/>
    </row>
    <row r="29" spans="1:9" ht="63.75">
      <c r="A29" s="276">
        <v>8</v>
      </c>
      <c r="B29" s="277" t="s">
        <v>76</v>
      </c>
      <c r="C29" s="278" t="s">
        <v>13</v>
      </c>
      <c r="D29" s="196">
        <f>D27</f>
        <v>12</v>
      </c>
      <c r="E29" s="279"/>
      <c r="F29" s="280">
        <f>D29*E29</f>
        <v>0</v>
      </c>
    </row>
    <row r="30" spans="1:9" ht="12.75" customHeight="1">
      <c r="A30" s="146"/>
      <c r="B30" s="131"/>
      <c r="C30" s="161"/>
      <c r="D30" s="94"/>
      <c r="E30" s="91"/>
      <c r="F30" s="252"/>
    </row>
    <row r="31" spans="1:9" ht="165.75">
      <c r="A31" s="146">
        <v>9</v>
      </c>
      <c r="B31" s="96" t="s">
        <v>60</v>
      </c>
      <c r="C31" s="97"/>
      <c r="D31" s="160"/>
      <c r="E31" s="98"/>
      <c r="F31" s="252"/>
      <c r="G31" s="260"/>
    </row>
    <row r="32" spans="1:9" ht="12.75" customHeight="1">
      <c r="A32" s="146"/>
      <c r="B32" s="148" t="s">
        <v>74</v>
      </c>
      <c r="C32" s="97" t="s">
        <v>14</v>
      </c>
      <c r="D32" s="160">
        <f>0.8*3</f>
        <v>2.4000000000000004</v>
      </c>
      <c r="E32" s="98"/>
      <c r="F32" s="252">
        <f t="shared" ref="F32" si="7">D32*E32</f>
        <v>0</v>
      </c>
      <c r="G32" s="260"/>
    </row>
    <row r="33" spans="1:10" ht="12.75" customHeight="1">
      <c r="A33" s="146"/>
      <c r="B33" s="96"/>
      <c r="C33" s="97"/>
      <c r="D33" s="160"/>
      <c r="E33" s="98"/>
      <c r="F33" s="99"/>
    </row>
    <row r="34" spans="1:10" ht="204">
      <c r="A34" s="146">
        <f>+A31+1</f>
        <v>10</v>
      </c>
      <c r="B34" s="96" t="s">
        <v>46</v>
      </c>
      <c r="C34" s="155"/>
      <c r="D34" s="157"/>
      <c r="E34" s="158"/>
      <c r="F34" s="252"/>
    </row>
    <row r="35" spans="1:10" ht="12.75" customHeight="1">
      <c r="A35" s="146"/>
      <c r="B35" s="148" t="s">
        <v>74</v>
      </c>
      <c r="C35" s="155" t="s">
        <v>15</v>
      </c>
      <c r="D35" s="157">
        <f>27*3</f>
        <v>81</v>
      </c>
      <c r="E35" s="158"/>
      <c r="F35" s="252">
        <f t="shared" ref="F35" si="8">D35*E35</f>
        <v>0</v>
      </c>
    </row>
    <row r="36" spans="1:10" ht="12.75" customHeight="1">
      <c r="A36" s="146"/>
      <c r="B36" s="165"/>
      <c r="C36" s="155"/>
      <c r="D36" s="157"/>
      <c r="E36" s="158"/>
      <c r="F36" s="252"/>
    </row>
    <row r="37" spans="1:10" ht="193.5" customHeight="1">
      <c r="A37" s="146">
        <f>+A34+1</f>
        <v>11</v>
      </c>
      <c r="B37" s="96" t="s">
        <v>30</v>
      </c>
      <c r="C37" s="155"/>
      <c r="D37" s="157"/>
      <c r="E37" s="158"/>
      <c r="F37" s="252"/>
      <c r="G37" s="259"/>
      <c r="H37" s="226"/>
      <c r="I37" s="260"/>
      <c r="J37" s="227"/>
    </row>
    <row r="38" spans="1:10" ht="12.75" customHeight="1">
      <c r="A38" s="146"/>
      <c r="B38" s="148" t="s">
        <v>74</v>
      </c>
      <c r="C38" s="155" t="s">
        <v>15</v>
      </c>
      <c r="D38" s="160">
        <f>13*4</f>
        <v>52</v>
      </c>
      <c r="E38" s="281"/>
      <c r="F38" s="252">
        <f t="shared" ref="F38" si="9">D38*E38</f>
        <v>0</v>
      </c>
      <c r="H38" s="257"/>
    </row>
    <row r="39" spans="1:10" ht="12.75" customHeight="1">
      <c r="A39" s="146"/>
      <c r="B39" s="148"/>
      <c r="C39" s="155"/>
      <c r="D39" s="157"/>
      <c r="E39" s="158"/>
      <c r="F39" s="252"/>
    </row>
    <row r="40" spans="1:10" ht="12.75" customHeight="1">
      <c r="A40" s="146"/>
      <c r="B40" s="148"/>
      <c r="C40" s="155"/>
      <c r="D40" s="157"/>
      <c r="E40" s="158"/>
      <c r="F40" s="252"/>
    </row>
    <row r="41" spans="1:10" ht="12.75" customHeight="1">
      <c r="A41" s="146"/>
      <c r="B41" s="148"/>
      <c r="C41" s="149"/>
      <c r="D41" s="163" t="s">
        <v>74</v>
      </c>
      <c r="E41" s="162"/>
      <c r="F41" s="252">
        <f>F9+F12+F15+F18+F21+F24+F27+F32+F35+F38</f>
        <v>0</v>
      </c>
    </row>
    <row r="42" spans="1:10" ht="12.75" customHeight="1">
      <c r="A42" s="146"/>
      <c r="B42" s="148"/>
      <c r="C42" s="149"/>
      <c r="D42" s="163"/>
      <c r="E42" s="162"/>
      <c r="F42" s="252"/>
    </row>
    <row r="43" spans="1:10" ht="16.5" thickBot="1">
      <c r="A43" s="129" t="s">
        <v>28</v>
      </c>
      <c r="B43" s="130" t="s">
        <v>29</v>
      </c>
      <c r="C43" s="107"/>
      <c r="D43" s="159"/>
      <c r="E43" s="64" t="s">
        <v>36</v>
      </c>
      <c r="F43" s="64">
        <f>SUM(F41:F41)</f>
        <v>0</v>
      </c>
    </row>
    <row r="44" spans="1:10" ht="12.75" customHeight="1" thickTop="1">
      <c r="A44" s="146"/>
      <c r="B44" s="147"/>
      <c r="C44" s="107"/>
      <c r="D44" s="159"/>
      <c r="E44" s="159"/>
      <c r="F44" s="251"/>
    </row>
    <row r="45" spans="1:10" ht="12.75" customHeight="1">
      <c r="A45" s="146"/>
      <c r="B45" s="147"/>
      <c r="C45" s="107"/>
      <c r="D45" s="159"/>
      <c r="E45" s="159"/>
      <c r="F45" s="251"/>
    </row>
    <row r="46" spans="1:10" ht="12.75" customHeight="1">
      <c r="A46" s="146"/>
      <c r="B46" s="147"/>
      <c r="C46" s="154"/>
      <c r="D46" s="159"/>
      <c r="E46" s="159"/>
      <c r="F46" s="251"/>
    </row>
    <row r="47" spans="1:10">
      <c r="B47" s="102"/>
      <c r="C47" s="161"/>
      <c r="D47" s="93"/>
      <c r="E47" s="166"/>
      <c r="F47" s="167"/>
    </row>
    <row r="49" spans="2:6">
      <c r="B49" s="133"/>
      <c r="C49" s="100"/>
      <c r="D49" s="101"/>
      <c r="E49" s="71"/>
      <c r="F49" s="252"/>
    </row>
  </sheetData>
  <pageMargins left="0.78740157480314965" right="0.19685039370078741" top="0.39370078740157483" bottom="0.39370078740157483" header="0" footer="0.19685039370078741"/>
  <pageSetup paperSize="9" orientation="portrait" r:id="rId1"/>
  <headerFooter>
    <oddFoote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62"/>
  <sheetViews>
    <sheetView showZeros="0" topLeftCell="A3" workbookViewId="0">
      <selection activeCell="E8" sqref="E8"/>
    </sheetView>
  </sheetViews>
  <sheetFormatPr defaultRowHeight="12.75" customHeight="1"/>
  <cols>
    <col min="1" max="1" width="4.7109375" style="256" customWidth="1"/>
    <col min="2" max="2" width="30.7109375" style="256" customWidth="1"/>
    <col min="3" max="3" width="4.7109375" style="88" customWidth="1"/>
    <col min="4" max="4" width="12.7109375" style="89" customWidth="1"/>
    <col min="5" max="5" width="11.7109375" style="89" customWidth="1"/>
    <col min="6" max="6" width="12.7109375" style="69" customWidth="1"/>
    <col min="7" max="7" width="12.140625" style="256" customWidth="1"/>
    <col min="8" max="8" width="21" style="254" customWidth="1"/>
    <col min="9" max="9" width="15.5703125" style="259" customWidth="1"/>
    <col min="10" max="10" width="12.28515625" style="256" customWidth="1"/>
    <col min="11" max="11" width="8.85546875" style="256" bestFit="1" customWidth="1"/>
    <col min="12" max="12" width="9.5703125" style="256" bestFit="1" customWidth="1"/>
    <col min="13" max="13" width="10.5703125" style="256" bestFit="1" customWidth="1"/>
    <col min="14" max="255" width="9.140625" style="256"/>
    <col min="256" max="256" width="4.7109375" style="256" customWidth="1"/>
    <col min="257" max="257" width="30.7109375" style="256" customWidth="1"/>
    <col min="258" max="258" width="4.7109375" style="256" customWidth="1"/>
    <col min="259" max="259" width="13.7109375" style="256" customWidth="1"/>
    <col min="260" max="262" width="12.7109375" style="256" customWidth="1"/>
    <col min="263" max="263" width="9.140625" style="256"/>
    <col min="264" max="264" width="21" style="256" customWidth="1"/>
    <col min="265" max="265" width="36.5703125" style="256" customWidth="1"/>
    <col min="266" max="511" width="9.140625" style="256"/>
    <col min="512" max="512" width="4.7109375" style="256" customWidth="1"/>
    <col min="513" max="513" width="30.7109375" style="256" customWidth="1"/>
    <col min="514" max="514" width="4.7109375" style="256" customWidth="1"/>
    <col min="515" max="515" width="13.7109375" style="256" customWidth="1"/>
    <col min="516" max="518" width="12.7109375" style="256" customWidth="1"/>
    <col min="519" max="519" width="9.140625" style="256"/>
    <col min="520" max="520" width="21" style="256" customWidth="1"/>
    <col min="521" max="521" width="36.5703125" style="256" customWidth="1"/>
    <col min="522" max="767" width="9.140625" style="256"/>
    <col min="768" max="768" width="4.7109375" style="256" customWidth="1"/>
    <col min="769" max="769" width="30.7109375" style="256" customWidth="1"/>
    <col min="770" max="770" width="4.7109375" style="256" customWidth="1"/>
    <col min="771" max="771" width="13.7109375" style="256" customWidth="1"/>
    <col min="772" max="774" width="12.7109375" style="256" customWidth="1"/>
    <col min="775" max="775" width="9.140625" style="256"/>
    <col min="776" max="776" width="21" style="256" customWidth="1"/>
    <col min="777" max="777" width="36.5703125" style="256" customWidth="1"/>
    <col min="778" max="1023" width="9.140625" style="256"/>
    <col min="1024" max="1024" width="4.7109375" style="256" customWidth="1"/>
    <col min="1025" max="1025" width="30.7109375" style="256" customWidth="1"/>
    <col min="1026" max="1026" width="4.7109375" style="256" customWidth="1"/>
    <col min="1027" max="1027" width="13.7109375" style="256" customWidth="1"/>
    <col min="1028" max="1030" width="12.7109375" style="256" customWidth="1"/>
    <col min="1031" max="1031" width="9.140625" style="256"/>
    <col min="1032" max="1032" width="21" style="256" customWidth="1"/>
    <col min="1033" max="1033" width="36.5703125" style="256" customWidth="1"/>
    <col min="1034" max="1279" width="9.140625" style="256"/>
    <col min="1280" max="1280" width="4.7109375" style="256" customWidth="1"/>
    <col min="1281" max="1281" width="30.7109375" style="256" customWidth="1"/>
    <col min="1282" max="1282" width="4.7109375" style="256" customWidth="1"/>
    <col min="1283" max="1283" width="13.7109375" style="256" customWidth="1"/>
    <col min="1284" max="1286" width="12.7109375" style="256" customWidth="1"/>
    <col min="1287" max="1287" width="9.140625" style="256"/>
    <col min="1288" max="1288" width="21" style="256" customWidth="1"/>
    <col min="1289" max="1289" width="36.5703125" style="256" customWidth="1"/>
    <col min="1290" max="1535" width="9.140625" style="256"/>
    <col min="1536" max="1536" width="4.7109375" style="256" customWidth="1"/>
    <col min="1537" max="1537" width="30.7109375" style="256" customWidth="1"/>
    <col min="1538" max="1538" width="4.7109375" style="256" customWidth="1"/>
    <col min="1539" max="1539" width="13.7109375" style="256" customWidth="1"/>
    <col min="1540" max="1542" width="12.7109375" style="256" customWidth="1"/>
    <col min="1543" max="1543" width="9.140625" style="256"/>
    <col min="1544" max="1544" width="21" style="256" customWidth="1"/>
    <col min="1545" max="1545" width="36.5703125" style="256" customWidth="1"/>
    <col min="1546" max="1791" width="9.140625" style="256"/>
    <col min="1792" max="1792" width="4.7109375" style="256" customWidth="1"/>
    <col min="1793" max="1793" width="30.7109375" style="256" customWidth="1"/>
    <col min="1794" max="1794" width="4.7109375" style="256" customWidth="1"/>
    <col min="1795" max="1795" width="13.7109375" style="256" customWidth="1"/>
    <col min="1796" max="1798" width="12.7109375" style="256" customWidth="1"/>
    <col min="1799" max="1799" width="9.140625" style="256"/>
    <col min="1800" max="1800" width="21" style="256" customWidth="1"/>
    <col min="1801" max="1801" width="36.5703125" style="256" customWidth="1"/>
    <col min="1802" max="2047" width="9.140625" style="256"/>
    <col min="2048" max="2048" width="4.7109375" style="256" customWidth="1"/>
    <col min="2049" max="2049" width="30.7109375" style="256" customWidth="1"/>
    <col min="2050" max="2050" width="4.7109375" style="256" customWidth="1"/>
    <col min="2051" max="2051" width="13.7109375" style="256" customWidth="1"/>
    <col min="2052" max="2054" width="12.7109375" style="256" customWidth="1"/>
    <col min="2055" max="2055" width="9.140625" style="256"/>
    <col min="2056" max="2056" width="21" style="256" customWidth="1"/>
    <col min="2057" max="2057" width="36.5703125" style="256" customWidth="1"/>
    <col min="2058" max="2303" width="9.140625" style="256"/>
    <col min="2304" max="2304" width="4.7109375" style="256" customWidth="1"/>
    <col min="2305" max="2305" width="30.7109375" style="256" customWidth="1"/>
    <col min="2306" max="2306" width="4.7109375" style="256" customWidth="1"/>
    <col min="2307" max="2307" width="13.7109375" style="256" customWidth="1"/>
    <col min="2308" max="2310" width="12.7109375" style="256" customWidth="1"/>
    <col min="2311" max="2311" width="9.140625" style="256"/>
    <col min="2312" max="2312" width="21" style="256" customWidth="1"/>
    <col min="2313" max="2313" width="36.5703125" style="256" customWidth="1"/>
    <col min="2314" max="2559" width="9.140625" style="256"/>
    <col min="2560" max="2560" width="4.7109375" style="256" customWidth="1"/>
    <col min="2561" max="2561" width="30.7109375" style="256" customWidth="1"/>
    <col min="2562" max="2562" width="4.7109375" style="256" customWidth="1"/>
    <col min="2563" max="2563" width="13.7109375" style="256" customWidth="1"/>
    <col min="2564" max="2566" width="12.7109375" style="256" customWidth="1"/>
    <col min="2567" max="2567" width="9.140625" style="256"/>
    <col min="2568" max="2568" width="21" style="256" customWidth="1"/>
    <col min="2569" max="2569" width="36.5703125" style="256" customWidth="1"/>
    <col min="2570" max="2815" width="9.140625" style="256"/>
    <col min="2816" max="2816" width="4.7109375" style="256" customWidth="1"/>
    <col min="2817" max="2817" width="30.7109375" style="256" customWidth="1"/>
    <col min="2818" max="2818" width="4.7109375" style="256" customWidth="1"/>
    <col min="2819" max="2819" width="13.7109375" style="256" customWidth="1"/>
    <col min="2820" max="2822" width="12.7109375" style="256" customWidth="1"/>
    <col min="2823" max="2823" width="9.140625" style="256"/>
    <col min="2824" max="2824" width="21" style="256" customWidth="1"/>
    <col min="2825" max="2825" width="36.5703125" style="256" customWidth="1"/>
    <col min="2826" max="3071" width="9.140625" style="256"/>
    <col min="3072" max="3072" width="4.7109375" style="256" customWidth="1"/>
    <col min="3073" max="3073" width="30.7109375" style="256" customWidth="1"/>
    <col min="3074" max="3074" width="4.7109375" style="256" customWidth="1"/>
    <col min="3075" max="3075" width="13.7109375" style="256" customWidth="1"/>
    <col min="3076" max="3078" width="12.7109375" style="256" customWidth="1"/>
    <col min="3079" max="3079" width="9.140625" style="256"/>
    <col min="3080" max="3080" width="21" style="256" customWidth="1"/>
    <col min="3081" max="3081" width="36.5703125" style="256" customWidth="1"/>
    <col min="3082" max="3327" width="9.140625" style="256"/>
    <col min="3328" max="3328" width="4.7109375" style="256" customWidth="1"/>
    <col min="3329" max="3329" width="30.7109375" style="256" customWidth="1"/>
    <col min="3330" max="3330" width="4.7109375" style="256" customWidth="1"/>
    <col min="3331" max="3331" width="13.7109375" style="256" customWidth="1"/>
    <col min="3332" max="3334" width="12.7109375" style="256" customWidth="1"/>
    <col min="3335" max="3335" width="9.140625" style="256"/>
    <col min="3336" max="3336" width="21" style="256" customWidth="1"/>
    <col min="3337" max="3337" width="36.5703125" style="256" customWidth="1"/>
    <col min="3338" max="3583" width="9.140625" style="256"/>
    <col min="3584" max="3584" width="4.7109375" style="256" customWidth="1"/>
    <col min="3585" max="3585" width="30.7109375" style="256" customWidth="1"/>
    <col min="3586" max="3586" width="4.7109375" style="256" customWidth="1"/>
    <col min="3587" max="3587" width="13.7109375" style="256" customWidth="1"/>
    <col min="3588" max="3590" width="12.7109375" style="256" customWidth="1"/>
    <col min="3591" max="3591" width="9.140625" style="256"/>
    <col min="3592" max="3592" width="21" style="256" customWidth="1"/>
    <col min="3593" max="3593" width="36.5703125" style="256" customWidth="1"/>
    <col min="3594" max="3839" width="9.140625" style="256"/>
    <col min="3840" max="3840" width="4.7109375" style="256" customWidth="1"/>
    <col min="3841" max="3841" width="30.7109375" style="256" customWidth="1"/>
    <col min="3842" max="3842" width="4.7109375" style="256" customWidth="1"/>
    <col min="3843" max="3843" width="13.7109375" style="256" customWidth="1"/>
    <col min="3844" max="3846" width="12.7109375" style="256" customWidth="1"/>
    <col min="3847" max="3847" width="9.140625" style="256"/>
    <col min="3848" max="3848" width="21" style="256" customWidth="1"/>
    <col min="3849" max="3849" width="36.5703125" style="256" customWidth="1"/>
    <col min="3850" max="4095" width="9.140625" style="256"/>
    <col min="4096" max="4096" width="4.7109375" style="256" customWidth="1"/>
    <col min="4097" max="4097" width="30.7109375" style="256" customWidth="1"/>
    <col min="4098" max="4098" width="4.7109375" style="256" customWidth="1"/>
    <col min="4099" max="4099" width="13.7109375" style="256" customWidth="1"/>
    <col min="4100" max="4102" width="12.7109375" style="256" customWidth="1"/>
    <col min="4103" max="4103" width="9.140625" style="256"/>
    <col min="4104" max="4104" width="21" style="256" customWidth="1"/>
    <col min="4105" max="4105" width="36.5703125" style="256" customWidth="1"/>
    <col min="4106" max="4351" width="9.140625" style="256"/>
    <col min="4352" max="4352" width="4.7109375" style="256" customWidth="1"/>
    <col min="4353" max="4353" width="30.7109375" style="256" customWidth="1"/>
    <col min="4354" max="4354" width="4.7109375" style="256" customWidth="1"/>
    <col min="4355" max="4355" width="13.7109375" style="256" customWidth="1"/>
    <col min="4356" max="4358" width="12.7109375" style="256" customWidth="1"/>
    <col min="4359" max="4359" width="9.140625" style="256"/>
    <col min="4360" max="4360" width="21" style="256" customWidth="1"/>
    <col min="4361" max="4361" width="36.5703125" style="256" customWidth="1"/>
    <col min="4362" max="4607" width="9.140625" style="256"/>
    <col min="4608" max="4608" width="4.7109375" style="256" customWidth="1"/>
    <col min="4609" max="4609" width="30.7109375" style="256" customWidth="1"/>
    <col min="4610" max="4610" width="4.7109375" style="256" customWidth="1"/>
    <col min="4611" max="4611" width="13.7109375" style="256" customWidth="1"/>
    <col min="4612" max="4614" width="12.7109375" style="256" customWidth="1"/>
    <col min="4615" max="4615" width="9.140625" style="256"/>
    <col min="4616" max="4616" width="21" style="256" customWidth="1"/>
    <col min="4617" max="4617" width="36.5703125" style="256" customWidth="1"/>
    <col min="4618" max="4863" width="9.140625" style="256"/>
    <col min="4864" max="4864" width="4.7109375" style="256" customWidth="1"/>
    <col min="4865" max="4865" width="30.7109375" style="256" customWidth="1"/>
    <col min="4866" max="4866" width="4.7109375" style="256" customWidth="1"/>
    <col min="4867" max="4867" width="13.7109375" style="256" customWidth="1"/>
    <col min="4868" max="4870" width="12.7109375" style="256" customWidth="1"/>
    <col min="4871" max="4871" width="9.140625" style="256"/>
    <col min="4872" max="4872" width="21" style="256" customWidth="1"/>
    <col min="4873" max="4873" width="36.5703125" style="256" customWidth="1"/>
    <col min="4874" max="5119" width="9.140625" style="256"/>
    <col min="5120" max="5120" width="4.7109375" style="256" customWidth="1"/>
    <col min="5121" max="5121" width="30.7109375" style="256" customWidth="1"/>
    <col min="5122" max="5122" width="4.7109375" style="256" customWidth="1"/>
    <col min="5123" max="5123" width="13.7109375" style="256" customWidth="1"/>
    <col min="5124" max="5126" width="12.7109375" style="256" customWidth="1"/>
    <col min="5127" max="5127" width="9.140625" style="256"/>
    <col min="5128" max="5128" width="21" style="256" customWidth="1"/>
    <col min="5129" max="5129" width="36.5703125" style="256" customWidth="1"/>
    <col min="5130" max="5375" width="9.140625" style="256"/>
    <col min="5376" max="5376" width="4.7109375" style="256" customWidth="1"/>
    <col min="5377" max="5377" width="30.7109375" style="256" customWidth="1"/>
    <col min="5378" max="5378" width="4.7109375" style="256" customWidth="1"/>
    <col min="5379" max="5379" width="13.7109375" style="256" customWidth="1"/>
    <col min="5380" max="5382" width="12.7109375" style="256" customWidth="1"/>
    <col min="5383" max="5383" width="9.140625" style="256"/>
    <col min="5384" max="5384" width="21" style="256" customWidth="1"/>
    <col min="5385" max="5385" width="36.5703125" style="256" customWidth="1"/>
    <col min="5386" max="5631" width="9.140625" style="256"/>
    <col min="5632" max="5632" width="4.7109375" style="256" customWidth="1"/>
    <col min="5633" max="5633" width="30.7109375" style="256" customWidth="1"/>
    <col min="5634" max="5634" width="4.7109375" style="256" customWidth="1"/>
    <col min="5635" max="5635" width="13.7109375" style="256" customWidth="1"/>
    <col min="5636" max="5638" width="12.7109375" style="256" customWidth="1"/>
    <col min="5639" max="5639" width="9.140625" style="256"/>
    <col min="5640" max="5640" width="21" style="256" customWidth="1"/>
    <col min="5641" max="5641" width="36.5703125" style="256" customWidth="1"/>
    <col min="5642" max="5887" width="9.140625" style="256"/>
    <col min="5888" max="5888" width="4.7109375" style="256" customWidth="1"/>
    <col min="5889" max="5889" width="30.7109375" style="256" customWidth="1"/>
    <col min="5890" max="5890" width="4.7109375" style="256" customWidth="1"/>
    <col min="5891" max="5891" width="13.7109375" style="256" customWidth="1"/>
    <col min="5892" max="5894" width="12.7109375" style="256" customWidth="1"/>
    <col min="5895" max="5895" width="9.140625" style="256"/>
    <col min="5896" max="5896" width="21" style="256" customWidth="1"/>
    <col min="5897" max="5897" width="36.5703125" style="256" customWidth="1"/>
    <col min="5898" max="6143" width="9.140625" style="256"/>
    <col min="6144" max="6144" width="4.7109375" style="256" customWidth="1"/>
    <col min="6145" max="6145" width="30.7109375" style="256" customWidth="1"/>
    <col min="6146" max="6146" width="4.7109375" style="256" customWidth="1"/>
    <col min="6147" max="6147" width="13.7109375" style="256" customWidth="1"/>
    <col min="6148" max="6150" width="12.7109375" style="256" customWidth="1"/>
    <col min="6151" max="6151" width="9.140625" style="256"/>
    <col min="6152" max="6152" width="21" style="256" customWidth="1"/>
    <col min="6153" max="6153" width="36.5703125" style="256" customWidth="1"/>
    <col min="6154" max="6399" width="9.140625" style="256"/>
    <col min="6400" max="6400" width="4.7109375" style="256" customWidth="1"/>
    <col min="6401" max="6401" width="30.7109375" style="256" customWidth="1"/>
    <col min="6402" max="6402" width="4.7109375" style="256" customWidth="1"/>
    <col min="6403" max="6403" width="13.7109375" style="256" customWidth="1"/>
    <col min="6404" max="6406" width="12.7109375" style="256" customWidth="1"/>
    <col min="6407" max="6407" width="9.140625" style="256"/>
    <col min="6408" max="6408" width="21" style="256" customWidth="1"/>
    <col min="6409" max="6409" width="36.5703125" style="256" customWidth="1"/>
    <col min="6410" max="6655" width="9.140625" style="256"/>
    <col min="6656" max="6656" width="4.7109375" style="256" customWidth="1"/>
    <col min="6657" max="6657" width="30.7109375" style="256" customWidth="1"/>
    <col min="6658" max="6658" width="4.7109375" style="256" customWidth="1"/>
    <col min="6659" max="6659" width="13.7109375" style="256" customWidth="1"/>
    <col min="6660" max="6662" width="12.7109375" style="256" customWidth="1"/>
    <col min="6663" max="6663" width="9.140625" style="256"/>
    <col min="6664" max="6664" width="21" style="256" customWidth="1"/>
    <col min="6665" max="6665" width="36.5703125" style="256" customWidth="1"/>
    <col min="6666" max="6911" width="9.140625" style="256"/>
    <col min="6912" max="6912" width="4.7109375" style="256" customWidth="1"/>
    <col min="6913" max="6913" width="30.7109375" style="256" customWidth="1"/>
    <col min="6914" max="6914" width="4.7109375" style="256" customWidth="1"/>
    <col min="6915" max="6915" width="13.7109375" style="256" customWidth="1"/>
    <col min="6916" max="6918" width="12.7109375" style="256" customWidth="1"/>
    <col min="6919" max="6919" width="9.140625" style="256"/>
    <col min="6920" max="6920" width="21" style="256" customWidth="1"/>
    <col min="6921" max="6921" width="36.5703125" style="256" customWidth="1"/>
    <col min="6922" max="7167" width="9.140625" style="256"/>
    <col min="7168" max="7168" width="4.7109375" style="256" customWidth="1"/>
    <col min="7169" max="7169" width="30.7109375" style="256" customWidth="1"/>
    <col min="7170" max="7170" width="4.7109375" style="256" customWidth="1"/>
    <col min="7171" max="7171" width="13.7109375" style="256" customWidth="1"/>
    <col min="7172" max="7174" width="12.7109375" style="256" customWidth="1"/>
    <col min="7175" max="7175" width="9.140625" style="256"/>
    <col min="7176" max="7176" width="21" style="256" customWidth="1"/>
    <col min="7177" max="7177" width="36.5703125" style="256" customWidth="1"/>
    <col min="7178" max="7423" width="9.140625" style="256"/>
    <col min="7424" max="7424" width="4.7109375" style="256" customWidth="1"/>
    <col min="7425" max="7425" width="30.7109375" style="256" customWidth="1"/>
    <col min="7426" max="7426" width="4.7109375" style="256" customWidth="1"/>
    <col min="7427" max="7427" width="13.7109375" style="256" customWidth="1"/>
    <col min="7428" max="7430" width="12.7109375" style="256" customWidth="1"/>
    <col min="7431" max="7431" width="9.140625" style="256"/>
    <col min="7432" max="7432" width="21" style="256" customWidth="1"/>
    <col min="7433" max="7433" width="36.5703125" style="256" customWidth="1"/>
    <col min="7434" max="7679" width="9.140625" style="256"/>
    <col min="7680" max="7680" width="4.7109375" style="256" customWidth="1"/>
    <col min="7681" max="7681" width="30.7109375" style="256" customWidth="1"/>
    <col min="7682" max="7682" width="4.7109375" style="256" customWidth="1"/>
    <col min="7683" max="7683" width="13.7109375" style="256" customWidth="1"/>
    <col min="7684" max="7686" width="12.7109375" style="256" customWidth="1"/>
    <col min="7687" max="7687" width="9.140625" style="256"/>
    <col min="7688" max="7688" width="21" style="256" customWidth="1"/>
    <col min="7689" max="7689" width="36.5703125" style="256" customWidth="1"/>
    <col min="7690" max="7935" width="9.140625" style="256"/>
    <col min="7936" max="7936" width="4.7109375" style="256" customWidth="1"/>
    <col min="7937" max="7937" width="30.7109375" style="256" customWidth="1"/>
    <col min="7938" max="7938" width="4.7109375" style="256" customWidth="1"/>
    <col min="7939" max="7939" width="13.7109375" style="256" customWidth="1"/>
    <col min="7940" max="7942" width="12.7109375" style="256" customWidth="1"/>
    <col min="7943" max="7943" width="9.140625" style="256"/>
    <col min="7944" max="7944" width="21" style="256" customWidth="1"/>
    <col min="7945" max="7945" width="36.5703125" style="256" customWidth="1"/>
    <col min="7946" max="8191" width="9.140625" style="256"/>
    <col min="8192" max="8192" width="4.7109375" style="256" customWidth="1"/>
    <col min="8193" max="8193" width="30.7109375" style="256" customWidth="1"/>
    <col min="8194" max="8194" width="4.7109375" style="256" customWidth="1"/>
    <col min="8195" max="8195" width="13.7109375" style="256" customWidth="1"/>
    <col min="8196" max="8198" width="12.7109375" style="256" customWidth="1"/>
    <col min="8199" max="8199" width="9.140625" style="256"/>
    <col min="8200" max="8200" width="21" style="256" customWidth="1"/>
    <col min="8201" max="8201" width="36.5703125" style="256" customWidth="1"/>
    <col min="8202" max="8447" width="9.140625" style="256"/>
    <col min="8448" max="8448" width="4.7109375" style="256" customWidth="1"/>
    <col min="8449" max="8449" width="30.7109375" style="256" customWidth="1"/>
    <col min="8450" max="8450" width="4.7109375" style="256" customWidth="1"/>
    <col min="8451" max="8451" width="13.7109375" style="256" customWidth="1"/>
    <col min="8452" max="8454" width="12.7109375" style="256" customWidth="1"/>
    <col min="8455" max="8455" width="9.140625" style="256"/>
    <col min="8456" max="8456" width="21" style="256" customWidth="1"/>
    <col min="8457" max="8457" width="36.5703125" style="256" customWidth="1"/>
    <col min="8458" max="8703" width="9.140625" style="256"/>
    <col min="8704" max="8704" width="4.7109375" style="256" customWidth="1"/>
    <col min="8705" max="8705" width="30.7109375" style="256" customWidth="1"/>
    <col min="8706" max="8706" width="4.7109375" style="256" customWidth="1"/>
    <col min="8707" max="8707" width="13.7109375" style="256" customWidth="1"/>
    <col min="8708" max="8710" width="12.7109375" style="256" customWidth="1"/>
    <col min="8711" max="8711" width="9.140625" style="256"/>
    <col min="8712" max="8712" width="21" style="256" customWidth="1"/>
    <col min="8713" max="8713" width="36.5703125" style="256" customWidth="1"/>
    <col min="8714" max="8959" width="9.140625" style="256"/>
    <col min="8960" max="8960" width="4.7109375" style="256" customWidth="1"/>
    <col min="8961" max="8961" width="30.7109375" style="256" customWidth="1"/>
    <col min="8962" max="8962" width="4.7109375" style="256" customWidth="1"/>
    <col min="8963" max="8963" width="13.7109375" style="256" customWidth="1"/>
    <col min="8964" max="8966" width="12.7109375" style="256" customWidth="1"/>
    <col min="8967" max="8967" width="9.140625" style="256"/>
    <col min="8968" max="8968" width="21" style="256" customWidth="1"/>
    <col min="8969" max="8969" width="36.5703125" style="256" customWidth="1"/>
    <col min="8970" max="9215" width="9.140625" style="256"/>
    <col min="9216" max="9216" width="4.7109375" style="256" customWidth="1"/>
    <col min="9217" max="9217" width="30.7109375" style="256" customWidth="1"/>
    <col min="9218" max="9218" width="4.7109375" style="256" customWidth="1"/>
    <col min="9219" max="9219" width="13.7109375" style="256" customWidth="1"/>
    <col min="9220" max="9222" width="12.7109375" style="256" customWidth="1"/>
    <col min="9223" max="9223" width="9.140625" style="256"/>
    <col min="9224" max="9224" width="21" style="256" customWidth="1"/>
    <col min="9225" max="9225" width="36.5703125" style="256" customWidth="1"/>
    <col min="9226" max="9471" width="9.140625" style="256"/>
    <col min="9472" max="9472" width="4.7109375" style="256" customWidth="1"/>
    <col min="9473" max="9473" width="30.7109375" style="256" customWidth="1"/>
    <col min="9474" max="9474" width="4.7109375" style="256" customWidth="1"/>
    <col min="9475" max="9475" width="13.7109375" style="256" customWidth="1"/>
    <col min="9476" max="9478" width="12.7109375" style="256" customWidth="1"/>
    <col min="9479" max="9479" width="9.140625" style="256"/>
    <col min="9480" max="9480" width="21" style="256" customWidth="1"/>
    <col min="9481" max="9481" width="36.5703125" style="256" customWidth="1"/>
    <col min="9482" max="9727" width="9.140625" style="256"/>
    <col min="9728" max="9728" width="4.7109375" style="256" customWidth="1"/>
    <col min="9729" max="9729" width="30.7109375" style="256" customWidth="1"/>
    <col min="9730" max="9730" width="4.7109375" style="256" customWidth="1"/>
    <col min="9731" max="9731" width="13.7109375" style="256" customWidth="1"/>
    <col min="9732" max="9734" width="12.7109375" style="256" customWidth="1"/>
    <col min="9735" max="9735" width="9.140625" style="256"/>
    <col min="9736" max="9736" width="21" style="256" customWidth="1"/>
    <col min="9737" max="9737" width="36.5703125" style="256" customWidth="1"/>
    <col min="9738" max="9983" width="9.140625" style="256"/>
    <col min="9984" max="9984" width="4.7109375" style="256" customWidth="1"/>
    <col min="9985" max="9985" width="30.7109375" style="256" customWidth="1"/>
    <col min="9986" max="9986" width="4.7109375" style="256" customWidth="1"/>
    <col min="9987" max="9987" width="13.7109375" style="256" customWidth="1"/>
    <col min="9988" max="9990" width="12.7109375" style="256" customWidth="1"/>
    <col min="9991" max="9991" width="9.140625" style="256"/>
    <col min="9992" max="9992" width="21" style="256" customWidth="1"/>
    <col min="9993" max="9993" width="36.5703125" style="256" customWidth="1"/>
    <col min="9994" max="10239" width="9.140625" style="256"/>
    <col min="10240" max="10240" width="4.7109375" style="256" customWidth="1"/>
    <col min="10241" max="10241" width="30.7109375" style="256" customWidth="1"/>
    <col min="10242" max="10242" width="4.7109375" style="256" customWidth="1"/>
    <col min="10243" max="10243" width="13.7109375" style="256" customWidth="1"/>
    <col min="10244" max="10246" width="12.7109375" style="256" customWidth="1"/>
    <col min="10247" max="10247" width="9.140625" style="256"/>
    <col min="10248" max="10248" width="21" style="256" customWidth="1"/>
    <col min="10249" max="10249" width="36.5703125" style="256" customWidth="1"/>
    <col min="10250" max="10495" width="9.140625" style="256"/>
    <col min="10496" max="10496" width="4.7109375" style="256" customWidth="1"/>
    <col min="10497" max="10497" width="30.7109375" style="256" customWidth="1"/>
    <col min="10498" max="10498" width="4.7109375" style="256" customWidth="1"/>
    <col min="10499" max="10499" width="13.7109375" style="256" customWidth="1"/>
    <col min="10500" max="10502" width="12.7109375" style="256" customWidth="1"/>
    <col min="10503" max="10503" width="9.140625" style="256"/>
    <col min="10504" max="10504" width="21" style="256" customWidth="1"/>
    <col min="10505" max="10505" width="36.5703125" style="256" customWidth="1"/>
    <col min="10506" max="10751" width="9.140625" style="256"/>
    <col min="10752" max="10752" width="4.7109375" style="256" customWidth="1"/>
    <col min="10753" max="10753" width="30.7109375" style="256" customWidth="1"/>
    <col min="10754" max="10754" width="4.7109375" style="256" customWidth="1"/>
    <col min="10755" max="10755" width="13.7109375" style="256" customWidth="1"/>
    <col min="10756" max="10758" width="12.7109375" style="256" customWidth="1"/>
    <col min="10759" max="10759" width="9.140625" style="256"/>
    <col min="10760" max="10760" width="21" style="256" customWidth="1"/>
    <col min="10761" max="10761" width="36.5703125" style="256" customWidth="1"/>
    <col min="10762" max="11007" width="9.140625" style="256"/>
    <col min="11008" max="11008" width="4.7109375" style="256" customWidth="1"/>
    <col min="11009" max="11009" width="30.7109375" style="256" customWidth="1"/>
    <col min="11010" max="11010" width="4.7109375" style="256" customWidth="1"/>
    <col min="11011" max="11011" width="13.7109375" style="256" customWidth="1"/>
    <col min="11012" max="11014" width="12.7109375" style="256" customWidth="1"/>
    <col min="11015" max="11015" width="9.140625" style="256"/>
    <col min="11016" max="11016" width="21" style="256" customWidth="1"/>
    <col min="11017" max="11017" width="36.5703125" style="256" customWidth="1"/>
    <col min="11018" max="11263" width="9.140625" style="256"/>
    <col min="11264" max="11264" width="4.7109375" style="256" customWidth="1"/>
    <col min="11265" max="11265" width="30.7109375" style="256" customWidth="1"/>
    <col min="11266" max="11266" width="4.7109375" style="256" customWidth="1"/>
    <col min="11267" max="11267" width="13.7109375" style="256" customWidth="1"/>
    <col min="11268" max="11270" width="12.7109375" style="256" customWidth="1"/>
    <col min="11271" max="11271" width="9.140625" style="256"/>
    <col min="11272" max="11272" width="21" style="256" customWidth="1"/>
    <col min="11273" max="11273" width="36.5703125" style="256" customWidth="1"/>
    <col min="11274" max="11519" width="9.140625" style="256"/>
    <col min="11520" max="11520" width="4.7109375" style="256" customWidth="1"/>
    <col min="11521" max="11521" width="30.7109375" style="256" customWidth="1"/>
    <col min="11522" max="11522" width="4.7109375" style="256" customWidth="1"/>
    <col min="11523" max="11523" width="13.7109375" style="256" customWidth="1"/>
    <col min="11524" max="11526" width="12.7109375" style="256" customWidth="1"/>
    <col min="11527" max="11527" width="9.140625" style="256"/>
    <col min="11528" max="11528" width="21" style="256" customWidth="1"/>
    <col min="11529" max="11529" width="36.5703125" style="256" customWidth="1"/>
    <col min="11530" max="11775" width="9.140625" style="256"/>
    <col min="11776" max="11776" width="4.7109375" style="256" customWidth="1"/>
    <col min="11777" max="11777" width="30.7109375" style="256" customWidth="1"/>
    <col min="11778" max="11778" width="4.7109375" style="256" customWidth="1"/>
    <col min="11779" max="11779" width="13.7109375" style="256" customWidth="1"/>
    <col min="11780" max="11782" width="12.7109375" style="256" customWidth="1"/>
    <col min="11783" max="11783" width="9.140625" style="256"/>
    <col min="11784" max="11784" width="21" style="256" customWidth="1"/>
    <col min="11785" max="11785" width="36.5703125" style="256" customWidth="1"/>
    <col min="11786" max="12031" width="9.140625" style="256"/>
    <col min="12032" max="12032" width="4.7109375" style="256" customWidth="1"/>
    <col min="12033" max="12033" width="30.7109375" style="256" customWidth="1"/>
    <col min="12034" max="12034" width="4.7109375" style="256" customWidth="1"/>
    <col min="12035" max="12035" width="13.7109375" style="256" customWidth="1"/>
    <col min="12036" max="12038" width="12.7109375" style="256" customWidth="1"/>
    <col min="12039" max="12039" width="9.140625" style="256"/>
    <col min="12040" max="12040" width="21" style="256" customWidth="1"/>
    <col min="12041" max="12041" width="36.5703125" style="256" customWidth="1"/>
    <col min="12042" max="12287" width="9.140625" style="256"/>
    <col min="12288" max="12288" width="4.7109375" style="256" customWidth="1"/>
    <col min="12289" max="12289" width="30.7109375" style="256" customWidth="1"/>
    <col min="12290" max="12290" width="4.7109375" style="256" customWidth="1"/>
    <col min="12291" max="12291" width="13.7109375" style="256" customWidth="1"/>
    <col min="12292" max="12294" width="12.7109375" style="256" customWidth="1"/>
    <col min="12295" max="12295" width="9.140625" style="256"/>
    <col min="12296" max="12296" width="21" style="256" customWidth="1"/>
    <col min="12297" max="12297" width="36.5703125" style="256" customWidth="1"/>
    <col min="12298" max="12543" width="9.140625" style="256"/>
    <col min="12544" max="12544" width="4.7109375" style="256" customWidth="1"/>
    <col min="12545" max="12545" width="30.7109375" style="256" customWidth="1"/>
    <col min="12546" max="12546" width="4.7109375" style="256" customWidth="1"/>
    <col min="12547" max="12547" width="13.7109375" style="256" customWidth="1"/>
    <col min="12548" max="12550" width="12.7109375" style="256" customWidth="1"/>
    <col min="12551" max="12551" width="9.140625" style="256"/>
    <col min="12552" max="12552" width="21" style="256" customWidth="1"/>
    <col min="12553" max="12553" width="36.5703125" style="256" customWidth="1"/>
    <col min="12554" max="12799" width="9.140625" style="256"/>
    <col min="12800" max="12800" width="4.7109375" style="256" customWidth="1"/>
    <col min="12801" max="12801" width="30.7109375" style="256" customWidth="1"/>
    <col min="12802" max="12802" width="4.7109375" style="256" customWidth="1"/>
    <col min="12803" max="12803" width="13.7109375" style="256" customWidth="1"/>
    <col min="12804" max="12806" width="12.7109375" style="256" customWidth="1"/>
    <col min="12807" max="12807" width="9.140625" style="256"/>
    <col min="12808" max="12808" width="21" style="256" customWidth="1"/>
    <col min="12809" max="12809" width="36.5703125" style="256" customWidth="1"/>
    <col min="12810" max="13055" width="9.140625" style="256"/>
    <col min="13056" max="13056" width="4.7109375" style="256" customWidth="1"/>
    <col min="13057" max="13057" width="30.7109375" style="256" customWidth="1"/>
    <col min="13058" max="13058" width="4.7109375" style="256" customWidth="1"/>
    <col min="13059" max="13059" width="13.7109375" style="256" customWidth="1"/>
    <col min="13060" max="13062" width="12.7109375" style="256" customWidth="1"/>
    <col min="13063" max="13063" width="9.140625" style="256"/>
    <col min="13064" max="13064" width="21" style="256" customWidth="1"/>
    <col min="13065" max="13065" width="36.5703125" style="256" customWidth="1"/>
    <col min="13066" max="13311" width="9.140625" style="256"/>
    <col min="13312" max="13312" width="4.7109375" style="256" customWidth="1"/>
    <col min="13313" max="13313" width="30.7109375" style="256" customWidth="1"/>
    <col min="13314" max="13314" width="4.7109375" style="256" customWidth="1"/>
    <col min="13315" max="13315" width="13.7109375" style="256" customWidth="1"/>
    <col min="13316" max="13318" width="12.7109375" style="256" customWidth="1"/>
    <col min="13319" max="13319" width="9.140625" style="256"/>
    <col min="13320" max="13320" width="21" style="256" customWidth="1"/>
    <col min="13321" max="13321" width="36.5703125" style="256" customWidth="1"/>
    <col min="13322" max="13567" width="9.140625" style="256"/>
    <col min="13568" max="13568" width="4.7109375" style="256" customWidth="1"/>
    <col min="13569" max="13569" width="30.7109375" style="256" customWidth="1"/>
    <col min="13570" max="13570" width="4.7109375" style="256" customWidth="1"/>
    <col min="13571" max="13571" width="13.7109375" style="256" customWidth="1"/>
    <col min="13572" max="13574" width="12.7109375" style="256" customWidth="1"/>
    <col min="13575" max="13575" width="9.140625" style="256"/>
    <col min="13576" max="13576" width="21" style="256" customWidth="1"/>
    <col min="13577" max="13577" width="36.5703125" style="256" customWidth="1"/>
    <col min="13578" max="13823" width="9.140625" style="256"/>
    <col min="13824" max="13824" width="4.7109375" style="256" customWidth="1"/>
    <col min="13825" max="13825" width="30.7109375" style="256" customWidth="1"/>
    <col min="13826" max="13826" width="4.7109375" style="256" customWidth="1"/>
    <col min="13827" max="13827" width="13.7109375" style="256" customWidth="1"/>
    <col min="13828" max="13830" width="12.7109375" style="256" customWidth="1"/>
    <col min="13831" max="13831" width="9.140625" style="256"/>
    <col min="13832" max="13832" width="21" style="256" customWidth="1"/>
    <col min="13833" max="13833" width="36.5703125" style="256" customWidth="1"/>
    <col min="13834" max="14079" width="9.140625" style="256"/>
    <col min="14080" max="14080" width="4.7109375" style="256" customWidth="1"/>
    <col min="14081" max="14081" width="30.7109375" style="256" customWidth="1"/>
    <col min="14082" max="14082" width="4.7109375" style="256" customWidth="1"/>
    <col min="14083" max="14083" width="13.7109375" style="256" customWidth="1"/>
    <col min="14084" max="14086" width="12.7109375" style="256" customWidth="1"/>
    <col min="14087" max="14087" width="9.140625" style="256"/>
    <col min="14088" max="14088" width="21" style="256" customWidth="1"/>
    <col min="14089" max="14089" width="36.5703125" style="256" customWidth="1"/>
    <col min="14090" max="14335" width="9.140625" style="256"/>
    <col min="14336" max="14336" width="4.7109375" style="256" customWidth="1"/>
    <col min="14337" max="14337" width="30.7109375" style="256" customWidth="1"/>
    <col min="14338" max="14338" width="4.7109375" style="256" customWidth="1"/>
    <col min="14339" max="14339" width="13.7109375" style="256" customWidth="1"/>
    <col min="14340" max="14342" width="12.7109375" style="256" customWidth="1"/>
    <col min="14343" max="14343" width="9.140625" style="256"/>
    <col min="14344" max="14344" width="21" style="256" customWidth="1"/>
    <col min="14345" max="14345" width="36.5703125" style="256" customWidth="1"/>
    <col min="14346" max="14591" width="9.140625" style="256"/>
    <col min="14592" max="14592" width="4.7109375" style="256" customWidth="1"/>
    <col min="14593" max="14593" width="30.7109375" style="256" customWidth="1"/>
    <col min="14594" max="14594" width="4.7109375" style="256" customWidth="1"/>
    <col min="14595" max="14595" width="13.7109375" style="256" customWidth="1"/>
    <col min="14596" max="14598" width="12.7109375" style="256" customWidth="1"/>
    <col min="14599" max="14599" width="9.140625" style="256"/>
    <col min="14600" max="14600" width="21" style="256" customWidth="1"/>
    <col min="14601" max="14601" width="36.5703125" style="256" customWidth="1"/>
    <col min="14602" max="14847" width="9.140625" style="256"/>
    <col min="14848" max="14848" width="4.7109375" style="256" customWidth="1"/>
    <col min="14849" max="14849" width="30.7109375" style="256" customWidth="1"/>
    <col min="14850" max="14850" width="4.7109375" style="256" customWidth="1"/>
    <col min="14851" max="14851" width="13.7109375" style="256" customWidth="1"/>
    <col min="14852" max="14854" width="12.7109375" style="256" customWidth="1"/>
    <col min="14855" max="14855" width="9.140625" style="256"/>
    <col min="14856" max="14856" width="21" style="256" customWidth="1"/>
    <col min="14857" max="14857" width="36.5703125" style="256" customWidth="1"/>
    <col min="14858" max="15103" width="9.140625" style="256"/>
    <col min="15104" max="15104" width="4.7109375" style="256" customWidth="1"/>
    <col min="15105" max="15105" width="30.7109375" style="256" customWidth="1"/>
    <col min="15106" max="15106" width="4.7109375" style="256" customWidth="1"/>
    <col min="15107" max="15107" width="13.7109375" style="256" customWidth="1"/>
    <col min="15108" max="15110" width="12.7109375" style="256" customWidth="1"/>
    <col min="15111" max="15111" width="9.140625" style="256"/>
    <col min="15112" max="15112" width="21" style="256" customWidth="1"/>
    <col min="15113" max="15113" width="36.5703125" style="256" customWidth="1"/>
    <col min="15114" max="15359" width="9.140625" style="256"/>
    <col min="15360" max="15360" width="4.7109375" style="256" customWidth="1"/>
    <col min="15361" max="15361" width="30.7109375" style="256" customWidth="1"/>
    <col min="15362" max="15362" width="4.7109375" style="256" customWidth="1"/>
    <col min="15363" max="15363" width="13.7109375" style="256" customWidth="1"/>
    <col min="15364" max="15366" width="12.7109375" style="256" customWidth="1"/>
    <col min="15367" max="15367" width="9.140625" style="256"/>
    <col min="15368" max="15368" width="21" style="256" customWidth="1"/>
    <col min="15369" max="15369" width="36.5703125" style="256" customWidth="1"/>
    <col min="15370" max="15615" width="9.140625" style="256"/>
    <col min="15616" max="15616" width="4.7109375" style="256" customWidth="1"/>
    <col min="15617" max="15617" width="30.7109375" style="256" customWidth="1"/>
    <col min="15618" max="15618" width="4.7109375" style="256" customWidth="1"/>
    <col min="15619" max="15619" width="13.7109375" style="256" customWidth="1"/>
    <col min="15620" max="15622" width="12.7109375" style="256" customWidth="1"/>
    <col min="15623" max="15623" width="9.140625" style="256"/>
    <col min="15624" max="15624" width="21" style="256" customWidth="1"/>
    <col min="15625" max="15625" width="36.5703125" style="256" customWidth="1"/>
    <col min="15626" max="15871" width="9.140625" style="256"/>
    <col min="15872" max="15872" width="4.7109375" style="256" customWidth="1"/>
    <col min="15873" max="15873" width="30.7109375" style="256" customWidth="1"/>
    <col min="15874" max="15874" width="4.7109375" style="256" customWidth="1"/>
    <col min="15875" max="15875" width="13.7109375" style="256" customWidth="1"/>
    <col min="15876" max="15878" width="12.7109375" style="256" customWidth="1"/>
    <col min="15879" max="15879" width="9.140625" style="256"/>
    <col min="15880" max="15880" width="21" style="256" customWidth="1"/>
    <col min="15881" max="15881" width="36.5703125" style="256" customWidth="1"/>
    <col min="15882" max="16127" width="9.140625" style="256"/>
    <col min="16128" max="16128" width="4.7109375" style="256" customWidth="1"/>
    <col min="16129" max="16129" width="30.7109375" style="256" customWidth="1"/>
    <col min="16130" max="16130" width="4.7109375" style="256" customWidth="1"/>
    <col min="16131" max="16131" width="13.7109375" style="256" customWidth="1"/>
    <col min="16132" max="16134" width="12.7109375" style="256" customWidth="1"/>
    <col min="16135" max="16135" width="9.140625" style="256"/>
    <col min="16136" max="16136" width="21" style="256" customWidth="1"/>
    <col min="16137" max="16137" width="36.5703125" style="256" customWidth="1"/>
    <col min="16138" max="16384" width="9.140625" style="256"/>
  </cols>
  <sheetData>
    <row r="1" spans="1:10" ht="12.75" customHeight="1">
      <c r="B1" s="127" t="s">
        <v>24</v>
      </c>
    </row>
    <row r="2" spans="1:10" ht="12.75" customHeight="1">
      <c r="B2" s="127" t="s">
        <v>25</v>
      </c>
    </row>
    <row r="3" spans="1:10" ht="12.75" customHeight="1">
      <c r="B3" s="128" t="s">
        <v>92</v>
      </c>
    </row>
    <row r="5" spans="1:10" ht="15.75">
      <c r="A5" s="129" t="s">
        <v>37</v>
      </c>
      <c r="B5" s="189" t="s">
        <v>44</v>
      </c>
      <c r="C5" s="154"/>
      <c r="D5" s="159"/>
      <c r="E5" s="159"/>
      <c r="F5" s="251"/>
      <c r="H5" s="257"/>
    </row>
    <row r="6" spans="1:10" ht="15">
      <c r="A6" s="262" t="s">
        <v>64</v>
      </c>
      <c r="B6" s="262" t="s">
        <v>65</v>
      </c>
      <c r="C6" s="263" t="s">
        <v>66</v>
      </c>
      <c r="D6" s="264" t="s">
        <v>67</v>
      </c>
      <c r="E6" s="265" t="s">
        <v>68</v>
      </c>
      <c r="F6" s="265" t="s">
        <v>69</v>
      </c>
      <c r="H6" s="257"/>
    </row>
    <row r="7" spans="1:10" ht="12.75" customHeight="1">
      <c r="A7" s="266"/>
      <c r="B7" s="262"/>
      <c r="C7" s="263" t="s">
        <v>70</v>
      </c>
      <c r="D7" s="267"/>
      <c r="E7" s="265" t="s">
        <v>71</v>
      </c>
      <c r="F7" s="265" t="s">
        <v>72</v>
      </c>
      <c r="H7" s="132"/>
      <c r="I7" s="228"/>
      <c r="J7" s="217"/>
    </row>
    <row r="8" spans="1:10" ht="178.5">
      <c r="A8" s="146">
        <v>1</v>
      </c>
      <c r="B8" s="242" t="s">
        <v>80</v>
      </c>
      <c r="C8" s="154"/>
      <c r="D8" s="160"/>
      <c r="E8" s="159"/>
      <c r="F8" s="251"/>
      <c r="G8" s="229"/>
      <c r="H8" s="132"/>
      <c r="I8" s="228"/>
      <c r="J8" s="217"/>
    </row>
    <row r="9" spans="1:10" ht="12.75" customHeight="1">
      <c r="A9" s="146"/>
      <c r="B9" s="148" t="s">
        <v>74</v>
      </c>
      <c r="C9" s="190" t="s">
        <v>14</v>
      </c>
      <c r="D9" s="156">
        <f>99*4*0.2</f>
        <v>79.2</v>
      </c>
      <c r="E9" s="191"/>
      <c r="F9" s="252">
        <f t="shared" ref="F9" si="0">D9*E9</f>
        <v>0</v>
      </c>
      <c r="H9" s="132"/>
      <c r="I9" s="228"/>
      <c r="J9" s="217"/>
    </row>
    <row r="10" spans="1:10" ht="12.75" customHeight="1">
      <c r="A10" s="146"/>
      <c r="B10" s="188"/>
      <c r="C10" s="190"/>
      <c r="D10" s="156"/>
      <c r="E10" s="191"/>
      <c r="F10" s="252"/>
      <c r="H10" s="132"/>
      <c r="I10" s="228"/>
      <c r="J10" s="217"/>
    </row>
    <row r="11" spans="1:10" ht="255">
      <c r="A11" s="146">
        <f>+A8+1</f>
        <v>2</v>
      </c>
      <c r="B11" s="270" t="s">
        <v>81</v>
      </c>
      <c r="C11" s="154"/>
      <c r="D11" s="230"/>
      <c r="E11" s="159"/>
      <c r="F11" s="251"/>
      <c r="H11" s="228"/>
      <c r="I11" s="228"/>
      <c r="J11" s="217"/>
    </row>
    <row r="12" spans="1:10" ht="12.75" customHeight="1">
      <c r="A12" s="146"/>
      <c r="B12" s="148" t="s">
        <v>74</v>
      </c>
      <c r="C12" s="154" t="s">
        <v>14</v>
      </c>
      <c r="D12" s="159">
        <f>558*0.3</f>
        <v>167.4</v>
      </c>
      <c r="E12" s="159"/>
      <c r="F12" s="252">
        <f t="shared" ref="F12" si="1">D12*E12</f>
        <v>0</v>
      </c>
      <c r="H12" s="132"/>
      <c r="I12" s="228"/>
      <c r="J12" s="250"/>
    </row>
    <row r="13" spans="1:10" ht="12.75" customHeight="1">
      <c r="A13" s="146"/>
      <c r="B13" s="148"/>
      <c r="C13" s="154"/>
      <c r="D13" s="160"/>
      <c r="E13" s="159"/>
      <c r="F13" s="251"/>
      <c r="H13" s="132"/>
      <c r="I13" s="228"/>
      <c r="J13" s="217"/>
    </row>
    <row r="14" spans="1:10" ht="255" customHeight="1">
      <c r="A14" s="146">
        <f>+A11+1</f>
        <v>3</v>
      </c>
      <c r="B14" s="270" t="s">
        <v>82</v>
      </c>
      <c r="C14" s="90"/>
      <c r="D14" s="269"/>
      <c r="E14" s="91"/>
      <c r="F14" s="92"/>
      <c r="H14" s="257"/>
      <c r="I14" s="102"/>
    </row>
    <row r="15" spans="1:10" ht="12.75" customHeight="1">
      <c r="A15" s="146"/>
      <c r="B15" s="148" t="s">
        <v>74</v>
      </c>
      <c r="C15" s="154" t="s">
        <v>14</v>
      </c>
      <c r="D15" s="159">
        <f>558*0.5</f>
        <v>279</v>
      </c>
      <c r="E15" s="159"/>
      <c r="F15" s="252">
        <f t="shared" ref="F15" si="2">D15*E15</f>
        <v>0</v>
      </c>
      <c r="H15" s="257"/>
    </row>
    <row r="16" spans="1:10" ht="12.75" customHeight="1">
      <c r="A16" s="146"/>
      <c r="B16" s="104"/>
      <c r="C16" s="154"/>
      <c r="D16" s="159"/>
      <c r="E16" s="159"/>
      <c r="F16" s="251"/>
      <c r="H16" s="257"/>
    </row>
    <row r="17" spans="1:13" ht="257.25" customHeight="1">
      <c r="A17" s="146">
        <f>+A14+1</f>
        <v>4</v>
      </c>
      <c r="B17" s="270" t="s">
        <v>83</v>
      </c>
      <c r="C17" s="161"/>
      <c r="D17" s="269"/>
      <c r="E17" s="91"/>
      <c r="F17" s="252"/>
      <c r="I17" s="223"/>
    </row>
    <row r="18" spans="1:13" ht="12.75" customHeight="1">
      <c r="A18" s="146"/>
      <c r="B18" s="148" t="s">
        <v>74</v>
      </c>
      <c r="C18" s="154" t="s">
        <v>14</v>
      </c>
      <c r="D18" s="159">
        <f>558*0.2</f>
        <v>111.60000000000001</v>
      </c>
      <c r="E18" s="159"/>
      <c r="F18" s="252">
        <f t="shared" ref="F18" si="3">D18*E18</f>
        <v>0</v>
      </c>
      <c r="I18" s="231"/>
      <c r="J18" s="255"/>
      <c r="L18" s="232"/>
      <c r="M18" s="232"/>
    </row>
    <row r="19" spans="1:13" ht="12.75" customHeight="1">
      <c r="A19" s="146"/>
      <c r="B19" s="131"/>
      <c r="C19" s="161"/>
      <c r="D19" s="94"/>
      <c r="E19" s="91"/>
      <c r="F19" s="252"/>
      <c r="I19" s="231"/>
      <c r="M19" s="232"/>
    </row>
    <row r="20" spans="1:13" ht="167.25" customHeight="1">
      <c r="A20" s="146">
        <f>+A17+1</f>
        <v>5</v>
      </c>
      <c r="B20" s="147" t="s">
        <v>19</v>
      </c>
      <c r="C20" s="161"/>
      <c r="D20" s="192"/>
      <c r="E20" s="192"/>
      <c r="F20" s="167"/>
      <c r="H20" s="257"/>
      <c r="I20" s="193"/>
    </row>
    <row r="21" spans="1:13" ht="12.75" customHeight="1">
      <c r="A21" s="146"/>
      <c r="B21" s="148" t="s">
        <v>74</v>
      </c>
      <c r="C21" s="161" t="s">
        <v>13</v>
      </c>
      <c r="D21" s="192">
        <v>3</v>
      </c>
      <c r="E21" s="192"/>
      <c r="F21" s="167">
        <f t="shared" ref="F21" si="4">D21*E21</f>
        <v>0</v>
      </c>
    </row>
    <row r="22" spans="1:13" ht="12.75" customHeight="1">
      <c r="A22" s="146"/>
      <c r="B22" s="131"/>
      <c r="C22" s="161"/>
      <c r="D22" s="94"/>
      <c r="E22" s="91"/>
      <c r="F22" s="252"/>
    </row>
    <row r="23" spans="1:13" ht="165.75">
      <c r="A23" s="146">
        <f>+A20+1</f>
        <v>6</v>
      </c>
      <c r="B23" s="270" t="s">
        <v>84</v>
      </c>
      <c r="C23" s="161"/>
      <c r="D23" s="192"/>
      <c r="E23" s="192"/>
      <c r="F23" s="167"/>
      <c r="H23" s="257"/>
    </row>
    <row r="24" spans="1:13" ht="12.75" customHeight="1">
      <c r="A24" s="146"/>
      <c r="B24" s="148" t="s">
        <v>74</v>
      </c>
      <c r="C24" s="161" t="s">
        <v>13</v>
      </c>
      <c r="D24" s="192">
        <v>1</v>
      </c>
      <c r="E24" s="192"/>
      <c r="F24" s="167">
        <f t="shared" ref="F24" si="5">D24*E24</f>
        <v>0</v>
      </c>
    </row>
    <row r="25" spans="1:13" ht="12.75" customHeight="1">
      <c r="A25" s="146"/>
      <c r="B25" s="131"/>
      <c r="C25" s="161"/>
      <c r="D25" s="94"/>
      <c r="E25" s="91"/>
      <c r="F25" s="252"/>
    </row>
    <row r="26" spans="1:13" ht="51">
      <c r="A26" s="146">
        <f>+A23+1</f>
        <v>7</v>
      </c>
      <c r="B26" s="133" t="s">
        <v>20</v>
      </c>
      <c r="C26" s="154"/>
      <c r="D26" s="156"/>
      <c r="E26" s="160"/>
      <c r="F26" s="68"/>
      <c r="H26" s="214"/>
    </row>
    <row r="27" spans="1:13" ht="12.75" customHeight="1">
      <c r="A27" s="146"/>
      <c r="B27" s="148" t="s">
        <v>74</v>
      </c>
      <c r="C27" s="154" t="s">
        <v>15</v>
      </c>
      <c r="D27" s="156">
        <f>predd!D9*0.9</f>
        <v>182.70000000000002</v>
      </c>
      <c r="E27" s="160"/>
      <c r="F27" s="68">
        <f t="shared" ref="F27" si="6">+D27*E27</f>
        <v>0</v>
      </c>
      <c r="H27" s="160"/>
    </row>
    <row r="28" spans="1:13" ht="12.75" customHeight="1">
      <c r="A28" s="146"/>
      <c r="B28" s="148"/>
      <c r="C28" s="154"/>
      <c r="D28" s="156"/>
      <c r="E28" s="160"/>
      <c r="F28" s="68"/>
      <c r="H28" s="257"/>
    </row>
    <row r="29" spans="1:13" ht="103.5" customHeight="1">
      <c r="A29" s="146">
        <v>8</v>
      </c>
      <c r="B29" s="102" t="s">
        <v>52</v>
      </c>
      <c r="C29" s="161"/>
      <c r="D29" s="93"/>
      <c r="E29" s="166"/>
      <c r="F29" s="167"/>
      <c r="H29" s="257"/>
    </row>
    <row r="30" spans="1:13" ht="12.75" customHeight="1">
      <c r="A30" s="146"/>
      <c r="B30" s="148" t="s">
        <v>74</v>
      </c>
      <c r="C30" s="161" t="s">
        <v>14</v>
      </c>
      <c r="D30" s="156">
        <f>203*0.1</f>
        <v>20.3</v>
      </c>
      <c r="E30" s="86"/>
      <c r="F30" s="167">
        <f t="shared" ref="F30" si="7">D30*E30</f>
        <v>0</v>
      </c>
      <c r="H30" s="257"/>
    </row>
    <row r="31" spans="1:13" ht="12.75" customHeight="1">
      <c r="A31" s="146"/>
      <c r="B31" s="148"/>
      <c r="C31" s="161"/>
      <c r="D31" s="93"/>
      <c r="E31" s="166"/>
      <c r="F31" s="167"/>
      <c r="H31" s="257"/>
    </row>
    <row r="32" spans="1:13" ht="114.75">
      <c r="A32" s="146">
        <f>+A29+1</f>
        <v>9</v>
      </c>
      <c r="B32" s="102" t="s">
        <v>53</v>
      </c>
      <c r="C32" s="161"/>
      <c r="D32" s="93"/>
      <c r="E32" s="166"/>
      <c r="F32" s="167"/>
      <c r="H32" s="257"/>
    </row>
    <row r="33" spans="1:10" ht="12.75" customHeight="1">
      <c r="A33" s="146"/>
      <c r="B33" s="148" t="s">
        <v>74</v>
      </c>
      <c r="C33" s="161" t="s">
        <v>14</v>
      </c>
      <c r="D33" s="156">
        <f>203*0.25</f>
        <v>50.75</v>
      </c>
      <c r="E33" s="86"/>
      <c r="F33" s="167">
        <f t="shared" ref="F33" si="8">D33*E33</f>
        <v>0</v>
      </c>
      <c r="H33" s="257"/>
    </row>
    <row r="34" spans="1:10" ht="12.75" customHeight="1">
      <c r="A34" s="146"/>
      <c r="B34" s="148"/>
      <c r="C34" s="161"/>
      <c r="D34" s="93"/>
      <c r="E34" s="166"/>
      <c r="F34" s="167"/>
    </row>
    <row r="35" spans="1:10" ht="191.25">
      <c r="A35" s="146">
        <v>10</v>
      </c>
      <c r="B35" s="148" t="s">
        <v>57</v>
      </c>
      <c r="C35" s="161"/>
      <c r="D35" s="93"/>
      <c r="E35" s="166"/>
      <c r="F35" s="167"/>
    </row>
    <row r="36" spans="1:10" ht="12.75" customHeight="1">
      <c r="A36" s="146"/>
      <c r="B36" s="148" t="s">
        <v>74</v>
      </c>
      <c r="C36" s="161" t="s">
        <v>15</v>
      </c>
      <c r="D36" s="93">
        <v>10</v>
      </c>
      <c r="E36" s="166"/>
      <c r="F36" s="167">
        <f t="shared" ref="F36" si="9">D36*E36</f>
        <v>0</v>
      </c>
    </row>
    <row r="37" spans="1:10" ht="12.75" customHeight="1">
      <c r="A37" s="146"/>
      <c r="B37" s="148"/>
      <c r="C37" s="161"/>
      <c r="D37" s="93"/>
      <c r="E37" s="166"/>
      <c r="F37" s="167"/>
    </row>
    <row r="38" spans="1:10" ht="165.75">
      <c r="A38" s="146">
        <f>+A35+1</f>
        <v>11</v>
      </c>
      <c r="B38" s="102" t="s">
        <v>54</v>
      </c>
      <c r="C38" s="161"/>
      <c r="D38" s="93"/>
      <c r="E38" s="166"/>
      <c r="F38" s="167"/>
      <c r="I38" s="254"/>
      <c r="J38" s="254"/>
    </row>
    <row r="39" spans="1:10" ht="12.75" customHeight="1">
      <c r="A39" s="146"/>
      <c r="B39" s="148" t="s">
        <v>74</v>
      </c>
      <c r="C39" s="161" t="s">
        <v>14</v>
      </c>
      <c r="D39" s="93">
        <v>2</v>
      </c>
      <c r="E39" s="166"/>
      <c r="F39" s="167">
        <f t="shared" ref="F39" si="10">+E39*D39</f>
        <v>0</v>
      </c>
      <c r="I39" s="227"/>
    </row>
    <row r="40" spans="1:10" ht="12.75" customHeight="1">
      <c r="A40" s="146"/>
      <c r="B40" s="148"/>
      <c r="C40" s="161"/>
      <c r="D40" s="93"/>
      <c r="E40" s="166"/>
      <c r="F40" s="167"/>
      <c r="I40" s="227"/>
    </row>
    <row r="41" spans="1:10" ht="267.75">
      <c r="A41" s="146">
        <v>12</v>
      </c>
      <c r="B41" s="271" t="s">
        <v>61</v>
      </c>
      <c r="C41" s="195"/>
      <c r="D41" s="160"/>
      <c r="E41" s="160"/>
      <c r="F41" s="68"/>
      <c r="I41" s="227"/>
    </row>
    <row r="42" spans="1:10" ht="12.75" customHeight="1">
      <c r="A42" s="146"/>
      <c r="B42" s="148" t="s">
        <v>74</v>
      </c>
      <c r="C42" s="195" t="s">
        <v>14</v>
      </c>
      <c r="D42" s="196">
        <v>313.52</v>
      </c>
      <c r="E42" s="197"/>
      <c r="F42" s="68">
        <f t="shared" ref="F42" si="11">D42*E42</f>
        <v>0</v>
      </c>
    </row>
    <row r="43" spans="1:10" ht="12.75" customHeight="1">
      <c r="A43" s="146"/>
      <c r="B43" s="148"/>
      <c r="C43" s="195"/>
      <c r="D43" s="196"/>
      <c r="E43" s="197"/>
      <c r="F43" s="68"/>
    </row>
    <row r="44" spans="1:10" ht="140.25">
      <c r="A44" s="146">
        <v>13</v>
      </c>
      <c r="B44" s="147" t="s">
        <v>55</v>
      </c>
      <c r="C44" s="195"/>
      <c r="D44" s="160"/>
      <c r="E44" s="160"/>
      <c r="F44" s="68"/>
    </row>
    <row r="45" spans="1:10" ht="15">
      <c r="A45" s="146"/>
      <c r="B45" s="148" t="s">
        <v>74</v>
      </c>
      <c r="C45" s="195" t="s">
        <v>14</v>
      </c>
      <c r="D45" s="196">
        <f>D12+D15+D18-D42</f>
        <v>244.48000000000002</v>
      </c>
      <c r="E45" s="197"/>
      <c r="F45" s="68">
        <f t="shared" ref="F45" si="12">D45*E45</f>
        <v>0</v>
      </c>
    </row>
    <row r="46" spans="1:10" ht="12.75" customHeight="1">
      <c r="A46" s="146"/>
      <c r="B46" s="148"/>
      <c r="C46" s="155"/>
      <c r="D46" s="156"/>
      <c r="E46" s="166"/>
      <c r="F46" s="167"/>
      <c r="G46" s="255"/>
    </row>
    <row r="47" spans="1:10" ht="114.75">
      <c r="A47" s="146">
        <v>14</v>
      </c>
      <c r="B47" s="147" t="s">
        <v>85</v>
      </c>
      <c r="C47" s="154"/>
      <c r="D47" s="156"/>
      <c r="E47" s="159"/>
      <c r="F47" s="251"/>
    </row>
    <row r="48" spans="1:10" ht="12.75" customHeight="1">
      <c r="A48" s="146"/>
      <c r="B48" s="148" t="s">
        <v>74</v>
      </c>
      <c r="C48" s="154" t="s">
        <v>14</v>
      </c>
      <c r="D48" s="156">
        <f>D45</f>
        <v>244.48000000000002</v>
      </c>
      <c r="E48" s="159"/>
      <c r="F48" s="251">
        <f t="shared" ref="F48" si="13">+D48*E48</f>
        <v>0</v>
      </c>
      <c r="H48" s="256"/>
      <c r="I48" s="256"/>
    </row>
    <row r="49" spans="1:9" ht="12.75" customHeight="1">
      <c r="A49" s="146"/>
      <c r="B49" s="165"/>
      <c r="C49" s="155"/>
      <c r="D49" s="157"/>
      <c r="E49" s="158"/>
      <c r="F49" s="252"/>
      <c r="H49" s="256"/>
      <c r="I49" s="256"/>
    </row>
    <row r="50" spans="1:9" ht="12.75" customHeight="1">
      <c r="A50" s="146"/>
      <c r="B50" s="165"/>
      <c r="C50" s="155"/>
      <c r="D50" s="157"/>
      <c r="E50" s="158"/>
      <c r="F50" s="252"/>
      <c r="H50" s="256"/>
      <c r="I50" s="256"/>
    </row>
    <row r="51" spans="1:9" ht="12.75" customHeight="1">
      <c r="A51" s="146"/>
      <c r="B51" s="147"/>
      <c r="C51" s="107"/>
      <c r="D51" s="163" t="s">
        <v>74</v>
      </c>
      <c r="E51" s="162"/>
      <c r="F51" s="251">
        <f>F9+F12+F15+F18+F21+F24+F27+F30+F33+F36+F39+F42++F45+F48</f>
        <v>0</v>
      </c>
      <c r="H51" s="256"/>
      <c r="I51" s="256"/>
    </row>
    <row r="52" spans="1:9" ht="12.75" customHeight="1">
      <c r="A52" s="146"/>
      <c r="B52" s="147"/>
      <c r="C52" s="107"/>
      <c r="D52" s="159"/>
      <c r="E52" s="159"/>
      <c r="F52" s="251"/>
      <c r="H52" s="256"/>
      <c r="I52" s="256"/>
    </row>
    <row r="53" spans="1:9" ht="16.5" thickBot="1">
      <c r="A53" s="129" t="s">
        <v>37</v>
      </c>
      <c r="B53" s="189" t="s">
        <v>44</v>
      </c>
      <c r="C53" s="107"/>
      <c r="D53" s="159"/>
      <c r="E53" s="64" t="s">
        <v>36</v>
      </c>
      <c r="F53" s="64">
        <f>SUM(F51:F51)</f>
        <v>0</v>
      </c>
      <c r="H53" s="255"/>
      <c r="I53" s="256"/>
    </row>
    <row r="54" spans="1:9" ht="12.75" customHeight="1" thickTop="1">
      <c r="A54" s="146"/>
      <c r="B54" s="147"/>
      <c r="C54" s="107"/>
      <c r="D54" s="159"/>
      <c r="E54" s="159"/>
      <c r="F54" s="251"/>
      <c r="H54" s="256"/>
      <c r="I54" s="256"/>
    </row>
    <row r="55" spans="1:9" ht="12.75" customHeight="1">
      <c r="A55" s="146"/>
      <c r="B55" s="147"/>
      <c r="C55" s="107"/>
      <c r="D55" s="159"/>
      <c r="E55" s="159"/>
      <c r="F55" s="251"/>
      <c r="H55" s="256"/>
      <c r="I55" s="256"/>
    </row>
    <row r="56" spans="1:9" ht="12.75" customHeight="1">
      <c r="A56" s="146"/>
      <c r="B56" s="147"/>
      <c r="C56" s="154"/>
      <c r="D56" s="159"/>
      <c r="E56" s="159"/>
      <c r="F56" s="251"/>
      <c r="H56" s="256"/>
      <c r="I56" s="256"/>
    </row>
    <row r="57" spans="1:9" ht="12.75" customHeight="1">
      <c r="A57" s="146"/>
      <c r="B57" s="131"/>
      <c r="C57" s="154"/>
      <c r="D57" s="159"/>
      <c r="E57" s="159"/>
      <c r="F57" s="251"/>
      <c r="H57" s="256"/>
      <c r="I57" s="256"/>
    </row>
    <row r="58" spans="1:9" ht="12.75" customHeight="1">
      <c r="A58" s="146"/>
      <c r="B58" s="131"/>
      <c r="C58" s="154"/>
      <c r="D58" s="159"/>
      <c r="E58" s="159"/>
      <c r="F58" s="251"/>
      <c r="H58" s="256"/>
      <c r="I58" s="256"/>
    </row>
    <row r="60" spans="1:9" ht="12.75" customHeight="1">
      <c r="B60" s="102"/>
      <c r="C60" s="161"/>
      <c r="D60" s="93"/>
      <c r="E60" s="166"/>
      <c r="F60" s="167"/>
      <c r="H60" s="256"/>
      <c r="I60" s="256"/>
    </row>
    <row r="62" spans="1:9" ht="12.75" customHeight="1">
      <c r="B62" s="133"/>
      <c r="C62" s="100"/>
      <c r="D62" s="101"/>
      <c r="E62" s="71"/>
      <c r="F62" s="252"/>
      <c r="H62" s="256"/>
      <c r="I62" s="256"/>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L120"/>
  <sheetViews>
    <sheetView showZeros="0" topLeftCell="A6" workbookViewId="0">
      <selection activeCell="E8" sqref="E8"/>
    </sheetView>
  </sheetViews>
  <sheetFormatPr defaultRowHeight="12.75" customHeight="1"/>
  <cols>
    <col min="1" max="1" width="4.7109375" style="256" customWidth="1"/>
    <col min="2" max="2" width="30.7109375" style="256" customWidth="1"/>
    <col min="3" max="3" width="4.7109375" style="88" customWidth="1"/>
    <col min="4" max="4" width="13.7109375" style="134" customWidth="1"/>
    <col min="5" max="6" width="12.7109375" style="134" customWidth="1"/>
    <col min="7" max="7" width="12.7109375" style="122" customWidth="1"/>
    <col min="8" max="8" width="9.140625" style="256"/>
    <col min="9" max="9" width="12.5703125" style="254" customWidth="1"/>
    <col min="10" max="10" width="15.42578125" style="258" customWidth="1"/>
    <col min="11" max="11" width="18.140625" style="256" customWidth="1"/>
    <col min="12" max="256" width="9.140625" style="256"/>
    <col min="257" max="257" width="4.7109375" style="256" customWidth="1"/>
    <col min="258" max="258" width="30.7109375" style="256" customWidth="1"/>
    <col min="259" max="259" width="4.7109375" style="256" customWidth="1"/>
    <col min="260" max="260" width="13.7109375" style="256" customWidth="1"/>
    <col min="261" max="263" width="12.7109375" style="256" customWidth="1"/>
    <col min="264" max="264" width="9.140625" style="256"/>
    <col min="265" max="265" width="21" style="256" customWidth="1"/>
    <col min="266" max="266" width="36.5703125" style="256" customWidth="1"/>
    <col min="267" max="512" width="9.140625" style="256"/>
    <col min="513" max="513" width="4.7109375" style="256" customWidth="1"/>
    <col min="514" max="514" width="30.7109375" style="256" customWidth="1"/>
    <col min="515" max="515" width="4.7109375" style="256" customWidth="1"/>
    <col min="516" max="516" width="13.7109375" style="256" customWidth="1"/>
    <col min="517" max="519" width="12.7109375" style="256" customWidth="1"/>
    <col min="520" max="520" width="9.140625" style="256"/>
    <col min="521" max="521" width="21" style="256" customWidth="1"/>
    <col min="522" max="522" width="36.5703125" style="256" customWidth="1"/>
    <col min="523" max="768" width="9.140625" style="256"/>
    <col min="769" max="769" width="4.7109375" style="256" customWidth="1"/>
    <col min="770" max="770" width="30.7109375" style="256" customWidth="1"/>
    <col min="771" max="771" width="4.7109375" style="256" customWidth="1"/>
    <col min="772" max="772" width="13.7109375" style="256" customWidth="1"/>
    <col min="773" max="775" width="12.7109375" style="256" customWidth="1"/>
    <col min="776" max="776" width="9.140625" style="256"/>
    <col min="777" max="777" width="21" style="256" customWidth="1"/>
    <col min="778" max="778" width="36.5703125" style="256" customWidth="1"/>
    <col min="779" max="1024" width="9.140625" style="256"/>
    <col min="1025" max="1025" width="4.7109375" style="256" customWidth="1"/>
    <col min="1026" max="1026" width="30.7109375" style="256" customWidth="1"/>
    <col min="1027" max="1027" width="4.7109375" style="256" customWidth="1"/>
    <col min="1028" max="1028" width="13.7109375" style="256" customWidth="1"/>
    <col min="1029" max="1031" width="12.7109375" style="256" customWidth="1"/>
    <col min="1032" max="1032" width="9.140625" style="256"/>
    <col min="1033" max="1033" width="21" style="256" customWidth="1"/>
    <col min="1034" max="1034" width="36.5703125" style="256" customWidth="1"/>
    <col min="1035" max="1280" width="9.140625" style="256"/>
    <col min="1281" max="1281" width="4.7109375" style="256" customWidth="1"/>
    <col min="1282" max="1282" width="30.7109375" style="256" customWidth="1"/>
    <col min="1283" max="1283" width="4.7109375" style="256" customWidth="1"/>
    <col min="1284" max="1284" width="13.7109375" style="256" customWidth="1"/>
    <col min="1285" max="1287" width="12.7109375" style="256" customWidth="1"/>
    <col min="1288" max="1288" width="9.140625" style="256"/>
    <col min="1289" max="1289" width="21" style="256" customWidth="1"/>
    <col min="1290" max="1290" width="36.5703125" style="256" customWidth="1"/>
    <col min="1291" max="1536" width="9.140625" style="256"/>
    <col min="1537" max="1537" width="4.7109375" style="256" customWidth="1"/>
    <col min="1538" max="1538" width="30.7109375" style="256" customWidth="1"/>
    <col min="1539" max="1539" width="4.7109375" style="256" customWidth="1"/>
    <col min="1540" max="1540" width="13.7109375" style="256" customWidth="1"/>
    <col min="1541" max="1543" width="12.7109375" style="256" customWidth="1"/>
    <col min="1544" max="1544" width="9.140625" style="256"/>
    <col min="1545" max="1545" width="21" style="256" customWidth="1"/>
    <col min="1546" max="1546" width="36.5703125" style="256" customWidth="1"/>
    <col min="1547" max="1792" width="9.140625" style="256"/>
    <col min="1793" max="1793" width="4.7109375" style="256" customWidth="1"/>
    <col min="1794" max="1794" width="30.7109375" style="256" customWidth="1"/>
    <col min="1795" max="1795" width="4.7109375" style="256" customWidth="1"/>
    <col min="1796" max="1796" width="13.7109375" style="256" customWidth="1"/>
    <col min="1797" max="1799" width="12.7109375" style="256" customWidth="1"/>
    <col min="1800" max="1800" width="9.140625" style="256"/>
    <col min="1801" max="1801" width="21" style="256" customWidth="1"/>
    <col min="1802" max="1802" width="36.5703125" style="256" customWidth="1"/>
    <col min="1803" max="2048" width="9.140625" style="256"/>
    <col min="2049" max="2049" width="4.7109375" style="256" customWidth="1"/>
    <col min="2050" max="2050" width="30.7109375" style="256" customWidth="1"/>
    <col min="2051" max="2051" width="4.7109375" style="256" customWidth="1"/>
    <col min="2052" max="2052" width="13.7109375" style="256" customWidth="1"/>
    <col min="2053" max="2055" width="12.7109375" style="256" customWidth="1"/>
    <col min="2056" max="2056" width="9.140625" style="256"/>
    <col min="2057" max="2057" width="21" style="256" customWidth="1"/>
    <col min="2058" max="2058" width="36.5703125" style="256" customWidth="1"/>
    <col min="2059" max="2304" width="9.140625" style="256"/>
    <col min="2305" max="2305" width="4.7109375" style="256" customWidth="1"/>
    <col min="2306" max="2306" width="30.7109375" style="256" customWidth="1"/>
    <col min="2307" max="2307" width="4.7109375" style="256" customWidth="1"/>
    <col min="2308" max="2308" width="13.7109375" style="256" customWidth="1"/>
    <col min="2309" max="2311" width="12.7109375" style="256" customWidth="1"/>
    <col min="2312" max="2312" width="9.140625" style="256"/>
    <col min="2313" max="2313" width="21" style="256" customWidth="1"/>
    <col min="2314" max="2314" width="36.5703125" style="256" customWidth="1"/>
    <col min="2315" max="2560" width="9.140625" style="256"/>
    <col min="2561" max="2561" width="4.7109375" style="256" customWidth="1"/>
    <col min="2562" max="2562" width="30.7109375" style="256" customWidth="1"/>
    <col min="2563" max="2563" width="4.7109375" style="256" customWidth="1"/>
    <col min="2564" max="2564" width="13.7109375" style="256" customWidth="1"/>
    <col min="2565" max="2567" width="12.7109375" style="256" customWidth="1"/>
    <col min="2568" max="2568" width="9.140625" style="256"/>
    <col min="2569" max="2569" width="21" style="256" customWidth="1"/>
    <col min="2570" max="2570" width="36.5703125" style="256" customWidth="1"/>
    <col min="2571" max="2816" width="9.140625" style="256"/>
    <col min="2817" max="2817" width="4.7109375" style="256" customWidth="1"/>
    <col min="2818" max="2818" width="30.7109375" style="256" customWidth="1"/>
    <col min="2819" max="2819" width="4.7109375" style="256" customWidth="1"/>
    <col min="2820" max="2820" width="13.7109375" style="256" customWidth="1"/>
    <col min="2821" max="2823" width="12.7109375" style="256" customWidth="1"/>
    <col min="2824" max="2824" width="9.140625" style="256"/>
    <col min="2825" max="2825" width="21" style="256" customWidth="1"/>
    <col min="2826" max="2826" width="36.5703125" style="256" customWidth="1"/>
    <col min="2827" max="3072" width="9.140625" style="256"/>
    <col min="3073" max="3073" width="4.7109375" style="256" customWidth="1"/>
    <col min="3074" max="3074" width="30.7109375" style="256" customWidth="1"/>
    <col min="3075" max="3075" width="4.7109375" style="256" customWidth="1"/>
    <col min="3076" max="3076" width="13.7109375" style="256" customWidth="1"/>
    <col min="3077" max="3079" width="12.7109375" style="256" customWidth="1"/>
    <col min="3080" max="3080" width="9.140625" style="256"/>
    <col min="3081" max="3081" width="21" style="256" customWidth="1"/>
    <col min="3082" max="3082" width="36.5703125" style="256" customWidth="1"/>
    <col min="3083" max="3328" width="9.140625" style="256"/>
    <col min="3329" max="3329" width="4.7109375" style="256" customWidth="1"/>
    <col min="3330" max="3330" width="30.7109375" style="256" customWidth="1"/>
    <col min="3331" max="3331" width="4.7109375" style="256" customWidth="1"/>
    <col min="3332" max="3332" width="13.7109375" style="256" customWidth="1"/>
    <col min="3333" max="3335" width="12.7109375" style="256" customWidth="1"/>
    <col min="3336" max="3336" width="9.140625" style="256"/>
    <col min="3337" max="3337" width="21" style="256" customWidth="1"/>
    <col min="3338" max="3338" width="36.5703125" style="256" customWidth="1"/>
    <col min="3339" max="3584" width="9.140625" style="256"/>
    <col min="3585" max="3585" width="4.7109375" style="256" customWidth="1"/>
    <col min="3586" max="3586" width="30.7109375" style="256" customWidth="1"/>
    <col min="3587" max="3587" width="4.7109375" style="256" customWidth="1"/>
    <col min="3588" max="3588" width="13.7109375" style="256" customWidth="1"/>
    <col min="3589" max="3591" width="12.7109375" style="256" customWidth="1"/>
    <col min="3592" max="3592" width="9.140625" style="256"/>
    <col min="3593" max="3593" width="21" style="256" customWidth="1"/>
    <col min="3594" max="3594" width="36.5703125" style="256" customWidth="1"/>
    <col min="3595" max="3840" width="9.140625" style="256"/>
    <col min="3841" max="3841" width="4.7109375" style="256" customWidth="1"/>
    <col min="3842" max="3842" width="30.7109375" style="256" customWidth="1"/>
    <col min="3843" max="3843" width="4.7109375" style="256" customWidth="1"/>
    <col min="3844" max="3844" width="13.7109375" style="256" customWidth="1"/>
    <col min="3845" max="3847" width="12.7109375" style="256" customWidth="1"/>
    <col min="3848" max="3848" width="9.140625" style="256"/>
    <col min="3849" max="3849" width="21" style="256" customWidth="1"/>
    <col min="3850" max="3850" width="36.5703125" style="256" customWidth="1"/>
    <col min="3851" max="4096" width="9.140625" style="256"/>
    <col min="4097" max="4097" width="4.7109375" style="256" customWidth="1"/>
    <col min="4098" max="4098" width="30.7109375" style="256" customWidth="1"/>
    <col min="4099" max="4099" width="4.7109375" style="256" customWidth="1"/>
    <col min="4100" max="4100" width="13.7109375" style="256" customWidth="1"/>
    <col min="4101" max="4103" width="12.7109375" style="256" customWidth="1"/>
    <col min="4104" max="4104" width="9.140625" style="256"/>
    <col min="4105" max="4105" width="21" style="256" customWidth="1"/>
    <col min="4106" max="4106" width="36.5703125" style="256" customWidth="1"/>
    <col min="4107" max="4352" width="9.140625" style="256"/>
    <col min="4353" max="4353" width="4.7109375" style="256" customWidth="1"/>
    <col min="4354" max="4354" width="30.7109375" style="256" customWidth="1"/>
    <col min="4355" max="4355" width="4.7109375" style="256" customWidth="1"/>
    <col min="4356" max="4356" width="13.7109375" style="256" customWidth="1"/>
    <col min="4357" max="4359" width="12.7109375" style="256" customWidth="1"/>
    <col min="4360" max="4360" width="9.140625" style="256"/>
    <col min="4361" max="4361" width="21" style="256" customWidth="1"/>
    <col min="4362" max="4362" width="36.5703125" style="256" customWidth="1"/>
    <col min="4363" max="4608" width="9.140625" style="256"/>
    <col min="4609" max="4609" width="4.7109375" style="256" customWidth="1"/>
    <col min="4610" max="4610" width="30.7109375" style="256" customWidth="1"/>
    <col min="4611" max="4611" width="4.7109375" style="256" customWidth="1"/>
    <col min="4612" max="4612" width="13.7109375" style="256" customWidth="1"/>
    <col min="4613" max="4615" width="12.7109375" style="256" customWidth="1"/>
    <col min="4616" max="4616" width="9.140625" style="256"/>
    <col min="4617" max="4617" width="21" style="256" customWidth="1"/>
    <col min="4618" max="4618" width="36.5703125" style="256" customWidth="1"/>
    <col min="4619" max="4864" width="9.140625" style="256"/>
    <col min="4865" max="4865" width="4.7109375" style="256" customWidth="1"/>
    <col min="4866" max="4866" width="30.7109375" style="256" customWidth="1"/>
    <col min="4867" max="4867" width="4.7109375" style="256" customWidth="1"/>
    <col min="4868" max="4868" width="13.7109375" style="256" customWidth="1"/>
    <col min="4869" max="4871" width="12.7109375" style="256" customWidth="1"/>
    <col min="4872" max="4872" width="9.140625" style="256"/>
    <col min="4873" max="4873" width="21" style="256" customWidth="1"/>
    <col min="4874" max="4874" width="36.5703125" style="256" customWidth="1"/>
    <col min="4875" max="5120" width="9.140625" style="256"/>
    <col min="5121" max="5121" width="4.7109375" style="256" customWidth="1"/>
    <col min="5122" max="5122" width="30.7109375" style="256" customWidth="1"/>
    <col min="5123" max="5123" width="4.7109375" style="256" customWidth="1"/>
    <col min="5124" max="5124" width="13.7109375" style="256" customWidth="1"/>
    <col min="5125" max="5127" width="12.7109375" style="256" customWidth="1"/>
    <col min="5128" max="5128" width="9.140625" style="256"/>
    <col min="5129" max="5129" width="21" style="256" customWidth="1"/>
    <col min="5130" max="5130" width="36.5703125" style="256" customWidth="1"/>
    <col min="5131" max="5376" width="9.140625" style="256"/>
    <col min="5377" max="5377" width="4.7109375" style="256" customWidth="1"/>
    <col min="5378" max="5378" width="30.7109375" style="256" customWidth="1"/>
    <col min="5379" max="5379" width="4.7109375" style="256" customWidth="1"/>
    <col min="5380" max="5380" width="13.7109375" style="256" customWidth="1"/>
    <col min="5381" max="5383" width="12.7109375" style="256" customWidth="1"/>
    <col min="5384" max="5384" width="9.140625" style="256"/>
    <col min="5385" max="5385" width="21" style="256" customWidth="1"/>
    <col min="5386" max="5386" width="36.5703125" style="256" customWidth="1"/>
    <col min="5387" max="5632" width="9.140625" style="256"/>
    <col min="5633" max="5633" width="4.7109375" style="256" customWidth="1"/>
    <col min="5634" max="5634" width="30.7109375" style="256" customWidth="1"/>
    <col min="5635" max="5635" width="4.7109375" style="256" customWidth="1"/>
    <col min="5636" max="5636" width="13.7109375" style="256" customWidth="1"/>
    <col min="5637" max="5639" width="12.7109375" style="256" customWidth="1"/>
    <col min="5640" max="5640" width="9.140625" style="256"/>
    <col min="5641" max="5641" width="21" style="256" customWidth="1"/>
    <col min="5642" max="5642" width="36.5703125" style="256" customWidth="1"/>
    <col min="5643" max="5888" width="9.140625" style="256"/>
    <col min="5889" max="5889" width="4.7109375" style="256" customWidth="1"/>
    <col min="5890" max="5890" width="30.7109375" style="256" customWidth="1"/>
    <col min="5891" max="5891" width="4.7109375" style="256" customWidth="1"/>
    <col min="5892" max="5892" width="13.7109375" style="256" customWidth="1"/>
    <col min="5893" max="5895" width="12.7109375" style="256" customWidth="1"/>
    <col min="5896" max="5896" width="9.140625" style="256"/>
    <col min="5897" max="5897" width="21" style="256" customWidth="1"/>
    <col min="5898" max="5898" width="36.5703125" style="256" customWidth="1"/>
    <col min="5899" max="6144" width="9.140625" style="256"/>
    <col min="6145" max="6145" width="4.7109375" style="256" customWidth="1"/>
    <col min="6146" max="6146" width="30.7109375" style="256" customWidth="1"/>
    <col min="6147" max="6147" width="4.7109375" style="256" customWidth="1"/>
    <col min="6148" max="6148" width="13.7109375" style="256" customWidth="1"/>
    <col min="6149" max="6151" width="12.7109375" style="256" customWidth="1"/>
    <col min="6152" max="6152" width="9.140625" style="256"/>
    <col min="6153" max="6153" width="21" style="256" customWidth="1"/>
    <col min="6154" max="6154" width="36.5703125" style="256" customWidth="1"/>
    <col min="6155" max="6400" width="9.140625" style="256"/>
    <col min="6401" max="6401" width="4.7109375" style="256" customWidth="1"/>
    <col min="6402" max="6402" width="30.7109375" style="256" customWidth="1"/>
    <col min="6403" max="6403" width="4.7109375" style="256" customWidth="1"/>
    <col min="6404" max="6404" width="13.7109375" style="256" customWidth="1"/>
    <col min="6405" max="6407" width="12.7109375" style="256" customWidth="1"/>
    <col min="6408" max="6408" width="9.140625" style="256"/>
    <col min="6409" max="6409" width="21" style="256" customWidth="1"/>
    <col min="6410" max="6410" width="36.5703125" style="256" customWidth="1"/>
    <col min="6411" max="6656" width="9.140625" style="256"/>
    <col min="6657" max="6657" width="4.7109375" style="256" customWidth="1"/>
    <col min="6658" max="6658" width="30.7109375" style="256" customWidth="1"/>
    <col min="6659" max="6659" width="4.7109375" style="256" customWidth="1"/>
    <col min="6660" max="6660" width="13.7109375" style="256" customWidth="1"/>
    <col min="6661" max="6663" width="12.7109375" style="256" customWidth="1"/>
    <col min="6664" max="6664" width="9.140625" style="256"/>
    <col min="6665" max="6665" width="21" style="256" customWidth="1"/>
    <col min="6666" max="6666" width="36.5703125" style="256" customWidth="1"/>
    <col min="6667" max="6912" width="9.140625" style="256"/>
    <col min="6913" max="6913" width="4.7109375" style="256" customWidth="1"/>
    <col min="6914" max="6914" width="30.7109375" style="256" customWidth="1"/>
    <col min="6915" max="6915" width="4.7109375" style="256" customWidth="1"/>
    <col min="6916" max="6916" width="13.7109375" style="256" customWidth="1"/>
    <col min="6917" max="6919" width="12.7109375" style="256" customWidth="1"/>
    <col min="6920" max="6920" width="9.140625" style="256"/>
    <col min="6921" max="6921" width="21" style="256" customWidth="1"/>
    <col min="6922" max="6922" width="36.5703125" style="256" customWidth="1"/>
    <col min="6923" max="7168" width="9.140625" style="256"/>
    <col min="7169" max="7169" width="4.7109375" style="256" customWidth="1"/>
    <col min="7170" max="7170" width="30.7109375" style="256" customWidth="1"/>
    <col min="7171" max="7171" width="4.7109375" style="256" customWidth="1"/>
    <col min="7172" max="7172" width="13.7109375" style="256" customWidth="1"/>
    <col min="7173" max="7175" width="12.7109375" style="256" customWidth="1"/>
    <col min="7176" max="7176" width="9.140625" style="256"/>
    <col min="7177" max="7177" width="21" style="256" customWidth="1"/>
    <col min="7178" max="7178" width="36.5703125" style="256" customWidth="1"/>
    <col min="7179" max="7424" width="9.140625" style="256"/>
    <col min="7425" max="7425" width="4.7109375" style="256" customWidth="1"/>
    <col min="7426" max="7426" width="30.7109375" style="256" customWidth="1"/>
    <col min="7427" max="7427" width="4.7109375" style="256" customWidth="1"/>
    <col min="7428" max="7428" width="13.7109375" style="256" customWidth="1"/>
    <col min="7429" max="7431" width="12.7109375" style="256" customWidth="1"/>
    <col min="7432" max="7432" width="9.140625" style="256"/>
    <col min="7433" max="7433" width="21" style="256" customWidth="1"/>
    <col min="7434" max="7434" width="36.5703125" style="256" customWidth="1"/>
    <col min="7435" max="7680" width="9.140625" style="256"/>
    <col min="7681" max="7681" width="4.7109375" style="256" customWidth="1"/>
    <col min="7682" max="7682" width="30.7109375" style="256" customWidth="1"/>
    <col min="7683" max="7683" width="4.7109375" style="256" customWidth="1"/>
    <col min="7684" max="7684" width="13.7109375" style="256" customWidth="1"/>
    <col min="7685" max="7687" width="12.7109375" style="256" customWidth="1"/>
    <col min="7688" max="7688" width="9.140625" style="256"/>
    <col min="7689" max="7689" width="21" style="256" customWidth="1"/>
    <col min="7690" max="7690" width="36.5703125" style="256" customWidth="1"/>
    <col min="7691" max="7936" width="9.140625" style="256"/>
    <col min="7937" max="7937" width="4.7109375" style="256" customWidth="1"/>
    <col min="7938" max="7938" width="30.7109375" style="256" customWidth="1"/>
    <col min="7939" max="7939" width="4.7109375" style="256" customWidth="1"/>
    <col min="7940" max="7940" width="13.7109375" style="256" customWidth="1"/>
    <col min="7941" max="7943" width="12.7109375" style="256" customWidth="1"/>
    <col min="7944" max="7944" width="9.140625" style="256"/>
    <col min="7945" max="7945" width="21" style="256" customWidth="1"/>
    <col min="7946" max="7946" width="36.5703125" style="256" customWidth="1"/>
    <col min="7947" max="8192" width="9.140625" style="256"/>
    <col min="8193" max="8193" width="4.7109375" style="256" customWidth="1"/>
    <col min="8194" max="8194" width="30.7109375" style="256" customWidth="1"/>
    <col min="8195" max="8195" width="4.7109375" style="256" customWidth="1"/>
    <col min="8196" max="8196" width="13.7109375" style="256" customWidth="1"/>
    <col min="8197" max="8199" width="12.7109375" style="256" customWidth="1"/>
    <col min="8200" max="8200" width="9.140625" style="256"/>
    <col min="8201" max="8201" width="21" style="256" customWidth="1"/>
    <col min="8202" max="8202" width="36.5703125" style="256" customWidth="1"/>
    <col min="8203" max="8448" width="9.140625" style="256"/>
    <col min="8449" max="8449" width="4.7109375" style="256" customWidth="1"/>
    <col min="8450" max="8450" width="30.7109375" style="256" customWidth="1"/>
    <col min="8451" max="8451" width="4.7109375" style="256" customWidth="1"/>
    <col min="8452" max="8452" width="13.7109375" style="256" customWidth="1"/>
    <col min="8453" max="8455" width="12.7109375" style="256" customWidth="1"/>
    <col min="8456" max="8456" width="9.140625" style="256"/>
    <col min="8457" max="8457" width="21" style="256" customWidth="1"/>
    <col min="8458" max="8458" width="36.5703125" style="256" customWidth="1"/>
    <col min="8459" max="8704" width="9.140625" style="256"/>
    <col min="8705" max="8705" width="4.7109375" style="256" customWidth="1"/>
    <col min="8706" max="8706" width="30.7109375" style="256" customWidth="1"/>
    <col min="8707" max="8707" width="4.7109375" style="256" customWidth="1"/>
    <col min="8708" max="8708" width="13.7109375" style="256" customWidth="1"/>
    <col min="8709" max="8711" width="12.7109375" style="256" customWidth="1"/>
    <col min="8712" max="8712" width="9.140625" style="256"/>
    <col min="8713" max="8713" width="21" style="256" customWidth="1"/>
    <col min="8714" max="8714" width="36.5703125" style="256" customWidth="1"/>
    <col min="8715" max="8960" width="9.140625" style="256"/>
    <col min="8961" max="8961" width="4.7109375" style="256" customWidth="1"/>
    <col min="8962" max="8962" width="30.7109375" style="256" customWidth="1"/>
    <col min="8963" max="8963" width="4.7109375" style="256" customWidth="1"/>
    <col min="8964" max="8964" width="13.7109375" style="256" customWidth="1"/>
    <col min="8965" max="8967" width="12.7109375" style="256" customWidth="1"/>
    <col min="8968" max="8968" width="9.140625" style="256"/>
    <col min="8969" max="8969" width="21" style="256" customWidth="1"/>
    <col min="8970" max="8970" width="36.5703125" style="256" customWidth="1"/>
    <col min="8971" max="9216" width="9.140625" style="256"/>
    <col min="9217" max="9217" width="4.7109375" style="256" customWidth="1"/>
    <col min="9218" max="9218" width="30.7109375" style="256" customWidth="1"/>
    <col min="9219" max="9219" width="4.7109375" style="256" customWidth="1"/>
    <col min="9220" max="9220" width="13.7109375" style="256" customWidth="1"/>
    <col min="9221" max="9223" width="12.7109375" style="256" customWidth="1"/>
    <col min="9224" max="9224" width="9.140625" style="256"/>
    <col min="9225" max="9225" width="21" style="256" customWidth="1"/>
    <col min="9226" max="9226" width="36.5703125" style="256" customWidth="1"/>
    <col min="9227" max="9472" width="9.140625" style="256"/>
    <col min="9473" max="9473" width="4.7109375" style="256" customWidth="1"/>
    <col min="9474" max="9474" width="30.7109375" style="256" customWidth="1"/>
    <col min="9475" max="9475" width="4.7109375" style="256" customWidth="1"/>
    <col min="9476" max="9476" width="13.7109375" style="256" customWidth="1"/>
    <col min="9477" max="9479" width="12.7109375" style="256" customWidth="1"/>
    <col min="9480" max="9480" width="9.140625" style="256"/>
    <col min="9481" max="9481" width="21" style="256" customWidth="1"/>
    <col min="9482" max="9482" width="36.5703125" style="256" customWidth="1"/>
    <col min="9483" max="9728" width="9.140625" style="256"/>
    <col min="9729" max="9729" width="4.7109375" style="256" customWidth="1"/>
    <col min="9730" max="9730" width="30.7109375" style="256" customWidth="1"/>
    <col min="9731" max="9731" width="4.7109375" style="256" customWidth="1"/>
    <col min="9732" max="9732" width="13.7109375" style="256" customWidth="1"/>
    <col min="9733" max="9735" width="12.7109375" style="256" customWidth="1"/>
    <col min="9736" max="9736" width="9.140625" style="256"/>
    <col min="9737" max="9737" width="21" style="256" customWidth="1"/>
    <col min="9738" max="9738" width="36.5703125" style="256" customWidth="1"/>
    <col min="9739" max="9984" width="9.140625" style="256"/>
    <col min="9985" max="9985" width="4.7109375" style="256" customWidth="1"/>
    <col min="9986" max="9986" width="30.7109375" style="256" customWidth="1"/>
    <col min="9987" max="9987" width="4.7109375" style="256" customWidth="1"/>
    <col min="9988" max="9988" width="13.7109375" style="256" customWidth="1"/>
    <col min="9989" max="9991" width="12.7109375" style="256" customWidth="1"/>
    <col min="9992" max="9992" width="9.140625" style="256"/>
    <col min="9993" max="9993" width="21" style="256" customWidth="1"/>
    <col min="9994" max="9994" width="36.5703125" style="256" customWidth="1"/>
    <col min="9995" max="10240" width="9.140625" style="256"/>
    <col min="10241" max="10241" width="4.7109375" style="256" customWidth="1"/>
    <col min="10242" max="10242" width="30.7109375" style="256" customWidth="1"/>
    <col min="10243" max="10243" width="4.7109375" style="256" customWidth="1"/>
    <col min="10244" max="10244" width="13.7109375" style="256" customWidth="1"/>
    <col min="10245" max="10247" width="12.7109375" style="256" customWidth="1"/>
    <col min="10248" max="10248" width="9.140625" style="256"/>
    <col min="10249" max="10249" width="21" style="256" customWidth="1"/>
    <col min="10250" max="10250" width="36.5703125" style="256" customWidth="1"/>
    <col min="10251" max="10496" width="9.140625" style="256"/>
    <col min="10497" max="10497" width="4.7109375" style="256" customWidth="1"/>
    <col min="10498" max="10498" width="30.7109375" style="256" customWidth="1"/>
    <col min="10499" max="10499" width="4.7109375" style="256" customWidth="1"/>
    <col min="10500" max="10500" width="13.7109375" style="256" customWidth="1"/>
    <col min="10501" max="10503" width="12.7109375" style="256" customWidth="1"/>
    <col min="10504" max="10504" width="9.140625" style="256"/>
    <col min="10505" max="10505" width="21" style="256" customWidth="1"/>
    <col min="10506" max="10506" width="36.5703125" style="256" customWidth="1"/>
    <col min="10507" max="10752" width="9.140625" style="256"/>
    <col min="10753" max="10753" width="4.7109375" style="256" customWidth="1"/>
    <col min="10754" max="10754" width="30.7109375" style="256" customWidth="1"/>
    <col min="10755" max="10755" width="4.7109375" style="256" customWidth="1"/>
    <col min="10756" max="10756" width="13.7109375" style="256" customWidth="1"/>
    <col min="10757" max="10759" width="12.7109375" style="256" customWidth="1"/>
    <col min="10760" max="10760" width="9.140625" style="256"/>
    <col min="10761" max="10761" width="21" style="256" customWidth="1"/>
    <col min="10762" max="10762" width="36.5703125" style="256" customWidth="1"/>
    <col min="10763" max="11008" width="9.140625" style="256"/>
    <col min="11009" max="11009" width="4.7109375" style="256" customWidth="1"/>
    <col min="11010" max="11010" width="30.7109375" style="256" customWidth="1"/>
    <col min="11011" max="11011" width="4.7109375" style="256" customWidth="1"/>
    <col min="11012" max="11012" width="13.7109375" style="256" customWidth="1"/>
    <col min="11013" max="11015" width="12.7109375" style="256" customWidth="1"/>
    <col min="11016" max="11016" width="9.140625" style="256"/>
    <col min="11017" max="11017" width="21" style="256" customWidth="1"/>
    <col min="11018" max="11018" width="36.5703125" style="256" customWidth="1"/>
    <col min="11019" max="11264" width="9.140625" style="256"/>
    <col min="11265" max="11265" width="4.7109375" style="256" customWidth="1"/>
    <col min="11266" max="11266" width="30.7109375" style="256" customWidth="1"/>
    <col min="11267" max="11267" width="4.7109375" style="256" customWidth="1"/>
    <col min="11268" max="11268" width="13.7109375" style="256" customWidth="1"/>
    <col min="11269" max="11271" width="12.7109375" style="256" customWidth="1"/>
    <col min="11272" max="11272" width="9.140625" style="256"/>
    <col min="11273" max="11273" width="21" style="256" customWidth="1"/>
    <col min="11274" max="11274" width="36.5703125" style="256" customWidth="1"/>
    <col min="11275" max="11520" width="9.140625" style="256"/>
    <col min="11521" max="11521" width="4.7109375" style="256" customWidth="1"/>
    <col min="11522" max="11522" width="30.7109375" style="256" customWidth="1"/>
    <col min="11523" max="11523" width="4.7109375" style="256" customWidth="1"/>
    <col min="11524" max="11524" width="13.7109375" style="256" customWidth="1"/>
    <col min="11525" max="11527" width="12.7109375" style="256" customWidth="1"/>
    <col min="11528" max="11528" width="9.140625" style="256"/>
    <col min="11529" max="11529" width="21" style="256" customWidth="1"/>
    <col min="11530" max="11530" width="36.5703125" style="256" customWidth="1"/>
    <col min="11531" max="11776" width="9.140625" style="256"/>
    <col min="11777" max="11777" width="4.7109375" style="256" customWidth="1"/>
    <col min="11778" max="11778" width="30.7109375" style="256" customWidth="1"/>
    <col min="11779" max="11779" width="4.7109375" style="256" customWidth="1"/>
    <col min="11780" max="11780" width="13.7109375" style="256" customWidth="1"/>
    <col min="11781" max="11783" width="12.7109375" style="256" customWidth="1"/>
    <col min="11784" max="11784" width="9.140625" style="256"/>
    <col min="11785" max="11785" width="21" style="256" customWidth="1"/>
    <col min="11786" max="11786" width="36.5703125" style="256" customWidth="1"/>
    <col min="11787" max="12032" width="9.140625" style="256"/>
    <col min="12033" max="12033" width="4.7109375" style="256" customWidth="1"/>
    <col min="12034" max="12034" width="30.7109375" style="256" customWidth="1"/>
    <col min="12035" max="12035" width="4.7109375" style="256" customWidth="1"/>
    <col min="12036" max="12036" width="13.7109375" style="256" customWidth="1"/>
    <col min="12037" max="12039" width="12.7109375" style="256" customWidth="1"/>
    <col min="12040" max="12040" width="9.140625" style="256"/>
    <col min="12041" max="12041" width="21" style="256" customWidth="1"/>
    <col min="12042" max="12042" width="36.5703125" style="256" customWidth="1"/>
    <col min="12043" max="12288" width="9.140625" style="256"/>
    <col min="12289" max="12289" width="4.7109375" style="256" customWidth="1"/>
    <col min="12290" max="12290" width="30.7109375" style="256" customWidth="1"/>
    <col min="12291" max="12291" width="4.7109375" style="256" customWidth="1"/>
    <col min="12292" max="12292" width="13.7109375" style="256" customWidth="1"/>
    <col min="12293" max="12295" width="12.7109375" style="256" customWidth="1"/>
    <col min="12296" max="12296" width="9.140625" style="256"/>
    <col min="12297" max="12297" width="21" style="256" customWidth="1"/>
    <col min="12298" max="12298" width="36.5703125" style="256" customWidth="1"/>
    <col min="12299" max="12544" width="9.140625" style="256"/>
    <col min="12545" max="12545" width="4.7109375" style="256" customWidth="1"/>
    <col min="12546" max="12546" width="30.7109375" style="256" customWidth="1"/>
    <col min="12547" max="12547" width="4.7109375" style="256" customWidth="1"/>
    <col min="12548" max="12548" width="13.7109375" style="256" customWidth="1"/>
    <col min="12549" max="12551" width="12.7109375" style="256" customWidth="1"/>
    <col min="12552" max="12552" width="9.140625" style="256"/>
    <col min="12553" max="12553" width="21" style="256" customWidth="1"/>
    <col min="12554" max="12554" width="36.5703125" style="256" customWidth="1"/>
    <col min="12555" max="12800" width="9.140625" style="256"/>
    <col min="12801" max="12801" width="4.7109375" style="256" customWidth="1"/>
    <col min="12802" max="12802" width="30.7109375" style="256" customWidth="1"/>
    <col min="12803" max="12803" width="4.7109375" style="256" customWidth="1"/>
    <col min="12804" max="12804" width="13.7109375" style="256" customWidth="1"/>
    <col min="12805" max="12807" width="12.7109375" style="256" customWidth="1"/>
    <col min="12808" max="12808" width="9.140625" style="256"/>
    <col min="12809" max="12809" width="21" style="256" customWidth="1"/>
    <col min="12810" max="12810" width="36.5703125" style="256" customWidth="1"/>
    <col min="12811" max="13056" width="9.140625" style="256"/>
    <col min="13057" max="13057" width="4.7109375" style="256" customWidth="1"/>
    <col min="13058" max="13058" width="30.7109375" style="256" customWidth="1"/>
    <col min="13059" max="13059" width="4.7109375" style="256" customWidth="1"/>
    <col min="13060" max="13060" width="13.7109375" style="256" customWidth="1"/>
    <col min="13061" max="13063" width="12.7109375" style="256" customWidth="1"/>
    <col min="13064" max="13064" width="9.140625" style="256"/>
    <col min="13065" max="13065" width="21" style="256" customWidth="1"/>
    <col min="13066" max="13066" width="36.5703125" style="256" customWidth="1"/>
    <col min="13067" max="13312" width="9.140625" style="256"/>
    <col min="13313" max="13313" width="4.7109375" style="256" customWidth="1"/>
    <col min="13314" max="13314" width="30.7109375" style="256" customWidth="1"/>
    <col min="13315" max="13315" width="4.7109375" style="256" customWidth="1"/>
    <col min="13316" max="13316" width="13.7109375" style="256" customWidth="1"/>
    <col min="13317" max="13319" width="12.7109375" style="256" customWidth="1"/>
    <col min="13320" max="13320" width="9.140625" style="256"/>
    <col min="13321" max="13321" width="21" style="256" customWidth="1"/>
    <col min="13322" max="13322" width="36.5703125" style="256" customWidth="1"/>
    <col min="13323" max="13568" width="9.140625" style="256"/>
    <col min="13569" max="13569" width="4.7109375" style="256" customWidth="1"/>
    <col min="13570" max="13570" width="30.7109375" style="256" customWidth="1"/>
    <col min="13571" max="13571" width="4.7109375" style="256" customWidth="1"/>
    <col min="13572" max="13572" width="13.7109375" style="256" customWidth="1"/>
    <col min="13573" max="13575" width="12.7109375" style="256" customWidth="1"/>
    <col min="13576" max="13576" width="9.140625" style="256"/>
    <col min="13577" max="13577" width="21" style="256" customWidth="1"/>
    <col min="13578" max="13578" width="36.5703125" style="256" customWidth="1"/>
    <col min="13579" max="13824" width="9.140625" style="256"/>
    <col min="13825" max="13825" width="4.7109375" style="256" customWidth="1"/>
    <col min="13826" max="13826" width="30.7109375" style="256" customWidth="1"/>
    <col min="13827" max="13827" width="4.7109375" style="256" customWidth="1"/>
    <col min="13828" max="13828" width="13.7109375" style="256" customWidth="1"/>
    <col min="13829" max="13831" width="12.7109375" style="256" customWidth="1"/>
    <col min="13832" max="13832" width="9.140625" style="256"/>
    <col min="13833" max="13833" width="21" style="256" customWidth="1"/>
    <col min="13834" max="13834" width="36.5703125" style="256" customWidth="1"/>
    <col min="13835" max="14080" width="9.140625" style="256"/>
    <col min="14081" max="14081" width="4.7109375" style="256" customWidth="1"/>
    <col min="14082" max="14082" width="30.7109375" style="256" customWidth="1"/>
    <col min="14083" max="14083" width="4.7109375" style="256" customWidth="1"/>
    <col min="14084" max="14084" width="13.7109375" style="256" customWidth="1"/>
    <col min="14085" max="14087" width="12.7109375" style="256" customWidth="1"/>
    <col min="14088" max="14088" width="9.140625" style="256"/>
    <col min="14089" max="14089" width="21" style="256" customWidth="1"/>
    <col min="14090" max="14090" width="36.5703125" style="256" customWidth="1"/>
    <col min="14091" max="14336" width="9.140625" style="256"/>
    <col min="14337" max="14337" width="4.7109375" style="256" customWidth="1"/>
    <col min="14338" max="14338" width="30.7109375" style="256" customWidth="1"/>
    <col min="14339" max="14339" width="4.7109375" style="256" customWidth="1"/>
    <col min="14340" max="14340" width="13.7109375" style="256" customWidth="1"/>
    <col min="14341" max="14343" width="12.7109375" style="256" customWidth="1"/>
    <col min="14344" max="14344" width="9.140625" style="256"/>
    <col min="14345" max="14345" width="21" style="256" customWidth="1"/>
    <col min="14346" max="14346" width="36.5703125" style="256" customWidth="1"/>
    <col min="14347" max="14592" width="9.140625" style="256"/>
    <col min="14593" max="14593" width="4.7109375" style="256" customWidth="1"/>
    <col min="14594" max="14594" width="30.7109375" style="256" customWidth="1"/>
    <col min="14595" max="14595" width="4.7109375" style="256" customWidth="1"/>
    <col min="14596" max="14596" width="13.7109375" style="256" customWidth="1"/>
    <col min="14597" max="14599" width="12.7109375" style="256" customWidth="1"/>
    <col min="14600" max="14600" width="9.140625" style="256"/>
    <col min="14601" max="14601" width="21" style="256" customWidth="1"/>
    <col min="14602" max="14602" width="36.5703125" style="256" customWidth="1"/>
    <col min="14603" max="14848" width="9.140625" style="256"/>
    <col min="14849" max="14849" width="4.7109375" style="256" customWidth="1"/>
    <col min="14850" max="14850" width="30.7109375" style="256" customWidth="1"/>
    <col min="14851" max="14851" width="4.7109375" style="256" customWidth="1"/>
    <col min="14852" max="14852" width="13.7109375" style="256" customWidth="1"/>
    <col min="14853" max="14855" width="12.7109375" style="256" customWidth="1"/>
    <col min="14856" max="14856" width="9.140625" style="256"/>
    <col min="14857" max="14857" width="21" style="256" customWidth="1"/>
    <col min="14858" max="14858" width="36.5703125" style="256" customWidth="1"/>
    <col min="14859" max="15104" width="9.140625" style="256"/>
    <col min="15105" max="15105" width="4.7109375" style="256" customWidth="1"/>
    <col min="15106" max="15106" width="30.7109375" style="256" customWidth="1"/>
    <col min="15107" max="15107" width="4.7109375" style="256" customWidth="1"/>
    <col min="15108" max="15108" width="13.7109375" style="256" customWidth="1"/>
    <col min="15109" max="15111" width="12.7109375" style="256" customWidth="1"/>
    <col min="15112" max="15112" width="9.140625" style="256"/>
    <col min="15113" max="15113" width="21" style="256" customWidth="1"/>
    <col min="15114" max="15114" width="36.5703125" style="256" customWidth="1"/>
    <col min="15115" max="15360" width="9.140625" style="256"/>
    <col min="15361" max="15361" width="4.7109375" style="256" customWidth="1"/>
    <col min="15362" max="15362" width="30.7109375" style="256" customWidth="1"/>
    <col min="15363" max="15363" width="4.7109375" style="256" customWidth="1"/>
    <col min="15364" max="15364" width="13.7109375" style="256" customWidth="1"/>
    <col min="15365" max="15367" width="12.7109375" style="256" customWidth="1"/>
    <col min="15368" max="15368" width="9.140625" style="256"/>
    <col min="15369" max="15369" width="21" style="256" customWidth="1"/>
    <col min="15370" max="15370" width="36.5703125" style="256" customWidth="1"/>
    <col min="15371" max="15616" width="9.140625" style="256"/>
    <col min="15617" max="15617" width="4.7109375" style="256" customWidth="1"/>
    <col min="15618" max="15618" width="30.7109375" style="256" customWidth="1"/>
    <col min="15619" max="15619" width="4.7109375" style="256" customWidth="1"/>
    <col min="15620" max="15620" width="13.7109375" style="256" customWidth="1"/>
    <col min="15621" max="15623" width="12.7109375" style="256" customWidth="1"/>
    <col min="15624" max="15624" width="9.140625" style="256"/>
    <col min="15625" max="15625" width="21" style="256" customWidth="1"/>
    <col min="15626" max="15626" width="36.5703125" style="256" customWidth="1"/>
    <col min="15627" max="15872" width="9.140625" style="256"/>
    <col min="15873" max="15873" width="4.7109375" style="256" customWidth="1"/>
    <col min="15874" max="15874" width="30.7109375" style="256" customWidth="1"/>
    <col min="15875" max="15875" width="4.7109375" style="256" customWidth="1"/>
    <col min="15876" max="15876" width="13.7109375" style="256" customWidth="1"/>
    <col min="15877" max="15879" width="12.7109375" style="256" customWidth="1"/>
    <col min="15880" max="15880" width="9.140625" style="256"/>
    <col min="15881" max="15881" width="21" style="256" customWidth="1"/>
    <col min="15882" max="15882" width="36.5703125" style="256" customWidth="1"/>
    <col min="15883" max="16128" width="9.140625" style="256"/>
    <col min="16129" max="16129" width="4.7109375" style="256" customWidth="1"/>
    <col min="16130" max="16130" width="30.7109375" style="256" customWidth="1"/>
    <col min="16131" max="16131" width="4.7109375" style="256" customWidth="1"/>
    <col min="16132" max="16132" width="13.7109375" style="256" customWidth="1"/>
    <col min="16133" max="16135" width="12.7109375" style="256" customWidth="1"/>
    <col min="16136" max="16136" width="9.140625" style="256"/>
    <col min="16137" max="16137" width="21" style="256" customWidth="1"/>
    <col min="16138" max="16138" width="36.5703125" style="256" customWidth="1"/>
    <col min="16139" max="16384" width="9.140625" style="256"/>
  </cols>
  <sheetData>
    <row r="1" spans="1:11" ht="12.75" customHeight="1">
      <c r="B1" s="127" t="s">
        <v>24</v>
      </c>
    </row>
    <row r="2" spans="1:11" ht="12.75" customHeight="1">
      <c r="B2" s="127" t="s">
        <v>25</v>
      </c>
    </row>
    <row r="3" spans="1:11" ht="12.75" customHeight="1">
      <c r="B3" s="128" t="s">
        <v>92</v>
      </c>
    </row>
    <row r="5" spans="1:11" ht="15.75">
      <c r="A5" s="129" t="s">
        <v>38</v>
      </c>
      <c r="B5" s="130" t="s">
        <v>11</v>
      </c>
      <c r="C5" s="154"/>
      <c r="D5" s="108"/>
      <c r="E5" s="109"/>
      <c r="F5" s="109"/>
      <c r="G5" s="253"/>
      <c r="I5" s="257"/>
    </row>
    <row r="6" spans="1:11" ht="15">
      <c r="A6" s="262" t="s">
        <v>64</v>
      </c>
      <c r="B6" s="262" t="s">
        <v>65</v>
      </c>
      <c r="C6" s="263" t="s">
        <v>66</v>
      </c>
      <c r="D6" s="264" t="s">
        <v>73</v>
      </c>
      <c r="E6" s="264" t="s">
        <v>67</v>
      </c>
      <c r="F6" s="265" t="s">
        <v>68</v>
      </c>
      <c r="G6" s="265" t="s">
        <v>69</v>
      </c>
      <c r="I6" s="257"/>
    </row>
    <row r="7" spans="1:11" ht="12.75" customHeight="1">
      <c r="A7" s="266"/>
      <c r="B7" s="262"/>
      <c r="C7" s="263" t="s">
        <v>70</v>
      </c>
      <c r="D7" s="264"/>
      <c r="E7" s="267"/>
      <c r="F7" s="265" t="s">
        <v>71</v>
      </c>
      <c r="G7" s="265" t="s">
        <v>72</v>
      </c>
      <c r="I7" s="132"/>
      <c r="J7" s="228"/>
      <c r="K7" s="217"/>
    </row>
    <row r="8" spans="1:11" ht="267.75">
      <c r="A8" s="146">
        <v>1</v>
      </c>
      <c r="B8" s="147" t="s">
        <v>86</v>
      </c>
      <c r="C8" s="154"/>
      <c r="D8" s="111"/>
      <c r="E8" s="109"/>
      <c r="F8" s="109"/>
      <c r="G8" s="253"/>
      <c r="I8" s="233"/>
      <c r="J8" s="228"/>
      <c r="K8" s="217"/>
    </row>
    <row r="9" spans="1:11" ht="12.75" customHeight="1">
      <c r="A9" s="146"/>
      <c r="B9" s="148" t="s">
        <v>74</v>
      </c>
      <c r="C9" s="154" t="s">
        <v>17</v>
      </c>
      <c r="D9" s="111">
        <v>203</v>
      </c>
      <c r="E9" s="109">
        <f>D9</f>
        <v>203</v>
      </c>
      <c r="F9" s="109"/>
      <c r="G9" s="253">
        <f t="shared" ref="G9" si="0">E9*F9</f>
        <v>0</v>
      </c>
      <c r="I9" s="132"/>
      <c r="J9" s="228"/>
      <c r="K9" s="217"/>
    </row>
    <row r="10" spans="1:11" ht="12.75" customHeight="1">
      <c r="A10" s="146"/>
      <c r="B10" s="148"/>
      <c r="C10" s="154"/>
      <c r="D10" s="111"/>
      <c r="E10" s="109"/>
      <c r="F10" s="109"/>
      <c r="G10" s="253"/>
      <c r="I10" s="132"/>
      <c r="J10" s="228"/>
      <c r="K10" s="217"/>
    </row>
    <row r="11" spans="1:11" ht="257.25" customHeight="1">
      <c r="A11" s="146">
        <v>2</v>
      </c>
      <c r="B11" s="272" t="s">
        <v>87</v>
      </c>
      <c r="C11" s="161"/>
      <c r="D11" s="112"/>
      <c r="E11" s="112"/>
      <c r="F11" s="114"/>
      <c r="G11" s="115"/>
    </row>
    <row r="12" spans="1:11" ht="12.75" customHeight="1">
      <c r="A12" s="146"/>
      <c r="B12" s="148" t="s">
        <v>74</v>
      </c>
      <c r="C12" s="161" t="s">
        <v>13</v>
      </c>
      <c r="D12" s="112">
        <v>11</v>
      </c>
      <c r="E12" s="112">
        <f>D12</f>
        <v>11</v>
      </c>
      <c r="F12" s="114"/>
      <c r="G12" s="115">
        <f t="shared" ref="G12" si="1">E12*F12</f>
        <v>0</v>
      </c>
      <c r="I12" s="257"/>
    </row>
    <row r="13" spans="1:11" ht="12.75" customHeight="1">
      <c r="A13" s="146"/>
      <c r="B13" s="104"/>
      <c r="C13" s="154"/>
      <c r="D13" s="108"/>
      <c r="E13" s="109"/>
      <c r="F13" s="109"/>
      <c r="G13" s="253"/>
      <c r="I13" s="257"/>
    </row>
    <row r="14" spans="1:11" ht="259.5" customHeight="1">
      <c r="A14" s="146">
        <f>+A11+1</f>
        <v>3</v>
      </c>
      <c r="B14" s="272" t="s">
        <v>88</v>
      </c>
      <c r="C14" s="154"/>
      <c r="D14" s="116"/>
      <c r="E14" s="117"/>
      <c r="F14" s="234"/>
      <c r="G14" s="118"/>
    </row>
    <row r="15" spans="1:11" ht="12.75" customHeight="1">
      <c r="A15" s="146"/>
      <c r="B15" s="148" t="s">
        <v>74</v>
      </c>
      <c r="C15" s="161" t="s">
        <v>13</v>
      </c>
      <c r="D15" s="135">
        <v>4</v>
      </c>
      <c r="E15" s="135">
        <f>D15</f>
        <v>4</v>
      </c>
      <c r="F15" s="135"/>
      <c r="G15" s="124">
        <f t="shared" ref="G15" si="2">E15*F15</f>
        <v>0</v>
      </c>
    </row>
    <row r="16" spans="1:11" ht="12.75" customHeight="1">
      <c r="A16" s="146"/>
      <c r="B16" s="131"/>
      <c r="C16" s="161"/>
      <c r="D16" s="126"/>
      <c r="E16" s="136"/>
      <c r="F16" s="137"/>
      <c r="G16" s="115"/>
    </row>
    <row r="17" spans="1:12" ht="114.75">
      <c r="A17" s="146">
        <v>4</v>
      </c>
      <c r="B17" s="138" t="s">
        <v>62</v>
      </c>
      <c r="C17" s="139"/>
      <c r="D17" s="112"/>
      <c r="E17" s="112"/>
      <c r="F17" s="113"/>
      <c r="G17" s="124"/>
      <c r="I17" s="132"/>
      <c r="J17" s="235"/>
    </row>
    <row r="18" spans="1:12" ht="12.75" customHeight="1">
      <c r="A18" s="146"/>
      <c r="B18" s="148" t="s">
        <v>74</v>
      </c>
      <c r="C18" s="139" t="s">
        <v>13</v>
      </c>
      <c r="D18" s="112">
        <f>D15+D12</f>
        <v>15</v>
      </c>
      <c r="E18" s="112">
        <v>44</v>
      </c>
      <c r="F18" s="113"/>
      <c r="G18" s="124">
        <f t="shared" ref="G18" si="3">E18*F18</f>
        <v>0</v>
      </c>
      <c r="J18" s="259"/>
      <c r="L18" s="112"/>
    </row>
    <row r="19" spans="1:12" ht="12.75" customHeight="1">
      <c r="A19" s="146"/>
      <c r="B19" s="148"/>
      <c r="C19" s="154"/>
      <c r="D19" s="111"/>
      <c r="E19" s="111"/>
      <c r="F19" s="110"/>
      <c r="G19" s="119"/>
      <c r="I19" s="132"/>
      <c r="J19" s="236"/>
    </row>
    <row r="20" spans="1:12" ht="41.25" customHeight="1">
      <c r="A20" s="146">
        <v>5</v>
      </c>
      <c r="B20" s="133" t="s">
        <v>21</v>
      </c>
      <c r="C20" s="140"/>
      <c r="D20" s="135"/>
      <c r="E20" s="113"/>
      <c r="F20" s="113"/>
      <c r="G20" s="124"/>
      <c r="I20" s="257"/>
    </row>
    <row r="21" spans="1:12" ht="12.75" customHeight="1">
      <c r="A21" s="146"/>
      <c r="B21" s="148" t="s">
        <v>74</v>
      </c>
      <c r="C21" s="140" t="s">
        <v>13</v>
      </c>
      <c r="D21" s="135">
        <v>1</v>
      </c>
      <c r="E21" s="113">
        <v>1</v>
      </c>
      <c r="F21" s="113"/>
      <c r="G21" s="124">
        <f t="shared" ref="G21" si="4">E21*F21</f>
        <v>0</v>
      </c>
      <c r="I21" s="257"/>
    </row>
    <row r="22" spans="1:12" ht="12.75" customHeight="1">
      <c r="A22" s="146"/>
      <c r="B22" s="165"/>
      <c r="C22" s="155"/>
      <c r="D22" s="120"/>
      <c r="E22" s="120"/>
      <c r="F22" s="121"/>
      <c r="G22" s="115"/>
    </row>
    <row r="23" spans="1:12" ht="12.75" customHeight="1">
      <c r="A23" s="146"/>
      <c r="B23" s="147"/>
      <c r="C23" s="149"/>
      <c r="D23" s="105"/>
      <c r="E23" s="103"/>
      <c r="F23" s="103"/>
      <c r="G23" s="123"/>
    </row>
    <row r="24" spans="1:12" ht="12.75" customHeight="1">
      <c r="A24" s="146"/>
      <c r="B24" s="147"/>
      <c r="C24" s="149"/>
      <c r="D24" s="198" t="s">
        <v>36</v>
      </c>
      <c r="E24" s="163" t="s">
        <v>74</v>
      </c>
      <c r="F24" s="103"/>
      <c r="G24" s="251">
        <f>G9+G12+G15+G18+G21</f>
        <v>0</v>
      </c>
    </row>
    <row r="25" spans="1:12" ht="12.75" customHeight="1">
      <c r="A25" s="146"/>
      <c r="B25" s="147"/>
      <c r="C25" s="149"/>
      <c r="D25" s="105"/>
      <c r="E25" s="103"/>
      <c r="F25" s="103"/>
      <c r="G25" s="123"/>
    </row>
    <row r="26" spans="1:12" ht="16.5" thickBot="1">
      <c r="A26" s="129" t="s">
        <v>38</v>
      </c>
      <c r="B26" s="130" t="s">
        <v>11</v>
      </c>
      <c r="C26" s="107"/>
      <c r="D26" s="111"/>
      <c r="E26" s="109"/>
      <c r="F26" s="125" t="s">
        <v>36</v>
      </c>
      <c r="G26" s="64">
        <f>SUM(G24:G24)</f>
        <v>0</v>
      </c>
    </row>
    <row r="27" spans="1:12" ht="12.75" customHeight="1" thickTop="1">
      <c r="A27" s="146"/>
      <c r="B27" s="147"/>
      <c r="C27" s="107"/>
      <c r="D27" s="111"/>
      <c r="E27" s="109"/>
      <c r="F27" s="109"/>
      <c r="G27" s="253"/>
    </row>
    <row r="28" spans="1:12" ht="12.75" customHeight="1">
      <c r="A28" s="146"/>
      <c r="B28" s="147"/>
      <c r="C28" s="107"/>
      <c r="D28" s="111"/>
      <c r="E28" s="109"/>
      <c r="F28" s="109"/>
      <c r="G28" s="253"/>
    </row>
    <row r="29" spans="1:12" ht="12.75" customHeight="1">
      <c r="A29" s="146"/>
      <c r="B29" s="147"/>
      <c r="C29" s="107"/>
      <c r="D29" s="111"/>
      <c r="E29" s="109"/>
      <c r="F29" s="109"/>
      <c r="G29" s="253"/>
    </row>
    <row r="30" spans="1:12" ht="12.75" customHeight="1">
      <c r="A30" s="146"/>
      <c r="B30" s="147"/>
      <c r="C30" s="107"/>
      <c r="D30" s="111"/>
      <c r="E30" s="109"/>
      <c r="F30" s="109"/>
      <c r="G30" s="253"/>
    </row>
    <row r="31" spans="1:12" ht="12.75" customHeight="1">
      <c r="A31" s="146"/>
      <c r="B31" s="147"/>
      <c r="C31" s="107"/>
      <c r="D31" s="111"/>
      <c r="E31" s="109"/>
      <c r="F31" s="109"/>
      <c r="G31" s="253"/>
    </row>
    <row r="32" spans="1:12" ht="12.75" customHeight="1">
      <c r="A32" s="146"/>
      <c r="B32" s="147"/>
      <c r="C32" s="107"/>
      <c r="D32" s="111"/>
      <c r="E32" s="109"/>
      <c r="F32" s="109"/>
      <c r="G32" s="253"/>
    </row>
    <row r="33" spans="1:7" ht="12.75" customHeight="1">
      <c r="A33" s="146"/>
      <c r="B33" s="147"/>
      <c r="C33" s="107"/>
      <c r="D33" s="111"/>
      <c r="E33" s="109"/>
      <c r="F33" s="109"/>
      <c r="G33" s="253"/>
    </row>
    <row r="34" spans="1:7" ht="12.75" customHeight="1">
      <c r="A34" s="146"/>
      <c r="B34" s="147"/>
      <c r="C34" s="107"/>
      <c r="D34" s="111"/>
      <c r="E34" s="109"/>
      <c r="F34" s="109"/>
      <c r="G34" s="253"/>
    </row>
    <row r="35" spans="1:7" ht="12.75" customHeight="1">
      <c r="A35" s="146"/>
      <c r="B35" s="147"/>
      <c r="C35" s="107"/>
      <c r="D35" s="111"/>
      <c r="E35" s="109"/>
      <c r="F35" s="109"/>
      <c r="G35" s="253"/>
    </row>
    <row r="36" spans="1:7" ht="12.75" customHeight="1">
      <c r="A36" s="146"/>
      <c r="B36" s="147"/>
      <c r="C36" s="107"/>
      <c r="D36" s="111"/>
      <c r="E36" s="109"/>
      <c r="F36" s="109"/>
      <c r="G36" s="253"/>
    </row>
    <row r="37" spans="1:7" ht="12.75" customHeight="1">
      <c r="A37" s="146"/>
      <c r="B37" s="147"/>
      <c r="C37" s="107"/>
      <c r="D37" s="111"/>
      <c r="E37" s="109"/>
      <c r="F37" s="109"/>
      <c r="G37" s="253"/>
    </row>
    <row r="38" spans="1:7" ht="12.75" customHeight="1">
      <c r="A38" s="146"/>
      <c r="B38" s="147"/>
      <c r="C38" s="107"/>
      <c r="D38" s="111"/>
      <c r="E38" s="109"/>
      <c r="F38" s="109"/>
      <c r="G38" s="253"/>
    </row>
    <row r="39" spans="1:7" ht="12.75" customHeight="1">
      <c r="A39" s="146"/>
      <c r="B39" s="147"/>
      <c r="C39" s="107"/>
      <c r="D39" s="111"/>
      <c r="E39" s="109"/>
      <c r="F39" s="109"/>
      <c r="G39" s="253"/>
    </row>
    <row r="40" spans="1:7" ht="12.75" customHeight="1">
      <c r="A40" s="146"/>
      <c r="B40" s="147"/>
      <c r="C40" s="107"/>
      <c r="D40" s="111"/>
      <c r="E40" s="109"/>
      <c r="F40" s="109"/>
      <c r="G40" s="253"/>
    </row>
    <row r="41" spans="1:7" ht="12.75" customHeight="1">
      <c r="A41" s="146"/>
      <c r="B41" s="147"/>
      <c r="C41" s="107"/>
      <c r="D41" s="111"/>
      <c r="E41" s="109"/>
      <c r="F41" s="109"/>
      <c r="G41" s="253"/>
    </row>
    <row r="42" spans="1:7" ht="12.75" customHeight="1">
      <c r="A42" s="146"/>
      <c r="B42" s="147"/>
      <c r="C42" s="107"/>
      <c r="D42" s="111"/>
      <c r="E42" s="109"/>
      <c r="F42" s="109"/>
      <c r="G42" s="253"/>
    </row>
    <row r="43" spans="1:7" ht="12.75" customHeight="1">
      <c r="A43" s="146"/>
      <c r="B43" s="147"/>
      <c r="C43" s="107"/>
      <c r="D43" s="111"/>
      <c r="E43" s="109"/>
      <c r="F43" s="109"/>
      <c r="G43" s="253"/>
    </row>
    <row r="44" spans="1:7" ht="12.75" customHeight="1">
      <c r="A44" s="146"/>
      <c r="B44" s="147"/>
      <c r="C44" s="107"/>
      <c r="D44" s="111"/>
      <c r="E44" s="109"/>
      <c r="F44" s="109"/>
      <c r="G44" s="253"/>
    </row>
    <row r="45" spans="1:7" ht="12.75" customHeight="1">
      <c r="A45" s="146"/>
      <c r="B45" s="147"/>
      <c r="C45" s="107"/>
      <c r="D45" s="111"/>
      <c r="E45" s="109"/>
      <c r="F45" s="109"/>
      <c r="G45" s="253"/>
    </row>
    <row r="46" spans="1:7" ht="12.75" customHeight="1">
      <c r="A46" s="146"/>
      <c r="B46" s="147"/>
      <c r="C46" s="107"/>
      <c r="D46" s="111"/>
      <c r="E46" s="109"/>
      <c r="F46" s="109"/>
      <c r="G46" s="253"/>
    </row>
    <row r="47" spans="1:7" ht="12.75" customHeight="1">
      <c r="A47" s="146"/>
      <c r="B47" s="147"/>
      <c r="C47" s="107"/>
      <c r="D47" s="111"/>
      <c r="E47" s="109"/>
      <c r="F47" s="109"/>
      <c r="G47" s="253"/>
    </row>
    <row r="48" spans="1:7" ht="12.75" customHeight="1">
      <c r="A48" s="146"/>
      <c r="B48" s="147"/>
      <c r="C48" s="107"/>
      <c r="D48" s="111"/>
      <c r="E48" s="109"/>
      <c r="F48" s="109"/>
      <c r="G48" s="253"/>
    </row>
    <row r="49" spans="1:9" ht="12.75" customHeight="1">
      <c r="A49" s="146"/>
      <c r="B49" s="147"/>
      <c r="C49" s="107"/>
      <c r="D49" s="111"/>
      <c r="E49" s="109"/>
      <c r="F49" s="109"/>
      <c r="G49" s="253"/>
    </row>
    <row r="50" spans="1:9" ht="12.75" customHeight="1">
      <c r="A50" s="146"/>
      <c r="B50" s="147"/>
      <c r="C50" s="107"/>
      <c r="D50" s="111"/>
      <c r="E50" s="109"/>
      <c r="F50" s="109"/>
      <c r="G50" s="253"/>
    </row>
    <row r="51" spans="1:9" ht="12.75" customHeight="1">
      <c r="A51" s="146"/>
      <c r="B51" s="147"/>
      <c r="C51" s="154"/>
      <c r="D51" s="111"/>
      <c r="E51" s="109"/>
      <c r="F51" s="109"/>
      <c r="G51" s="253"/>
    </row>
    <row r="52" spans="1:9" ht="15">
      <c r="A52" s="146"/>
      <c r="B52" s="147"/>
      <c r="C52" s="154"/>
      <c r="D52" s="111"/>
      <c r="E52" s="109"/>
      <c r="F52" s="109"/>
      <c r="G52" s="253"/>
      <c r="I52" s="132"/>
    </row>
    <row r="53" spans="1:9" ht="12.75" customHeight="1">
      <c r="A53" s="146"/>
      <c r="B53" s="148"/>
      <c r="C53" s="154"/>
      <c r="D53" s="111"/>
      <c r="E53" s="109"/>
      <c r="F53" s="109"/>
      <c r="G53" s="253"/>
    </row>
    <row r="54" spans="1:9" ht="12.75" customHeight="1">
      <c r="B54" s="148"/>
      <c r="C54" s="154"/>
      <c r="D54" s="111"/>
      <c r="E54" s="109"/>
      <c r="F54" s="109"/>
      <c r="G54" s="253"/>
    </row>
    <row r="55" spans="1:9" ht="12.75" customHeight="1">
      <c r="B55" s="148"/>
      <c r="C55" s="154"/>
      <c r="D55" s="111"/>
      <c r="E55" s="109"/>
      <c r="F55" s="109"/>
      <c r="G55" s="253"/>
    </row>
    <row r="56" spans="1:9" ht="12.75" customHeight="1">
      <c r="B56" s="148"/>
      <c r="C56" s="154"/>
      <c r="D56" s="111"/>
      <c r="E56" s="109"/>
      <c r="F56" s="109"/>
      <c r="G56" s="253"/>
    </row>
    <row r="57" spans="1:9" ht="12.75" customHeight="1">
      <c r="B57" s="148"/>
      <c r="C57" s="154"/>
      <c r="D57" s="111"/>
      <c r="E57" s="109"/>
      <c r="F57" s="109"/>
      <c r="G57" s="253"/>
    </row>
    <row r="58" spans="1:9" ht="12.75" customHeight="1">
      <c r="B58" s="148"/>
      <c r="C58" s="154"/>
      <c r="D58" s="111"/>
      <c r="E58" s="109"/>
      <c r="F58" s="109"/>
      <c r="G58" s="253"/>
    </row>
    <row r="59" spans="1:9" ht="12.75" customHeight="1">
      <c r="B59" s="148"/>
      <c r="C59" s="154"/>
      <c r="D59" s="111"/>
      <c r="E59" s="109"/>
      <c r="F59" s="109"/>
      <c r="G59" s="253"/>
    </row>
    <row r="60" spans="1:9" ht="12.75" customHeight="1">
      <c r="B60" s="148"/>
      <c r="C60" s="154"/>
      <c r="D60" s="111"/>
      <c r="E60" s="109"/>
      <c r="F60" s="109"/>
      <c r="G60" s="253"/>
    </row>
    <row r="61" spans="1:9" ht="12.75" customHeight="1">
      <c r="B61" s="148"/>
      <c r="C61" s="154"/>
      <c r="D61" s="111"/>
      <c r="E61" s="109"/>
      <c r="F61" s="109"/>
      <c r="G61" s="253"/>
    </row>
    <row r="62" spans="1:9" ht="12.75" customHeight="1">
      <c r="B62" s="148"/>
      <c r="C62" s="154"/>
      <c r="D62" s="111"/>
      <c r="E62" s="109"/>
      <c r="F62" s="109"/>
      <c r="G62" s="253"/>
    </row>
    <row r="63" spans="1:9" ht="12.75" customHeight="1">
      <c r="B63" s="148"/>
      <c r="C63" s="154"/>
      <c r="D63" s="111"/>
      <c r="E63" s="109"/>
      <c r="F63" s="109"/>
      <c r="G63" s="253"/>
    </row>
    <row r="64" spans="1:9" ht="12.75" customHeight="1">
      <c r="B64" s="148"/>
      <c r="C64" s="154"/>
      <c r="D64" s="111"/>
      <c r="E64" s="109"/>
      <c r="F64" s="109"/>
      <c r="G64" s="253"/>
    </row>
    <row r="65" spans="1:10" ht="12.75" customHeight="1">
      <c r="B65" s="148"/>
      <c r="C65" s="154"/>
      <c r="D65" s="111"/>
      <c r="E65" s="109"/>
      <c r="F65" s="109"/>
      <c r="G65" s="253"/>
    </row>
    <row r="66" spans="1:10" ht="12.75" customHeight="1">
      <c r="B66" s="148"/>
      <c r="C66" s="154"/>
      <c r="D66" s="111"/>
      <c r="E66" s="109"/>
      <c r="F66" s="109"/>
      <c r="G66" s="253"/>
    </row>
    <row r="67" spans="1:10" ht="12.75" customHeight="1">
      <c r="B67" s="148"/>
      <c r="C67" s="154"/>
      <c r="D67" s="111"/>
      <c r="E67" s="109"/>
      <c r="F67" s="109"/>
      <c r="G67" s="253"/>
    </row>
    <row r="68" spans="1:10" ht="12.75" customHeight="1">
      <c r="B68" s="148"/>
      <c r="C68" s="154"/>
      <c r="D68" s="111"/>
      <c r="E68" s="109"/>
      <c r="F68" s="109"/>
      <c r="G68" s="253"/>
    </row>
    <row r="69" spans="1:10" ht="12.75" customHeight="1">
      <c r="B69" s="148"/>
      <c r="C69" s="154"/>
      <c r="D69" s="111"/>
      <c r="E69" s="109"/>
      <c r="F69" s="109"/>
      <c r="G69" s="253"/>
    </row>
    <row r="70" spans="1:10" ht="12.75" customHeight="1">
      <c r="B70" s="148"/>
      <c r="C70" s="154"/>
      <c r="D70" s="111"/>
      <c r="E70" s="109"/>
      <c r="F70" s="109"/>
      <c r="G70" s="253"/>
    </row>
    <row r="71" spans="1:10" ht="12.75" customHeight="1">
      <c r="B71" s="148"/>
      <c r="C71" s="154"/>
      <c r="D71" s="111"/>
      <c r="E71" s="109"/>
      <c r="F71" s="109"/>
      <c r="G71" s="253"/>
    </row>
    <row r="72" spans="1:10" ht="12.75" customHeight="1">
      <c r="B72" s="148"/>
      <c r="C72" s="154"/>
      <c r="D72" s="111"/>
      <c r="E72" s="109"/>
      <c r="F72" s="109"/>
      <c r="G72" s="253"/>
    </row>
    <row r="73" spans="1:10" ht="12.75" customHeight="1">
      <c r="B73" s="148"/>
      <c r="C73" s="154"/>
      <c r="D73" s="111"/>
      <c r="E73" s="109"/>
      <c r="F73" s="109"/>
      <c r="G73" s="253"/>
    </row>
    <row r="75" spans="1:10" ht="255.75" customHeight="1">
      <c r="A75" s="146"/>
      <c r="B75" s="106"/>
      <c r="C75" s="154"/>
      <c r="D75" s="116"/>
      <c r="E75" s="117"/>
      <c r="F75" s="234"/>
      <c r="G75" s="118"/>
      <c r="I75" s="257"/>
      <c r="J75" s="237"/>
    </row>
    <row r="76" spans="1:10" ht="12.75" customHeight="1">
      <c r="A76" s="146"/>
      <c r="B76" s="148"/>
      <c r="C76" s="154"/>
      <c r="D76" s="116"/>
      <c r="E76" s="117"/>
      <c r="F76" s="234"/>
      <c r="G76" s="118"/>
      <c r="J76" s="238"/>
    </row>
    <row r="77" spans="1:10" ht="12.75" customHeight="1">
      <c r="A77" s="146"/>
      <c r="B77" s="148"/>
      <c r="C77" s="154"/>
      <c r="D77" s="116"/>
      <c r="E77" s="117"/>
      <c r="F77" s="234"/>
      <c r="G77" s="118"/>
      <c r="J77" s="238"/>
    </row>
    <row r="78" spans="1:10" ht="12.75" customHeight="1">
      <c r="A78" s="146"/>
      <c r="B78" s="148"/>
      <c r="C78" s="154"/>
      <c r="D78" s="116"/>
      <c r="E78" s="117"/>
      <c r="F78" s="234"/>
      <c r="G78" s="118"/>
      <c r="J78" s="238"/>
    </row>
    <row r="79" spans="1:10" ht="12.75" customHeight="1">
      <c r="A79" s="146"/>
      <c r="B79" s="148"/>
      <c r="C79" s="154"/>
      <c r="D79" s="116"/>
      <c r="E79" s="117"/>
      <c r="F79" s="234"/>
      <c r="G79" s="118"/>
      <c r="J79" s="238"/>
    </row>
    <row r="80" spans="1:10" ht="12.75" customHeight="1">
      <c r="A80" s="146"/>
      <c r="B80" s="148"/>
      <c r="C80" s="154"/>
      <c r="D80" s="116"/>
      <c r="E80" s="117"/>
      <c r="F80" s="234"/>
      <c r="G80" s="118"/>
      <c r="J80" s="238"/>
    </row>
    <row r="81" spans="1:10" ht="12.75" customHeight="1">
      <c r="A81" s="146"/>
      <c r="B81" s="148"/>
      <c r="C81" s="154"/>
      <c r="D81" s="116"/>
      <c r="E81" s="117"/>
      <c r="F81" s="234"/>
      <c r="G81" s="118"/>
      <c r="J81" s="238"/>
    </row>
    <row r="82" spans="1:10" ht="12.75" customHeight="1">
      <c r="A82" s="146"/>
      <c r="B82" s="148"/>
      <c r="C82" s="154"/>
      <c r="D82" s="116"/>
      <c r="E82" s="117"/>
      <c r="F82" s="234"/>
      <c r="G82" s="118"/>
      <c r="J82" s="238"/>
    </row>
    <row r="83" spans="1:10" ht="12.75" customHeight="1">
      <c r="A83" s="146"/>
      <c r="B83" s="148"/>
      <c r="C83" s="154"/>
      <c r="D83" s="116"/>
      <c r="E83" s="117"/>
      <c r="F83" s="234"/>
      <c r="G83" s="118"/>
      <c r="J83" s="238"/>
    </row>
    <row r="84" spans="1:10" ht="12.75" customHeight="1">
      <c r="A84" s="146"/>
      <c r="B84" s="148"/>
      <c r="C84" s="154"/>
      <c r="D84" s="116"/>
      <c r="E84" s="117"/>
      <c r="F84" s="234"/>
      <c r="G84" s="118"/>
      <c r="J84" s="238"/>
    </row>
    <row r="85" spans="1:10" ht="12.75" customHeight="1">
      <c r="A85" s="146"/>
      <c r="B85" s="148"/>
      <c r="C85" s="154"/>
      <c r="D85" s="116"/>
      <c r="E85" s="117"/>
      <c r="F85" s="234"/>
      <c r="G85" s="118"/>
      <c r="J85" s="238"/>
    </row>
    <row r="86" spans="1:10" ht="12.75" customHeight="1">
      <c r="A86" s="146"/>
      <c r="B86" s="148"/>
      <c r="C86" s="154"/>
      <c r="D86" s="116"/>
      <c r="E86" s="117"/>
      <c r="F86" s="234"/>
      <c r="G86" s="118"/>
      <c r="J86" s="238"/>
    </row>
    <row r="87" spans="1:10" ht="12.75" customHeight="1">
      <c r="A87" s="146"/>
      <c r="B87" s="148"/>
      <c r="C87" s="154"/>
      <c r="D87" s="116"/>
      <c r="E87" s="117"/>
      <c r="F87" s="234"/>
      <c r="G87" s="118"/>
      <c r="J87" s="238"/>
    </row>
    <row r="88" spans="1:10" ht="12.75" customHeight="1">
      <c r="A88" s="146"/>
      <c r="B88" s="148"/>
      <c r="C88" s="154"/>
      <c r="D88" s="116"/>
      <c r="E88" s="117"/>
      <c r="F88" s="234"/>
      <c r="G88" s="118"/>
      <c r="J88" s="238"/>
    </row>
    <row r="89" spans="1:10" ht="12.75" customHeight="1">
      <c r="A89" s="146"/>
      <c r="B89" s="148"/>
      <c r="C89" s="154"/>
      <c r="D89" s="116"/>
      <c r="E89" s="117"/>
      <c r="F89" s="234"/>
      <c r="G89" s="118"/>
      <c r="J89" s="238"/>
    </row>
    <row r="90" spans="1:10" ht="12.75" customHeight="1">
      <c r="A90" s="146"/>
      <c r="B90" s="148"/>
      <c r="C90" s="154"/>
      <c r="D90" s="116"/>
      <c r="E90" s="117"/>
      <c r="F90" s="234"/>
      <c r="G90" s="118"/>
      <c r="J90" s="238"/>
    </row>
    <row r="91" spans="1:10" ht="12.75" customHeight="1">
      <c r="A91" s="146"/>
      <c r="B91" s="148"/>
      <c r="C91" s="154"/>
      <c r="D91" s="116"/>
      <c r="E91" s="117"/>
      <c r="F91" s="234"/>
      <c r="G91" s="118"/>
      <c r="J91" s="238"/>
    </row>
    <row r="92" spans="1:10" ht="12.75" customHeight="1">
      <c r="A92" s="146"/>
      <c r="B92" s="148"/>
      <c r="C92" s="154"/>
      <c r="D92" s="116"/>
      <c r="E92" s="117"/>
      <c r="F92" s="234"/>
      <c r="G92" s="118"/>
      <c r="J92" s="238"/>
    </row>
    <row r="93" spans="1:10" ht="12.75" customHeight="1">
      <c r="A93" s="146"/>
      <c r="B93" s="148"/>
      <c r="C93" s="154"/>
      <c r="D93" s="116"/>
      <c r="E93" s="117"/>
      <c r="F93" s="234"/>
      <c r="G93" s="118"/>
      <c r="J93" s="238"/>
    </row>
    <row r="94" spans="1:10" ht="12.75" customHeight="1">
      <c r="A94" s="146"/>
      <c r="B94" s="148"/>
      <c r="C94" s="154"/>
      <c r="D94" s="116"/>
      <c r="E94" s="117"/>
      <c r="F94" s="234"/>
      <c r="G94" s="118"/>
      <c r="J94" s="238"/>
    </row>
    <row r="95" spans="1:10" ht="12.75" customHeight="1">
      <c r="A95" s="146"/>
      <c r="B95" s="148"/>
      <c r="C95" s="154"/>
      <c r="D95" s="116"/>
      <c r="E95" s="117"/>
      <c r="F95" s="234"/>
      <c r="G95" s="118"/>
      <c r="J95" s="238"/>
    </row>
    <row r="96" spans="1:10" ht="12.75" customHeight="1">
      <c r="A96" s="146"/>
      <c r="B96" s="148"/>
      <c r="C96" s="154"/>
      <c r="D96" s="116"/>
      <c r="E96" s="117"/>
      <c r="F96" s="234"/>
      <c r="G96" s="118"/>
      <c r="J96" s="238"/>
    </row>
    <row r="98" spans="1:9" ht="12.75" customHeight="1">
      <c r="A98" s="146"/>
      <c r="B98" s="148"/>
      <c r="C98" s="154"/>
      <c r="D98" s="111"/>
      <c r="E98" s="111"/>
      <c r="F98" s="110"/>
      <c r="G98" s="119"/>
      <c r="I98" s="257"/>
    </row>
    <row r="99" spans="1:9" ht="15">
      <c r="A99" s="146"/>
      <c r="B99" s="148"/>
      <c r="C99" s="139"/>
      <c r="D99" s="112"/>
      <c r="E99" s="112"/>
      <c r="F99" s="113"/>
      <c r="G99" s="124"/>
      <c r="I99" s="257"/>
    </row>
    <row r="100" spans="1:9" ht="12.75" customHeight="1">
      <c r="A100" s="146"/>
      <c r="B100" s="148"/>
      <c r="C100" s="139"/>
      <c r="D100" s="112"/>
      <c r="E100" s="112"/>
      <c r="F100" s="113"/>
      <c r="G100" s="124"/>
      <c r="I100" s="257"/>
    </row>
    <row r="101" spans="1:9" ht="12.75" customHeight="1">
      <c r="A101" s="146"/>
      <c r="B101" s="148"/>
      <c r="C101" s="139"/>
      <c r="D101" s="112"/>
      <c r="E101" s="112"/>
      <c r="F101" s="113"/>
      <c r="G101" s="124"/>
      <c r="I101" s="257"/>
    </row>
    <row r="102" spans="1:9" ht="12.75" customHeight="1">
      <c r="A102" s="146"/>
      <c r="B102" s="148"/>
      <c r="C102" s="139"/>
      <c r="D102" s="112"/>
      <c r="E102" s="112"/>
      <c r="F102" s="113"/>
      <c r="G102" s="124"/>
      <c r="I102" s="257"/>
    </row>
    <row r="103" spans="1:9" ht="12.75" customHeight="1">
      <c r="A103" s="146"/>
      <c r="B103" s="148"/>
      <c r="C103" s="139"/>
      <c r="D103" s="112"/>
      <c r="E103" s="112"/>
      <c r="F103" s="113"/>
      <c r="G103" s="124"/>
      <c r="I103" s="257"/>
    </row>
    <row r="104" spans="1:9" ht="12.75" customHeight="1">
      <c r="A104" s="146"/>
      <c r="B104" s="148"/>
      <c r="C104" s="139"/>
      <c r="D104" s="112"/>
      <c r="E104" s="112"/>
      <c r="F104" s="113"/>
      <c r="G104" s="124"/>
      <c r="I104" s="257"/>
    </row>
    <row r="105" spans="1:9" ht="12.75" customHeight="1">
      <c r="A105" s="146"/>
      <c r="B105" s="148"/>
      <c r="C105" s="139"/>
      <c r="D105" s="112"/>
      <c r="E105" s="112"/>
      <c r="F105" s="113"/>
      <c r="G105" s="124"/>
      <c r="I105" s="257"/>
    </row>
    <row r="106" spans="1:9" ht="12.75" customHeight="1">
      <c r="A106" s="146"/>
      <c r="B106" s="148"/>
      <c r="C106" s="139"/>
      <c r="D106" s="112"/>
      <c r="E106" s="112"/>
      <c r="F106" s="113"/>
      <c r="G106" s="124"/>
      <c r="I106" s="257"/>
    </row>
    <row r="107" spans="1:9" ht="12.75" customHeight="1">
      <c r="A107" s="146"/>
      <c r="B107" s="148"/>
      <c r="C107" s="139"/>
      <c r="D107" s="112"/>
      <c r="E107" s="112"/>
      <c r="F107" s="113"/>
      <c r="G107" s="124"/>
      <c r="I107" s="257"/>
    </row>
    <row r="108" spans="1:9" ht="12.75" customHeight="1">
      <c r="A108" s="146"/>
      <c r="B108" s="148"/>
      <c r="C108" s="139"/>
      <c r="D108" s="112"/>
      <c r="E108" s="112"/>
      <c r="F108" s="113"/>
      <c r="G108" s="124"/>
      <c r="I108" s="257"/>
    </row>
    <row r="109" spans="1:9" ht="12.75" customHeight="1">
      <c r="A109" s="146"/>
      <c r="B109" s="148"/>
      <c r="C109" s="139"/>
      <c r="D109" s="112"/>
      <c r="E109" s="112"/>
      <c r="F109" s="113"/>
      <c r="G109" s="124"/>
      <c r="I109" s="257"/>
    </row>
    <row r="110" spans="1:9" ht="12.75" customHeight="1">
      <c r="A110" s="146"/>
      <c r="B110" s="148"/>
      <c r="C110" s="139"/>
      <c r="D110" s="112"/>
      <c r="E110" s="112"/>
      <c r="F110" s="113"/>
      <c r="G110" s="124"/>
      <c r="I110" s="257"/>
    </row>
    <row r="111" spans="1:9" ht="12.75" customHeight="1">
      <c r="A111" s="146"/>
      <c r="B111" s="148"/>
      <c r="C111" s="139"/>
      <c r="D111" s="112"/>
      <c r="E111" s="112"/>
      <c r="F111" s="113"/>
      <c r="G111" s="124"/>
      <c r="I111" s="257"/>
    </row>
    <row r="112" spans="1:9" ht="12.75" customHeight="1">
      <c r="A112" s="146"/>
      <c r="B112" s="148"/>
      <c r="C112" s="139"/>
      <c r="D112" s="112"/>
      <c r="E112" s="112"/>
      <c r="F112" s="113"/>
      <c r="G112" s="124"/>
      <c r="I112" s="257"/>
    </row>
    <row r="113" spans="1:9" ht="12.75" customHeight="1">
      <c r="A113" s="146"/>
      <c r="B113" s="148"/>
      <c r="C113" s="139"/>
      <c r="D113" s="112"/>
      <c r="E113" s="112"/>
      <c r="F113" s="113"/>
      <c r="G113" s="124"/>
      <c r="I113" s="257"/>
    </row>
    <row r="114" spans="1:9" ht="12.75" customHeight="1">
      <c r="A114" s="146"/>
      <c r="B114" s="148"/>
      <c r="C114" s="139"/>
      <c r="D114" s="112"/>
      <c r="E114" s="112"/>
      <c r="F114" s="113"/>
      <c r="G114" s="124"/>
      <c r="I114" s="257"/>
    </row>
    <row r="115" spans="1:9" ht="12.75" customHeight="1">
      <c r="A115" s="146"/>
      <c r="B115" s="148"/>
      <c r="C115" s="139"/>
      <c r="D115" s="112"/>
      <c r="E115" s="112"/>
      <c r="F115" s="113"/>
      <c r="G115" s="124"/>
      <c r="I115" s="257"/>
    </row>
    <row r="116" spans="1:9" ht="12.75" customHeight="1">
      <c r="A116" s="146"/>
      <c r="B116" s="148"/>
      <c r="C116" s="139"/>
      <c r="D116" s="112"/>
      <c r="E116" s="112"/>
      <c r="F116" s="113"/>
      <c r="G116" s="124"/>
      <c r="I116" s="257"/>
    </row>
    <row r="117" spans="1:9" ht="12.75" customHeight="1">
      <c r="A117" s="146"/>
      <c r="B117" s="148"/>
      <c r="C117" s="139"/>
      <c r="D117" s="112"/>
      <c r="E117" s="112"/>
      <c r="F117" s="113"/>
      <c r="G117" s="124"/>
      <c r="I117" s="257"/>
    </row>
    <row r="118" spans="1:9" ht="12.75" customHeight="1">
      <c r="A118" s="146"/>
      <c r="B118" s="148"/>
      <c r="C118" s="139"/>
      <c r="D118" s="112"/>
      <c r="E118" s="112"/>
      <c r="F118" s="113"/>
      <c r="G118" s="124"/>
      <c r="I118" s="257"/>
    </row>
    <row r="119" spans="1:9" ht="12.75" customHeight="1">
      <c r="A119" s="146"/>
      <c r="B119" s="148"/>
      <c r="C119" s="139"/>
      <c r="D119" s="112"/>
      <c r="E119" s="112"/>
      <c r="F119" s="113"/>
      <c r="G119" s="124"/>
      <c r="I119" s="257"/>
    </row>
    <row r="120" spans="1:9" ht="12.75" customHeight="1">
      <c r="A120" s="146"/>
      <c r="B120" s="148"/>
      <c r="C120" s="139"/>
      <c r="D120" s="112"/>
      <c r="E120" s="112"/>
      <c r="F120" s="113"/>
      <c r="G120" s="124"/>
      <c r="I120" s="257"/>
    </row>
  </sheetData>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N46"/>
  <sheetViews>
    <sheetView showZeros="0" topLeftCell="A25" workbookViewId="0">
      <selection activeCell="E29" sqref="E29"/>
    </sheetView>
  </sheetViews>
  <sheetFormatPr defaultRowHeight="12.75" customHeight="1"/>
  <cols>
    <col min="1" max="1" width="4.7109375" style="256" customWidth="1"/>
    <col min="2" max="2" width="30.7109375" style="256" customWidth="1"/>
    <col min="3" max="3" width="4.7109375" style="88" customWidth="1"/>
    <col min="4" max="5" width="11.7109375" style="89" customWidth="1"/>
    <col min="6" max="6" width="12.7109375" style="69" customWidth="1"/>
    <col min="7" max="7" width="4.7109375" style="69" customWidth="1"/>
    <col min="8" max="8" width="18.7109375" style="255" customWidth="1"/>
    <col min="9" max="9" width="18.42578125" style="254" customWidth="1"/>
    <col min="10" max="10" width="15.7109375" style="259" customWidth="1"/>
    <col min="11" max="11" width="7.5703125" style="255" customWidth="1"/>
    <col min="12" max="12" width="17.28515625" style="256" customWidth="1"/>
    <col min="13" max="13" width="3.7109375" style="256" customWidth="1"/>
    <col min="14" max="256" width="9.140625" style="256"/>
    <col min="257" max="257" width="4.7109375" style="256" customWidth="1"/>
    <col min="258" max="258" width="30.7109375" style="256" customWidth="1"/>
    <col min="259" max="259" width="4.7109375" style="256" customWidth="1"/>
    <col min="260" max="260" width="13.7109375" style="256" customWidth="1"/>
    <col min="261" max="263" width="12.7109375" style="256" customWidth="1"/>
    <col min="264" max="264" width="9.140625" style="256"/>
    <col min="265" max="265" width="21" style="256" customWidth="1"/>
    <col min="266" max="266" width="36.5703125" style="256" customWidth="1"/>
    <col min="267" max="512" width="9.140625" style="256"/>
    <col min="513" max="513" width="4.7109375" style="256" customWidth="1"/>
    <col min="514" max="514" width="30.7109375" style="256" customWidth="1"/>
    <col min="515" max="515" width="4.7109375" style="256" customWidth="1"/>
    <col min="516" max="516" width="13.7109375" style="256" customWidth="1"/>
    <col min="517" max="519" width="12.7109375" style="256" customWidth="1"/>
    <col min="520" max="520" width="9.140625" style="256"/>
    <col min="521" max="521" width="21" style="256" customWidth="1"/>
    <col min="522" max="522" width="36.5703125" style="256" customWidth="1"/>
    <col min="523" max="768" width="9.140625" style="256"/>
    <col min="769" max="769" width="4.7109375" style="256" customWidth="1"/>
    <col min="770" max="770" width="30.7109375" style="256" customWidth="1"/>
    <col min="771" max="771" width="4.7109375" style="256" customWidth="1"/>
    <col min="772" max="772" width="13.7109375" style="256" customWidth="1"/>
    <col min="773" max="775" width="12.7109375" style="256" customWidth="1"/>
    <col min="776" max="776" width="9.140625" style="256"/>
    <col min="777" max="777" width="21" style="256" customWidth="1"/>
    <col min="778" max="778" width="36.5703125" style="256" customWidth="1"/>
    <col min="779" max="1024" width="9.140625" style="256"/>
    <col min="1025" max="1025" width="4.7109375" style="256" customWidth="1"/>
    <col min="1026" max="1026" width="30.7109375" style="256" customWidth="1"/>
    <col min="1027" max="1027" width="4.7109375" style="256" customWidth="1"/>
    <col min="1028" max="1028" width="13.7109375" style="256" customWidth="1"/>
    <col min="1029" max="1031" width="12.7109375" style="256" customWidth="1"/>
    <col min="1032" max="1032" width="9.140625" style="256"/>
    <col min="1033" max="1033" width="21" style="256" customWidth="1"/>
    <col min="1034" max="1034" width="36.5703125" style="256" customWidth="1"/>
    <col min="1035" max="1280" width="9.140625" style="256"/>
    <col min="1281" max="1281" width="4.7109375" style="256" customWidth="1"/>
    <col min="1282" max="1282" width="30.7109375" style="256" customWidth="1"/>
    <col min="1283" max="1283" width="4.7109375" style="256" customWidth="1"/>
    <col min="1284" max="1284" width="13.7109375" style="256" customWidth="1"/>
    <col min="1285" max="1287" width="12.7109375" style="256" customWidth="1"/>
    <col min="1288" max="1288" width="9.140625" style="256"/>
    <col min="1289" max="1289" width="21" style="256" customWidth="1"/>
    <col min="1290" max="1290" width="36.5703125" style="256" customWidth="1"/>
    <col min="1291" max="1536" width="9.140625" style="256"/>
    <col min="1537" max="1537" width="4.7109375" style="256" customWidth="1"/>
    <col min="1538" max="1538" width="30.7109375" style="256" customWidth="1"/>
    <col min="1539" max="1539" width="4.7109375" style="256" customWidth="1"/>
    <col min="1540" max="1540" width="13.7109375" style="256" customWidth="1"/>
    <col min="1541" max="1543" width="12.7109375" style="256" customWidth="1"/>
    <col min="1544" max="1544" width="9.140625" style="256"/>
    <col min="1545" max="1545" width="21" style="256" customWidth="1"/>
    <col min="1546" max="1546" width="36.5703125" style="256" customWidth="1"/>
    <col min="1547" max="1792" width="9.140625" style="256"/>
    <col min="1793" max="1793" width="4.7109375" style="256" customWidth="1"/>
    <col min="1794" max="1794" width="30.7109375" style="256" customWidth="1"/>
    <col min="1795" max="1795" width="4.7109375" style="256" customWidth="1"/>
    <col min="1796" max="1796" width="13.7109375" style="256" customWidth="1"/>
    <col min="1797" max="1799" width="12.7109375" style="256" customWidth="1"/>
    <col min="1800" max="1800" width="9.140625" style="256"/>
    <col min="1801" max="1801" width="21" style="256" customWidth="1"/>
    <col min="1802" max="1802" width="36.5703125" style="256" customWidth="1"/>
    <col min="1803" max="2048" width="9.140625" style="256"/>
    <col min="2049" max="2049" width="4.7109375" style="256" customWidth="1"/>
    <col min="2050" max="2050" width="30.7109375" style="256" customWidth="1"/>
    <col min="2051" max="2051" width="4.7109375" style="256" customWidth="1"/>
    <col min="2052" max="2052" width="13.7109375" style="256" customWidth="1"/>
    <col min="2053" max="2055" width="12.7109375" style="256" customWidth="1"/>
    <col min="2056" max="2056" width="9.140625" style="256"/>
    <col min="2057" max="2057" width="21" style="256" customWidth="1"/>
    <col min="2058" max="2058" width="36.5703125" style="256" customWidth="1"/>
    <col min="2059" max="2304" width="9.140625" style="256"/>
    <col min="2305" max="2305" width="4.7109375" style="256" customWidth="1"/>
    <col min="2306" max="2306" width="30.7109375" style="256" customWidth="1"/>
    <col min="2307" max="2307" width="4.7109375" style="256" customWidth="1"/>
    <col min="2308" max="2308" width="13.7109375" style="256" customWidth="1"/>
    <col min="2309" max="2311" width="12.7109375" style="256" customWidth="1"/>
    <col min="2312" max="2312" width="9.140625" style="256"/>
    <col min="2313" max="2313" width="21" style="256" customWidth="1"/>
    <col min="2314" max="2314" width="36.5703125" style="256" customWidth="1"/>
    <col min="2315" max="2560" width="9.140625" style="256"/>
    <col min="2561" max="2561" width="4.7109375" style="256" customWidth="1"/>
    <col min="2562" max="2562" width="30.7109375" style="256" customWidth="1"/>
    <col min="2563" max="2563" width="4.7109375" style="256" customWidth="1"/>
    <col min="2564" max="2564" width="13.7109375" style="256" customWidth="1"/>
    <col min="2565" max="2567" width="12.7109375" style="256" customWidth="1"/>
    <col min="2568" max="2568" width="9.140625" style="256"/>
    <col min="2569" max="2569" width="21" style="256" customWidth="1"/>
    <col min="2570" max="2570" width="36.5703125" style="256" customWidth="1"/>
    <col min="2571" max="2816" width="9.140625" style="256"/>
    <col min="2817" max="2817" width="4.7109375" style="256" customWidth="1"/>
    <col min="2818" max="2818" width="30.7109375" style="256" customWidth="1"/>
    <col min="2819" max="2819" width="4.7109375" style="256" customWidth="1"/>
    <col min="2820" max="2820" width="13.7109375" style="256" customWidth="1"/>
    <col min="2821" max="2823" width="12.7109375" style="256" customWidth="1"/>
    <col min="2824" max="2824" width="9.140625" style="256"/>
    <col min="2825" max="2825" width="21" style="256" customWidth="1"/>
    <col min="2826" max="2826" width="36.5703125" style="256" customWidth="1"/>
    <col min="2827" max="3072" width="9.140625" style="256"/>
    <col min="3073" max="3073" width="4.7109375" style="256" customWidth="1"/>
    <col min="3074" max="3074" width="30.7109375" style="256" customWidth="1"/>
    <col min="3075" max="3075" width="4.7109375" style="256" customWidth="1"/>
    <col min="3076" max="3076" width="13.7109375" style="256" customWidth="1"/>
    <col min="3077" max="3079" width="12.7109375" style="256" customWidth="1"/>
    <col min="3080" max="3080" width="9.140625" style="256"/>
    <col min="3081" max="3081" width="21" style="256" customWidth="1"/>
    <col min="3082" max="3082" width="36.5703125" style="256" customWidth="1"/>
    <col min="3083" max="3328" width="9.140625" style="256"/>
    <col min="3329" max="3329" width="4.7109375" style="256" customWidth="1"/>
    <col min="3330" max="3330" width="30.7109375" style="256" customWidth="1"/>
    <col min="3331" max="3331" width="4.7109375" style="256" customWidth="1"/>
    <col min="3332" max="3332" width="13.7109375" style="256" customWidth="1"/>
    <col min="3333" max="3335" width="12.7109375" style="256" customWidth="1"/>
    <col min="3336" max="3336" width="9.140625" style="256"/>
    <col min="3337" max="3337" width="21" style="256" customWidth="1"/>
    <col min="3338" max="3338" width="36.5703125" style="256" customWidth="1"/>
    <col min="3339" max="3584" width="9.140625" style="256"/>
    <col min="3585" max="3585" width="4.7109375" style="256" customWidth="1"/>
    <col min="3586" max="3586" width="30.7109375" style="256" customWidth="1"/>
    <col min="3587" max="3587" width="4.7109375" style="256" customWidth="1"/>
    <col min="3588" max="3588" width="13.7109375" style="256" customWidth="1"/>
    <col min="3589" max="3591" width="12.7109375" style="256" customWidth="1"/>
    <col min="3592" max="3592" width="9.140625" style="256"/>
    <col min="3593" max="3593" width="21" style="256" customWidth="1"/>
    <col min="3594" max="3594" width="36.5703125" style="256" customWidth="1"/>
    <col min="3595" max="3840" width="9.140625" style="256"/>
    <col min="3841" max="3841" width="4.7109375" style="256" customWidth="1"/>
    <col min="3842" max="3842" width="30.7109375" style="256" customWidth="1"/>
    <col min="3843" max="3843" width="4.7109375" style="256" customWidth="1"/>
    <col min="3844" max="3844" width="13.7109375" style="256" customWidth="1"/>
    <col min="3845" max="3847" width="12.7109375" style="256" customWidth="1"/>
    <col min="3848" max="3848" width="9.140625" style="256"/>
    <col min="3849" max="3849" width="21" style="256" customWidth="1"/>
    <col min="3850" max="3850" width="36.5703125" style="256" customWidth="1"/>
    <col min="3851" max="4096" width="9.140625" style="256"/>
    <col min="4097" max="4097" width="4.7109375" style="256" customWidth="1"/>
    <col min="4098" max="4098" width="30.7109375" style="256" customWidth="1"/>
    <col min="4099" max="4099" width="4.7109375" style="256" customWidth="1"/>
    <col min="4100" max="4100" width="13.7109375" style="256" customWidth="1"/>
    <col min="4101" max="4103" width="12.7109375" style="256" customWidth="1"/>
    <col min="4104" max="4104" width="9.140625" style="256"/>
    <col min="4105" max="4105" width="21" style="256" customWidth="1"/>
    <col min="4106" max="4106" width="36.5703125" style="256" customWidth="1"/>
    <col min="4107" max="4352" width="9.140625" style="256"/>
    <col min="4353" max="4353" width="4.7109375" style="256" customWidth="1"/>
    <col min="4354" max="4354" width="30.7109375" style="256" customWidth="1"/>
    <col min="4355" max="4355" width="4.7109375" style="256" customWidth="1"/>
    <col min="4356" max="4356" width="13.7109375" style="256" customWidth="1"/>
    <col min="4357" max="4359" width="12.7109375" style="256" customWidth="1"/>
    <col min="4360" max="4360" width="9.140625" style="256"/>
    <col min="4361" max="4361" width="21" style="256" customWidth="1"/>
    <col min="4362" max="4362" width="36.5703125" style="256" customWidth="1"/>
    <col min="4363" max="4608" width="9.140625" style="256"/>
    <col min="4609" max="4609" width="4.7109375" style="256" customWidth="1"/>
    <col min="4610" max="4610" width="30.7109375" style="256" customWidth="1"/>
    <col min="4611" max="4611" width="4.7109375" style="256" customWidth="1"/>
    <col min="4612" max="4612" width="13.7109375" style="256" customWidth="1"/>
    <col min="4613" max="4615" width="12.7109375" style="256" customWidth="1"/>
    <col min="4616" max="4616" width="9.140625" style="256"/>
    <col min="4617" max="4617" width="21" style="256" customWidth="1"/>
    <col min="4618" max="4618" width="36.5703125" style="256" customWidth="1"/>
    <col min="4619" max="4864" width="9.140625" style="256"/>
    <col min="4865" max="4865" width="4.7109375" style="256" customWidth="1"/>
    <col min="4866" max="4866" width="30.7109375" style="256" customWidth="1"/>
    <col min="4867" max="4867" width="4.7109375" style="256" customWidth="1"/>
    <col min="4868" max="4868" width="13.7109375" style="256" customWidth="1"/>
    <col min="4869" max="4871" width="12.7109375" style="256" customWidth="1"/>
    <col min="4872" max="4872" width="9.140625" style="256"/>
    <col min="4873" max="4873" width="21" style="256" customWidth="1"/>
    <col min="4874" max="4874" width="36.5703125" style="256" customWidth="1"/>
    <col min="4875" max="5120" width="9.140625" style="256"/>
    <col min="5121" max="5121" width="4.7109375" style="256" customWidth="1"/>
    <col min="5122" max="5122" width="30.7109375" style="256" customWidth="1"/>
    <col min="5123" max="5123" width="4.7109375" style="256" customWidth="1"/>
    <col min="5124" max="5124" width="13.7109375" style="256" customWidth="1"/>
    <col min="5125" max="5127" width="12.7109375" style="256" customWidth="1"/>
    <col min="5128" max="5128" width="9.140625" style="256"/>
    <col min="5129" max="5129" width="21" style="256" customWidth="1"/>
    <col min="5130" max="5130" width="36.5703125" style="256" customWidth="1"/>
    <col min="5131" max="5376" width="9.140625" style="256"/>
    <col min="5377" max="5377" width="4.7109375" style="256" customWidth="1"/>
    <col min="5378" max="5378" width="30.7109375" style="256" customWidth="1"/>
    <col min="5379" max="5379" width="4.7109375" style="256" customWidth="1"/>
    <col min="5380" max="5380" width="13.7109375" style="256" customWidth="1"/>
    <col min="5381" max="5383" width="12.7109375" style="256" customWidth="1"/>
    <col min="5384" max="5384" width="9.140625" style="256"/>
    <col min="5385" max="5385" width="21" style="256" customWidth="1"/>
    <col min="5386" max="5386" width="36.5703125" style="256" customWidth="1"/>
    <col min="5387" max="5632" width="9.140625" style="256"/>
    <col min="5633" max="5633" width="4.7109375" style="256" customWidth="1"/>
    <col min="5634" max="5634" width="30.7109375" style="256" customWidth="1"/>
    <col min="5635" max="5635" width="4.7109375" style="256" customWidth="1"/>
    <col min="5636" max="5636" width="13.7109375" style="256" customWidth="1"/>
    <col min="5637" max="5639" width="12.7109375" style="256" customWidth="1"/>
    <col min="5640" max="5640" width="9.140625" style="256"/>
    <col min="5641" max="5641" width="21" style="256" customWidth="1"/>
    <col min="5642" max="5642" width="36.5703125" style="256" customWidth="1"/>
    <col min="5643" max="5888" width="9.140625" style="256"/>
    <col min="5889" max="5889" width="4.7109375" style="256" customWidth="1"/>
    <col min="5890" max="5890" width="30.7109375" style="256" customWidth="1"/>
    <col min="5891" max="5891" width="4.7109375" style="256" customWidth="1"/>
    <col min="5892" max="5892" width="13.7109375" style="256" customWidth="1"/>
    <col min="5893" max="5895" width="12.7109375" style="256" customWidth="1"/>
    <col min="5896" max="5896" width="9.140625" style="256"/>
    <col min="5897" max="5897" width="21" style="256" customWidth="1"/>
    <col min="5898" max="5898" width="36.5703125" style="256" customWidth="1"/>
    <col min="5899" max="6144" width="9.140625" style="256"/>
    <col min="6145" max="6145" width="4.7109375" style="256" customWidth="1"/>
    <col min="6146" max="6146" width="30.7109375" style="256" customWidth="1"/>
    <col min="6147" max="6147" width="4.7109375" style="256" customWidth="1"/>
    <col min="6148" max="6148" width="13.7109375" style="256" customWidth="1"/>
    <col min="6149" max="6151" width="12.7109375" style="256" customWidth="1"/>
    <col min="6152" max="6152" width="9.140625" style="256"/>
    <col min="6153" max="6153" width="21" style="256" customWidth="1"/>
    <col min="6154" max="6154" width="36.5703125" style="256" customWidth="1"/>
    <col min="6155" max="6400" width="9.140625" style="256"/>
    <col min="6401" max="6401" width="4.7109375" style="256" customWidth="1"/>
    <col min="6402" max="6402" width="30.7109375" style="256" customWidth="1"/>
    <col min="6403" max="6403" width="4.7109375" style="256" customWidth="1"/>
    <col min="6404" max="6404" width="13.7109375" style="256" customWidth="1"/>
    <col min="6405" max="6407" width="12.7109375" style="256" customWidth="1"/>
    <col min="6408" max="6408" width="9.140625" style="256"/>
    <col min="6409" max="6409" width="21" style="256" customWidth="1"/>
    <col min="6410" max="6410" width="36.5703125" style="256" customWidth="1"/>
    <col min="6411" max="6656" width="9.140625" style="256"/>
    <col min="6657" max="6657" width="4.7109375" style="256" customWidth="1"/>
    <col min="6658" max="6658" width="30.7109375" style="256" customWidth="1"/>
    <col min="6659" max="6659" width="4.7109375" style="256" customWidth="1"/>
    <col min="6660" max="6660" width="13.7109375" style="256" customWidth="1"/>
    <col min="6661" max="6663" width="12.7109375" style="256" customWidth="1"/>
    <col min="6664" max="6664" width="9.140625" style="256"/>
    <col min="6665" max="6665" width="21" style="256" customWidth="1"/>
    <col min="6666" max="6666" width="36.5703125" style="256" customWidth="1"/>
    <col min="6667" max="6912" width="9.140625" style="256"/>
    <col min="6913" max="6913" width="4.7109375" style="256" customWidth="1"/>
    <col min="6914" max="6914" width="30.7109375" style="256" customWidth="1"/>
    <col min="6915" max="6915" width="4.7109375" style="256" customWidth="1"/>
    <col min="6916" max="6916" width="13.7109375" style="256" customWidth="1"/>
    <col min="6917" max="6919" width="12.7109375" style="256" customWidth="1"/>
    <col min="6920" max="6920" width="9.140625" style="256"/>
    <col min="6921" max="6921" width="21" style="256" customWidth="1"/>
    <col min="6922" max="6922" width="36.5703125" style="256" customWidth="1"/>
    <col min="6923" max="7168" width="9.140625" style="256"/>
    <col min="7169" max="7169" width="4.7109375" style="256" customWidth="1"/>
    <col min="7170" max="7170" width="30.7109375" style="256" customWidth="1"/>
    <col min="7171" max="7171" width="4.7109375" style="256" customWidth="1"/>
    <col min="7172" max="7172" width="13.7109375" style="256" customWidth="1"/>
    <col min="7173" max="7175" width="12.7109375" style="256" customWidth="1"/>
    <col min="7176" max="7176" width="9.140625" style="256"/>
    <col min="7177" max="7177" width="21" style="256" customWidth="1"/>
    <col min="7178" max="7178" width="36.5703125" style="256" customWidth="1"/>
    <col min="7179" max="7424" width="9.140625" style="256"/>
    <col min="7425" max="7425" width="4.7109375" style="256" customWidth="1"/>
    <col min="7426" max="7426" width="30.7109375" style="256" customWidth="1"/>
    <col min="7427" max="7427" width="4.7109375" style="256" customWidth="1"/>
    <col min="7428" max="7428" width="13.7109375" style="256" customWidth="1"/>
    <col min="7429" max="7431" width="12.7109375" style="256" customWidth="1"/>
    <col min="7432" max="7432" width="9.140625" style="256"/>
    <col min="7433" max="7433" width="21" style="256" customWidth="1"/>
    <col min="7434" max="7434" width="36.5703125" style="256" customWidth="1"/>
    <col min="7435" max="7680" width="9.140625" style="256"/>
    <col min="7681" max="7681" width="4.7109375" style="256" customWidth="1"/>
    <col min="7682" max="7682" width="30.7109375" style="256" customWidth="1"/>
    <col min="7683" max="7683" width="4.7109375" style="256" customWidth="1"/>
    <col min="7684" max="7684" width="13.7109375" style="256" customWidth="1"/>
    <col min="7685" max="7687" width="12.7109375" style="256" customWidth="1"/>
    <col min="7688" max="7688" width="9.140625" style="256"/>
    <col min="7689" max="7689" width="21" style="256" customWidth="1"/>
    <col min="7690" max="7690" width="36.5703125" style="256" customWidth="1"/>
    <col min="7691" max="7936" width="9.140625" style="256"/>
    <col min="7937" max="7937" width="4.7109375" style="256" customWidth="1"/>
    <col min="7938" max="7938" width="30.7109375" style="256" customWidth="1"/>
    <col min="7939" max="7939" width="4.7109375" style="256" customWidth="1"/>
    <col min="7940" max="7940" width="13.7109375" style="256" customWidth="1"/>
    <col min="7941" max="7943" width="12.7109375" style="256" customWidth="1"/>
    <col min="7944" max="7944" width="9.140625" style="256"/>
    <col min="7945" max="7945" width="21" style="256" customWidth="1"/>
    <col min="7946" max="7946" width="36.5703125" style="256" customWidth="1"/>
    <col min="7947" max="8192" width="9.140625" style="256"/>
    <col min="8193" max="8193" width="4.7109375" style="256" customWidth="1"/>
    <col min="8194" max="8194" width="30.7109375" style="256" customWidth="1"/>
    <col min="8195" max="8195" width="4.7109375" style="256" customWidth="1"/>
    <col min="8196" max="8196" width="13.7109375" style="256" customWidth="1"/>
    <col min="8197" max="8199" width="12.7109375" style="256" customWidth="1"/>
    <col min="8200" max="8200" width="9.140625" style="256"/>
    <col min="8201" max="8201" width="21" style="256" customWidth="1"/>
    <col min="8202" max="8202" width="36.5703125" style="256" customWidth="1"/>
    <col min="8203" max="8448" width="9.140625" style="256"/>
    <col min="8449" max="8449" width="4.7109375" style="256" customWidth="1"/>
    <col min="8450" max="8450" width="30.7109375" style="256" customWidth="1"/>
    <col min="8451" max="8451" width="4.7109375" style="256" customWidth="1"/>
    <col min="8452" max="8452" width="13.7109375" style="256" customWidth="1"/>
    <col min="8453" max="8455" width="12.7109375" style="256" customWidth="1"/>
    <col min="8456" max="8456" width="9.140625" style="256"/>
    <col min="8457" max="8457" width="21" style="256" customWidth="1"/>
    <col min="8458" max="8458" width="36.5703125" style="256" customWidth="1"/>
    <col min="8459" max="8704" width="9.140625" style="256"/>
    <col min="8705" max="8705" width="4.7109375" style="256" customWidth="1"/>
    <col min="8706" max="8706" width="30.7109375" style="256" customWidth="1"/>
    <col min="8707" max="8707" width="4.7109375" style="256" customWidth="1"/>
    <col min="8708" max="8708" width="13.7109375" style="256" customWidth="1"/>
    <col min="8709" max="8711" width="12.7109375" style="256" customWidth="1"/>
    <col min="8712" max="8712" width="9.140625" style="256"/>
    <col min="8713" max="8713" width="21" style="256" customWidth="1"/>
    <col min="8714" max="8714" width="36.5703125" style="256" customWidth="1"/>
    <col min="8715" max="8960" width="9.140625" style="256"/>
    <col min="8961" max="8961" width="4.7109375" style="256" customWidth="1"/>
    <col min="8962" max="8962" width="30.7109375" style="256" customWidth="1"/>
    <col min="8963" max="8963" width="4.7109375" style="256" customWidth="1"/>
    <col min="8964" max="8964" width="13.7109375" style="256" customWidth="1"/>
    <col min="8965" max="8967" width="12.7109375" style="256" customWidth="1"/>
    <col min="8968" max="8968" width="9.140625" style="256"/>
    <col min="8969" max="8969" width="21" style="256" customWidth="1"/>
    <col min="8970" max="8970" width="36.5703125" style="256" customWidth="1"/>
    <col min="8971" max="9216" width="9.140625" style="256"/>
    <col min="9217" max="9217" width="4.7109375" style="256" customWidth="1"/>
    <col min="9218" max="9218" width="30.7109375" style="256" customWidth="1"/>
    <col min="9219" max="9219" width="4.7109375" style="256" customWidth="1"/>
    <col min="9220" max="9220" width="13.7109375" style="256" customWidth="1"/>
    <col min="9221" max="9223" width="12.7109375" style="256" customWidth="1"/>
    <col min="9224" max="9224" width="9.140625" style="256"/>
    <col min="9225" max="9225" width="21" style="256" customWidth="1"/>
    <col min="9226" max="9226" width="36.5703125" style="256" customWidth="1"/>
    <col min="9227" max="9472" width="9.140625" style="256"/>
    <col min="9473" max="9473" width="4.7109375" style="256" customWidth="1"/>
    <col min="9474" max="9474" width="30.7109375" style="256" customWidth="1"/>
    <col min="9475" max="9475" width="4.7109375" style="256" customWidth="1"/>
    <col min="9476" max="9476" width="13.7109375" style="256" customWidth="1"/>
    <col min="9477" max="9479" width="12.7109375" style="256" customWidth="1"/>
    <col min="9480" max="9480" width="9.140625" style="256"/>
    <col min="9481" max="9481" width="21" style="256" customWidth="1"/>
    <col min="9482" max="9482" width="36.5703125" style="256" customWidth="1"/>
    <col min="9483" max="9728" width="9.140625" style="256"/>
    <col min="9729" max="9729" width="4.7109375" style="256" customWidth="1"/>
    <col min="9730" max="9730" width="30.7109375" style="256" customWidth="1"/>
    <col min="9731" max="9731" width="4.7109375" style="256" customWidth="1"/>
    <col min="9732" max="9732" width="13.7109375" style="256" customWidth="1"/>
    <col min="9733" max="9735" width="12.7109375" style="256" customWidth="1"/>
    <col min="9736" max="9736" width="9.140625" style="256"/>
    <col min="9737" max="9737" width="21" style="256" customWidth="1"/>
    <col min="9738" max="9738" width="36.5703125" style="256" customWidth="1"/>
    <col min="9739" max="9984" width="9.140625" style="256"/>
    <col min="9985" max="9985" width="4.7109375" style="256" customWidth="1"/>
    <col min="9986" max="9986" width="30.7109375" style="256" customWidth="1"/>
    <col min="9987" max="9987" width="4.7109375" style="256" customWidth="1"/>
    <col min="9988" max="9988" width="13.7109375" style="256" customWidth="1"/>
    <col min="9989" max="9991" width="12.7109375" style="256" customWidth="1"/>
    <col min="9992" max="9992" width="9.140625" style="256"/>
    <col min="9993" max="9993" width="21" style="256" customWidth="1"/>
    <col min="9994" max="9994" width="36.5703125" style="256" customWidth="1"/>
    <col min="9995" max="10240" width="9.140625" style="256"/>
    <col min="10241" max="10241" width="4.7109375" style="256" customWidth="1"/>
    <col min="10242" max="10242" width="30.7109375" style="256" customWidth="1"/>
    <col min="10243" max="10243" width="4.7109375" style="256" customWidth="1"/>
    <col min="10244" max="10244" width="13.7109375" style="256" customWidth="1"/>
    <col min="10245" max="10247" width="12.7109375" style="256" customWidth="1"/>
    <col min="10248" max="10248" width="9.140625" style="256"/>
    <col min="10249" max="10249" width="21" style="256" customWidth="1"/>
    <col min="10250" max="10250" width="36.5703125" style="256" customWidth="1"/>
    <col min="10251" max="10496" width="9.140625" style="256"/>
    <col min="10497" max="10497" width="4.7109375" style="256" customWidth="1"/>
    <col min="10498" max="10498" width="30.7109375" style="256" customWidth="1"/>
    <col min="10499" max="10499" width="4.7109375" style="256" customWidth="1"/>
    <col min="10500" max="10500" width="13.7109375" style="256" customWidth="1"/>
    <col min="10501" max="10503" width="12.7109375" style="256" customWidth="1"/>
    <col min="10504" max="10504" width="9.140625" style="256"/>
    <col min="10505" max="10505" width="21" style="256" customWidth="1"/>
    <col min="10506" max="10506" width="36.5703125" style="256" customWidth="1"/>
    <col min="10507" max="10752" width="9.140625" style="256"/>
    <col min="10753" max="10753" width="4.7109375" style="256" customWidth="1"/>
    <col min="10754" max="10754" width="30.7109375" style="256" customWidth="1"/>
    <col min="10755" max="10755" width="4.7109375" style="256" customWidth="1"/>
    <col min="10756" max="10756" width="13.7109375" style="256" customWidth="1"/>
    <col min="10757" max="10759" width="12.7109375" style="256" customWidth="1"/>
    <col min="10760" max="10760" width="9.140625" style="256"/>
    <col min="10761" max="10761" width="21" style="256" customWidth="1"/>
    <col min="10762" max="10762" width="36.5703125" style="256" customWidth="1"/>
    <col min="10763" max="11008" width="9.140625" style="256"/>
    <col min="11009" max="11009" width="4.7109375" style="256" customWidth="1"/>
    <col min="11010" max="11010" width="30.7109375" style="256" customWidth="1"/>
    <col min="11011" max="11011" width="4.7109375" style="256" customWidth="1"/>
    <col min="11012" max="11012" width="13.7109375" style="256" customWidth="1"/>
    <col min="11013" max="11015" width="12.7109375" style="256" customWidth="1"/>
    <col min="11016" max="11016" width="9.140625" style="256"/>
    <col min="11017" max="11017" width="21" style="256" customWidth="1"/>
    <col min="11018" max="11018" width="36.5703125" style="256" customWidth="1"/>
    <col min="11019" max="11264" width="9.140625" style="256"/>
    <col min="11265" max="11265" width="4.7109375" style="256" customWidth="1"/>
    <col min="11266" max="11266" width="30.7109375" style="256" customWidth="1"/>
    <col min="11267" max="11267" width="4.7109375" style="256" customWidth="1"/>
    <col min="11268" max="11268" width="13.7109375" style="256" customWidth="1"/>
    <col min="11269" max="11271" width="12.7109375" style="256" customWidth="1"/>
    <col min="11272" max="11272" width="9.140625" style="256"/>
    <col min="11273" max="11273" width="21" style="256" customWidth="1"/>
    <col min="11274" max="11274" width="36.5703125" style="256" customWidth="1"/>
    <col min="11275" max="11520" width="9.140625" style="256"/>
    <col min="11521" max="11521" width="4.7109375" style="256" customWidth="1"/>
    <col min="11522" max="11522" width="30.7109375" style="256" customWidth="1"/>
    <col min="11523" max="11523" width="4.7109375" style="256" customWidth="1"/>
    <col min="11524" max="11524" width="13.7109375" style="256" customWidth="1"/>
    <col min="11525" max="11527" width="12.7109375" style="256" customWidth="1"/>
    <col min="11528" max="11528" width="9.140625" style="256"/>
    <col min="11529" max="11529" width="21" style="256" customWidth="1"/>
    <col min="11530" max="11530" width="36.5703125" style="256" customWidth="1"/>
    <col min="11531" max="11776" width="9.140625" style="256"/>
    <col min="11777" max="11777" width="4.7109375" style="256" customWidth="1"/>
    <col min="11778" max="11778" width="30.7109375" style="256" customWidth="1"/>
    <col min="11779" max="11779" width="4.7109375" style="256" customWidth="1"/>
    <col min="11780" max="11780" width="13.7109375" style="256" customWidth="1"/>
    <col min="11781" max="11783" width="12.7109375" style="256" customWidth="1"/>
    <col min="11784" max="11784" width="9.140625" style="256"/>
    <col min="11785" max="11785" width="21" style="256" customWidth="1"/>
    <col min="11786" max="11786" width="36.5703125" style="256" customWidth="1"/>
    <col min="11787" max="12032" width="9.140625" style="256"/>
    <col min="12033" max="12033" width="4.7109375" style="256" customWidth="1"/>
    <col min="12034" max="12034" width="30.7109375" style="256" customWidth="1"/>
    <col min="12035" max="12035" width="4.7109375" style="256" customWidth="1"/>
    <col min="12036" max="12036" width="13.7109375" style="256" customWidth="1"/>
    <col min="12037" max="12039" width="12.7109375" style="256" customWidth="1"/>
    <col min="12040" max="12040" width="9.140625" style="256"/>
    <col min="12041" max="12041" width="21" style="256" customWidth="1"/>
    <col min="12042" max="12042" width="36.5703125" style="256" customWidth="1"/>
    <col min="12043" max="12288" width="9.140625" style="256"/>
    <col min="12289" max="12289" width="4.7109375" style="256" customWidth="1"/>
    <col min="12290" max="12290" width="30.7109375" style="256" customWidth="1"/>
    <col min="12291" max="12291" width="4.7109375" style="256" customWidth="1"/>
    <col min="12292" max="12292" width="13.7109375" style="256" customWidth="1"/>
    <col min="12293" max="12295" width="12.7109375" style="256" customWidth="1"/>
    <col min="12296" max="12296" width="9.140625" style="256"/>
    <col min="12297" max="12297" width="21" style="256" customWidth="1"/>
    <col min="12298" max="12298" width="36.5703125" style="256" customWidth="1"/>
    <col min="12299" max="12544" width="9.140625" style="256"/>
    <col min="12545" max="12545" width="4.7109375" style="256" customWidth="1"/>
    <col min="12546" max="12546" width="30.7109375" style="256" customWidth="1"/>
    <col min="12547" max="12547" width="4.7109375" style="256" customWidth="1"/>
    <col min="12548" max="12548" width="13.7109375" style="256" customWidth="1"/>
    <col min="12549" max="12551" width="12.7109375" style="256" customWidth="1"/>
    <col min="12552" max="12552" width="9.140625" style="256"/>
    <col min="12553" max="12553" width="21" style="256" customWidth="1"/>
    <col min="12554" max="12554" width="36.5703125" style="256" customWidth="1"/>
    <col min="12555" max="12800" width="9.140625" style="256"/>
    <col min="12801" max="12801" width="4.7109375" style="256" customWidth="1"/>
    <col min="12802" max="12802" width="30.7109375" style="256" customWidth="1"/>
    <col min="12803" max="12803" width="4.7109375" style="256" customWidth="1"/>
    <col min="12804" max="12804" width="13.7109375" style="256" customWidth="1"/>
    <col min="12805" max="12807" width="12.7109375" style="256" customWidth="1"/>
    <col min="12808" max="12808" width="9.140625" style="256"/>
    <col min="12809" max="12809" width="21" style="256" customWidth="1"/>
    <col min="12810" max="12810" width="36.5703125" style="256" customWidth="1"/>
    <col min="12811" max="13056" width="9.140625" style="256"/>
    <col min="13057" max="13057" width="4.7109375" style="256" customWidth="1"/>
    <col min="13058" max="13058" width="30.7109375" style="256" customWidth="1"/>
    <col min="13059" max="13059" width="4.7109375" style="256" customWidth="1"/>
    <col min="13060" max="13060" width="13.7109375" style="256" customWidth="1"/>
    <col min="13061" max="13063" width="12.7109375" style="256" customWidth="1"/>
    <col min="13064" max="13064" width="9.140625" style="256"/>
    <col min="13065" max="13065" width="21" style="256" customWidth="1"/>
    <col min="13066" max="13066" width="36.5703125" style="256" customWidth="1"/>
    <col min="13067" max="13312" width="9.140625" style="256"/>
    <col min="13313" max="13313" width="4.7109375" style="256" customWidth="1"/>
    <col min="13314" max="13314" width="30.7109375" style="256" customWidth="1"/>
    <col min="13315" max="13315" width="4.7109375" style="256" customWidth="1"/>
    <col min="13316" max="13316" width="13.7109375" style="256" customWidth="1"/>
    <col min="13317" max="13319" width="12.7109375" style="256" customWidth="1"/>
    <col min="13320" max="13320" width="9.140625" style="256"/>
    <col min="13321" max="13321" width="21" style="256" customWidth="1"/>
    <col min="13322" max="13322" width="36.5703125" style="256" customWidth="1"/>
    <col min="13323" max="13568" width="9.140625" style="256"/>
    <col min="13569" max="13569" width="4.7109375" style="256" customWidth="1"/>
    <col min="13570" max="13570" width="30.7109375" style="256" customWidth="1"/>
    <col min="13571" max="13571" width="4.7109375" style="256" customWidth="1"/>
    <col min="13572" max="13572" width="13.7109375" style="256" customWidth="1"/>
    <col min="13573" max="13575" width="12.7109375" style="256" customWidth="1"/>
    <col min="13576" max="13576" width="9.140625" style="256"/>
    <col min="13577" max="13577" width="21" style="256" customWidth="1"/>
    <col min="13578" max="13578" width="36.5703125" style="256" customWidth="1"/>
    <col min="13579" max="13824" width="9.140625" style="256"/>
    <col min="13825" max="13825" width="4.7109375" style="256" customWidth="1"/>
    <col min="13826" max="13826" width="30.7109375" style="256" customWidth="1"/>
    <col min="13827" max="13827" width="4.7109375" style="256" customWidth="1"/>
    <col min="13828" max="13828" width="13.7109375" style="256" customWidth="1"/>
    <col min="13829" max="13831" width="12.7109375" style="256" customWidth="1"/>
    <col min="13832" max="13832" width="9.140625" style="256"/>
    <col min="13833" max="13833" width="21" style="256" customWidth="1"/>
    <col min="13834" max="13834" width="36.5703125" style="256" customWidth="1"/>
    <col min="13835" max="14080" width="9.140625" style="256"/>
    <col min="14081" max="14081" width="4.7109375" style="256" customWidth="1"/>
    <col min="14082" max="14082" width="30.7109375" style="256" customWidth="1"/>
    <col min="14083" max="14083" width="4.7109375" style="256" customWidth="1"/>
    <col min="14084" max="14084" width="13.7109375" style="256" customWidth="1"/>
    <col min="14085" max="14087" width="12.7109375" style="256" customWidth="1"/>
    <col min="14088" max="14088" width="9.140625" style="256"/>
    <col min="14089" max="14089" width="21" style="256" customWidth="1"/>
    <col min="14090" max="14090" width="36.5703125" style="256" customWidth="1"/>
    <col min="14091" max="14336" width="9.140625" style="256"/>
    <col min="14337" max="14337" width="4.7109375" style="256" customWidth="1"/>
    <col min="14338" max="14338" width="30.7109375" style="256" customWidth="1"/>
    <col min="14339" max="14339" width="4.7109375" style="256" customWidth="1"/>
    <col min="14340" max="14340" width="13.7109375" style="256" customWidth="1"/>
    <col min="14341" max="14343" width="12.7109375" style="256" customWidth="1"/>
    <col min="14344" max="14344" width="9.140625" style="256"/>
    <col min="14345" max="14345" width="21" style="256" customWidth="1"/>
    <col min="14346" max="14346" width="36.5703125" style="256" customWidth="1"/>
    <col min="14347" max="14592" width="9.140625" style="256"/>
    <col min="14593" max="14593" width="4.7109375" style="256" customWidth="1"/>
    <col min="14594" max="14594" width="30.7109375" style="256" customWidth="1"/>
    <col min="14595" max="14595" width="4.7109375" style="256" customWidth="1"/>
    <col min="14596" max="14596" width="13.7109375" style="256" customWidth="1"/>
    <col min="14597" max="14599" width="12.7109375" style="256" customWidth="1"/>
    <col min="14600" max="14600" width="9.140625" style="256"/>
    <col min="14601" max="14601" width="21" style="256" customWidth="1"/>
    <col min="14602" max="14602" width="36.5703125" style="256" customWidth="1"/>
    <col min="14603" max="14848" width="9.140625" style="256"/>
    <col min="14849" max="14849" width="4.7109375" style="256" customWidth="1"/>
    <col min="14850" max="14850" width="30.7109375" style="256" customWidth="1"/>
    <col min="14851" max="14851" width="4.7109375" style="256" customWidth="1"/>
    <col min="14852" max="14852" width="13.7109375" style="256" customWidth="1"/>
    <col min="14853" max="14855" width="12.7109375" style="256" customWidth="1"/>
    <col min="14856" max="14856" width="9.140625" style="256"/>
    <col min="14857" max="14857" width="21" style="256" customWidth="1"/>
    <col min="14858" max="14858" width="36.5703125" style="256" customWidth="1"/>
    <col min="14859" max="15104" width="9.140625" style="256"/>
    <col min="15105" max="15105" width="4.7109375" style="256" customWidth="1"/>
    <col min="15106" max="15106" width="30.7109375" style="256" customWidth="1"/>
    <col min="15107" max="15107" width="4.7109375" style="256" customWidth="1"/>
    <col min="15108" max="15108" width="13.7109375" style="256" customWidth="1"/>
    <col min="15109" max="15111" width="12.7109375" style="256" customWidth="1"/>
    <col min="15112" max="15112" width="9.140625" style="256"/>
    <col min="15113" max="15113" width="21" style="256" customWidth="1"/>
    <col min="15114" max="15114" width="36.5703125" style="256" customWidth="1"/>
    <col min="15115" max="15360" width="9.140625" style="256"/>
    <col min="15361" max="15361" width="4.7109375" style="256" customWidth="1"/>
    <col min="15362" max="15362" width="30.7109375" style="256" customWidth="1"/>
    <col min="15363" max="15363" width="4.7109375" style="256" customWidth="1"/>
    <col min="15364" max="15364" width="13.7109375" style="256" customWidth="1"/>
    <col min="15365" max="15367" width="12.7109375" style="256" customWidth="1"/>
    <col min="15368" max="15368" width="9.140625" style="256"/>
    <col min="15369" max="15369" width="21" style="256" customWidth="1"/>
    <col min="15370" max="15370" width="36.5703125" style="256" customWidth="1"/>
    <col min="15371" max="15616" width="9.140625" style="256"/>
    <col min="15617" max="15617" width="4.7109375" style="256" customWidth="1"/>
    <col min="15618" max="15618" width="30.7109375" style="256" customWidth="1"/>
    <col min="15619" max="15619" width="4.7109375" style="256" customWidth="1"/>
    <col min="15620" max="15620" width="13.7109375" style="256" customWidth="1"/>
    <col min="15621" max="15623" width="12.7109375" style="256" customWidth="1"/>
    <col min="15624" max="15624" width="9.140625" style="256"/>
    <col min="15625" max="15625" width="21" style="256" customWidth="1"/>
    <col min="15626" max="15626" width="36.5703125" style="256" customWidth="1"/>
    <col min="15627" max="15872" width="9.140625" style="256"/>
    <col min="15873" max="15873" width="4.7109375" style="256" customWidth="1"/>
    <col min="15874" max="15874" width="30.7109375" style="256" customWidth="1"/>
    <col min="15875" max="15875" width="4.7109375" style="256" customWidth="1"/>
    <col min="15876" max="15876" width="13.7109375" style="256" customWidth="1"/>
    <col min="15877" max="15879" width="12.7109375" style="256" customWidth="1"/>
    <col min="15880" max="15880" width="9.140625" style="256"/>
    <col min="15881" max="15881" width="21" style="256" customWidth="1"/>
    <col min="15882" max="15882" width="36.5703125" style="256" customWidth="1"/>
    <col min="15883" max="16128" width="9.140625" style="256"/>
    <col min="16129" max="16129" width="4.7109375" style="256" customWidth="1"/>
    <col min="16130" max="16130" width="30.7109375" style="256" customWidth="1"/>
    <col min="16131" max="16131" width="4.7109375" style="256" customWidth="1"/>
    <col min="16132" max="16132" width="13.7109375" style="256" customWidth="1"/>
    <col min="16133" max="16135" width="12.7109375" style="256" customWidth="1"/>
    <col min="16136" max="16136" width="9.140625" style="256"/>
    <col min="16137" max="16137" width="21" style="256" customWidth="1"/>
    <col min="16138" max="16138" width="36.5703125" style="256" customWidth="1"/>
    <col min="16139" max="16384" width="9.140625" style="256"/>
  </cols>
  <sheetData>
    <row r="1" spans="1:14" ht="12.75" customHeight="1">
      <c r="B1" s="127" t="s">
        <v>24</v>
      </c>
    </row>
    <row r="2" spans="1:14" ht="12.75" customHeight="1">
      <c r="B2" s="127" t="s">
        <v>25</v>
      </c>
    </row>
    <row r="3" spans="1:14" ht="12.75" customHeight="1">
      <c r="B3" s="128" t="s">
        <v>92</v>
      </c>
    </row>
    <row r="5" spans="1:14" ht="15.75">
      <c r="A5" s="129" t="s">
        <v>40</v>
      </c>
      <c r="B5" s="130" t="s">
        <v>39</v>
      </c>
      <c r="C5" s="154"/>
      <c r="D5" s="159"/>
      <c r="E5" s="159"/>
      <c r="F5" s="251"/>
      <c r="G5" s="251"/>
      <c r="I5" s="257"/>
    </row>
    <row r="6" spans="1:14" ht="15">
      <c r="A6" s="262" t="s">
        <v>64</v>
      </c>
      <c r="B6" s="262" t="s">
        <v>65</v>
      </c>
      <c r="C6" s="263" t="s">
        <v>66</v>
      </c>
      <c r="D6" s="264" t="s">
        <v>67</v>
      </c>
      <c r="E6" s="265" t="s">
        <v>68</v>
      </c>
      <c r="F6" s="265" t="s">
        <v>69</v>
      </c>
      <c r="G6" s="251"/>
      <c r="I6" s="257"/>
    </row>
    <row r="7" spans="1:14" ht="12.75" customHeight="1">
      <c r="A7" s="266"/>
      <c r="B7" s="262"/>
      <c r="C7" s="263" t="s">
        <v>70</v>
      </c>
      <c r="D7" s="267"/>
      <c r="E7" s="265" t="s">
        <v>71</v>
      </c>
      <c r="F7" s="265" t="s">
        <v>72</v>
      </c>
      <c r="G7" s="251"/>
      <c r="I7" s="132"/>
      <c r="J7" s="228"/>
      <c r="K7" s="213"/>
    </row>
    <row r="8" spans="1:14" ht="216.75">
      <c r="A8" s="146">
        <v>1</v>
      </c>
      <c r="B8" s="165" t="s">
        <v>58</v>
      </c>
      <c r="C8" s="195"/>
      <c r="D8" s="160"/>
      <c r="E8" s="160"/>
      <c r="F8" s="68"/>
      <c r="G8" s="68"/>
      <c r="I8" s="132"/>
      <c r="J8" s="228"/>
      <c r="K8" s="213"/>
    </row>
    <row r="9" spans="1:14" ht="12.75" customHeight="1">
      <c r="A9" s="146"/>
      <c r="B9" s="148" t="s">
        <v>74</v>
      </c>
      <c r="C9" s="195" t="s">
        <v>14</v>
      </c>
      <c r="D9" s="199">
        <f>47*3*0.3+59*3*0.3</f>
        <v>95.4</v>
      </c>
      <c r="E9" s="197"/>
      <c r="F9" s="68">
        <f t="shared" ref="F9" si="0">D9*E9</f>
        <v>0</v>
      </c>
      <c r="G9" s="68"/>
      <c r="I9" s="200"/>
      <c r="J9" s="257"/>
      <c r="K9" s="257"/>
    </row>
    <row r="10" spans="1:14" ht="12.75" customHeight="1">
      <c r="A10" s="146"/>
      <c r="B10" s="148"/>
      <c r="C10" s="154"/>
      <c r="D10" s="160"/>
      <c r="E10" s="159"/>
      <c r="F10" s="251"/>
      <c r="G10" s="251"/>
      <c r="I10" s="132"/>
      <c r="J10" s="228"/>
      <c r="K10" s="213"/>
    </row>
    <row r="11" spans="1:14" ht="129.75" customHeight="1">
      <c r="A11" s="146">
        <f>+A8+1</f>
        <v>2</v>
      </c>
      <c r="B11" s="148" t="s">
        <v>41</v>
      </c>
      <c r="C11" s="154"/>
      <c r="D11" s="157"/>
      <c r="E11" s="156"/>
      <c r="F11" s="201"/>
      <c r="G11" s="201"/>
      <c r="I11" s="83"/>
      <c r="J11" s="84"/>
      <c r="K11" s="85"/>
      <c r="L11" s="67"/>
    </row>
    <row r="12" spans="1:14" ht="12.75" customHeight="1">
      <c r="A12" s="146"/>
      <c r="B12" s="148" t="s">
        <v>74</v>
      </c>
      <c r="C12" s="154" t="s">
        <v>15</v>
      </c>
      <c r="D12" s="157">
        <v>81</v>
      </c>
      <c r="E12" s="156"/>
      <c r="F12" s="201">
        <f t="shared" ref="F12" si="1">D12*E12</f>
        <v>0</v>
      </c>
      <c r="G12" s="201"/>
      <c r="I12" s="83"/>
      <c r="J12" s="84"/>
      <c r="K12" s="85"/>
      <c r="L12" s="202"/>
      <c r="M12" s="202"/>
      <c r="N12" s="203"/>
    </row>
    <row r="13" spans="1:14" ht="12.75" customHeight="1">
      <c r="A13" s="146"/>
      <c r="B13" s="147"/>
      <c r="C13" s="154"/>
      <c r="D13" s="159"/>
      <c r="E13" s="159"/>
      <c r="F13" s="251"/>
      <c r="G13" s="251"/>
      <c r="I13" s="65"/>
      <c r="J13" s="66"/>
      <c r="K13" s="67"/>
      <c r="L13" s="202"/>
      <c r="M13" s="202"/>
      <c r="N13" s="203"/>
    </row>
    <row r="14" spans="1:14" ht="153.75" customHeight="1">
      <c r="A14" s="146">
        <f>+A11+1</f>
        <v>3</v>
      </c>
      <c r="B14" s="106" t="s">
        <v>89</v>
      </c>
      <c r="C14" s="161"/>
      <c r="D14" s="70"/>
      <c r="E14" s="71"/>
      <c r="F14" s="252"/>
      <c r="G14" s="252"/>
      <c r="I14" s="260"/>
      <c r="J14" s="254"/>
      <c r="K14" s="67"/>
      <c r="L14" s="202"/>
      <c r="M14" s="202"/>
      <c r="N14" s="203"/>
    </row>
    <row r="15" spans="1:14" ht="12.75" customHeight="1">
      <c r="A15" s="146"/>
      <c r="B15" s="148" t="s">
        <v>74</v>
      </c>
      <c r="C15" s="161" t="s">
        <v>14</v>
      </c>
      <c r="D15" s="70">
        <v>0.5</v>
      </c>
      <c r="E15" s="71"/>
      <c r="F15" s="252">
        <f t="shared" ref="F15" si="2">D15*E15</f>
        <v>0</v>
      </c>
      <c r="G15" s="252"/>
      <c r="I15" s="260"/>
      <c r="J15" s="254"/>
    </row>
    <row r="16" spans="1:14" ht="12.75" customHeight="1">
      <c r="A16" s="146"/>
      <c r="B16" s="104"/>
      <c r="C16" s="154"/>
      <c r="D16" s="159"/>
      <c r="E16" s="159"/>
      <c r="F16" s="251"/>
      <c r="G16" s="251"/>
      <c r="I16" s="257"/>
    </row>
    <row r="17" spans="1:13" ht="166.5" customHeight="1">
      <c r="A17" s="146">
        <f>+A14+1</f>
        <v>4</v>
      </c>
      <c r="B17" s="272" t="s">
        <v>90</v>
      </c>
      <c r="C17" s="154"/>
      <c r="D17" s="72"/>
      <c r="E17" s="194"/>
      <c r="F17" s="73"/>
      <c r="G17" s="73"/>
      <c r="H17" s="93"/>
      <c r="I17" s="196"/>
      <c r="J17" s="223"/>
      <c r="L17" s="254"/>
    </row>
    <row r="18" spans="1:13" ht="12.75" customHeight="1">
      <c r="A18" s="146"/>
      <c r="B18" s="148" t="s">
        <v>74</v>
      </c>
      <c r="C18" s="154" t="s">
        <v>31</v>
      </c>
      <c r="D18" s="94">
        <v>0.3</v>
      </c>
      <c r="E18" s="159"/>
      <c r="F18" s="252">
        <f t="shared" ref="F18" si="3">D18*E18</f>
        <v>0</v>
      </c>
      <c r="G18" s="252"/>
      <c r="H18" s="254"/>
      <c r="J18" s="231"/>
      <c r="L18" s="254"/>
    </row>
    <row r="19" spans="1:13" ht="12.75" customHeight="1">
      <c r="A19" s="146"/>
      <c r="B19" s="131"/>
      <c r="C19" s="161"/>
      <c r="D19" s="94"/>
      <c r="E19" s="91"/>
      <c r="F19" s="252"/>
      <c r="G19" s="252"/>
      <c r="J19" s="231"/>
    </row>
    <row r="20" spans="1:13" ht="153">
      <c r="A20" s="146">
        <f>+A17+1</f>
        <v>5</v>
      </c>
      <c r="B20" s="204" t="s">
        <v>91</v>
      </c>
      <c r="C20" s="205"/>
      <c r="D20" s="160"/>
      <c r="E20" s="206"/>
      <c r="F20" s="68"/>
      <c r="G20" s="68"/>
      <c r="I20" s="257"/>
      <c r="J20" s="239"/>
      <c r="L20" s="240"/>
    </row>
    <row r="21" spans="1:13" ht="12.75" customHeight="1">
      <c r="A21" s="146"/>
      <c r="B21" s="148" t="s">
        <v>74</v>
      </c>
      <c r="C21" s="205" t="s">
        <v>15</v>
      </c>
      <c r="D21" s="160">
        <f>47*3+1+142</f>
        <v>284</v>
      </c>
      <c r="E21" s="207"/>
      <c r="F21" s="68">
        <f t="shared" ref="F21" si="4">D21*E21</f>
        <v>0</v>
      </c>
      <c r="G21" s="68"/>
      <c r="H21" s="257"/>
      <c r="I21" s="160"/>
      <c r="J21" s="239"/>
      <c r="L21" s="229"/>
      <c r="M21" s="255"/>
    </row>
    <row r="22" spans="1:13" ht="12.75" customHeight="1">
      <c r="A22" s="146"/>
      <c r="B22" s="131"/>
      <c r="C22" s="161"/>
      <c r="D22" s="94"/>
      <c r="E22" s="91"/>
      <c r="F22" s="252"/>
      <c r="G22" s="252"/>
    </row>
    <row r="23" spans="1:13" ht="51">
      <c r="A23" s="146">
        <f>+A20+1</f>
        <v>6</v>
      </c>
      <c r="B23" s="138" t="s">
        <v>42</v>
      </c>
      <c r="C23" s="208"/>
      <c r="D23" s="160"/>
      <c r="E23" s="70"/>
      <c r="F23" s="68"/>
      <c r="G23" s="68"/>
      <c r="I23" s="228"/>
    </row>
    <row r="24" spans="1:13" ht="12.75" customHeight="1">
      <c r="A24" s="146"/>
      <c r="B24" s="148" t="s">
        <v>74</v>
      </c>
      <c r="C24" s="208" t="s">
        <v>15</v>
      </c>
      <c r="D24" s="160">
        <f>D21</f>
        <v>284</v>
      </c>
      <c r="E24" s="70"/>
      <c r="F24" s="68">
        <f t="shared" ref="F24" si="5">D24*E24</f>
        <v>0</v>
      </c>
      <c r="G24" s="68"/>
      <c r="I24" s="160"/>
      <c r="J24" s="160"/>
    </row>
    <row r="25" spans="1:13" ht="12.75" customHeight="1">
      <c r="A25" s="146"/>
      <c r="B25" s="148"/>
      <c r="C25" s="154"/>
      <c r="D25" s="156"/>
      <c r="E25" s="160"/>
      <c r="F25" s="68"/>
      <c r="G25" s="68"/>
      <c r="I25" s="257"/>
    </row>
    <row r="26" spans="1:13" ht="153">
      <c r="A26" s="146">
        <f>+A23+1</f>
        <v>7</v>
      </c>
      <c r="B26" s="204" t="s">
        <v>63</v>
      </c>
      <c r="C26" s="74"/>
      <c r="D26" s="160"/>
      <c r="E26" s="206"/>
      <c r="F26" s="68"/>
      <c r="G26" s="68"/>
      <c r="H26" s="226"/>
      <c r="I26" s="241"/>
    </row>
    <row r="27" spans="1:13" ht="12.75" customHeight="1">
      <c r="A27" s="146"/>
      <c r="B27" s="148" t="s">
        <v>74</v>
      </c>
      <c r="C27" s="74" t="s">
        <v>15</v>
      </c>
      <c r="D27" s="160">
        <f>D24</f>
        <v>284</v>
      </c>
      <c r="E27" s="206"/>
      <c r="F27" s="68">
        <f t="shared" ref="F27" si="6">D27*E27</f>
        <v>0</v>
      </c>
      <c r="G27" s="68"/>
      <c r="I27" s="257"/>
    </row>
    <row r="28" spans="1:13" ht="12.75" customHeight="1">
      <c r="A28" s="146"/>
      <c r="B28" s="148"/>
      <c r="C28" s="154"/>
      <c r="D28" s="156"/>
      <c r="E28" s="160"/>
      <c r="F28" s="68"/>
      <c r="G28" s="68"/>
      <c r="I28" s="257"/>
    </row>
    <row r="29" spans="1:13" ht="51">
      <c r="A29" s="146">
        <f>+A26+1</f>
        <v>8</v>
      </c>
      <c r="B29" s="148" t="s">
        <v>43</v>
      </c>
      <c r="C29" s="209"/>
      <c r="D29" s="111"/>
      <c r="E29" s="197"/>
      <c r="F29" s="210"/>
      <c r="G29" s="210"/>
      <c r="I29" s="257"/>
    </row>
    <row r="30" spans="1:13" ht="12.75" customHeight="1">
      <c r="A30" s="146"/>
      <c r="B30" s="148" t="s">
        <v>74</v>
      </c>
      <c r="C30" s="211" t="s">
        <v>31</v>
      </c>
      <c r="D30" s="160">
        <v>33</v>
      </c>
      <c r="E30" s="160"/>
      <c r="F30" s="212">
        <f t="shared" ref="F30" si="7">D30*E30</f>
        <v>0</v>
      </c>
      <c r="G30" s="212"/>
      <c r="H30" s="160"/>
      <c r="I30" s="257"/>
    </row>
    <row r="31" spans="1:13" ht="12.75" customHeight="1">
      <c r="A31" s="146"/>
      <c r="B31" s="148"/>
      <c r="C31" s="161"/>
      <c r="D31" s="93"/>
      <c r="E31" s="166"/>
      <c r="F31" s="167"/>
      <c r="G31" s="167"/>
      <c r="I31" s="257"/>
    </row>
    <row r="32" spans="1:13" ht="12.75" customHeight="1">
      <c r="A32" s="146"/>
      <c r="B32" s="148"/>
      <c r="C32" s="149"/>
      <c r="D32" s="159"/>
      <c r="E32" s="159"/>
      <c r="F32" s="251"/>
      <c r="G32" s="251"/>
    </row>
    <row r="33" spans="1:9" ht="12.75" customHeight="1">
      <c r="A33" s="146"/>
      <c r="B33" s="148"/>
      <c r="C33" s="149"/>
      <c r="D33" s="163" t="s">
        <v>74</v>
      </c>
      <c r="E33" s="159"/>
      <c r="F33" s="251">
        <f>F9+F12+F15+F18+F21+F24+F27+F30</f>
        <v>0</v>
      </c>
      <c r="G33" s="251"/>
    </row>
    <row r="34" spans="1:9" ht="12.75" customHeight="1">
      <c r="A34" s="146"/>
      <c r="B34" s="148"/>
      <c r="C34" s="149"/>
      <c r="D34" s="159"/>
      <c r="E34" s="159"/>
      <c r="F34" s="251"/>
      <c r="G34" s="251"/>
    </row>
    <row r="35" spans="1:9" ht="16.5" thickBot="1">
      <c r="A35" s="129" t="s">
        <v>40</v>
      </c>
      <c r="B35" s="130" t="s">
        <v>39</v>
      </c>
      <c r="C35" s="107"/>
      <c r="D35" s="159"/>
      <c r="E35" s="64" t="s">
        <v>36</v>
      </c>
      <c r="F35" s="64">
        <f>SUM(F33:F33)</f>
        <v>0</v>
      </c>
      <c r="G35" s="75"/>
    </row>
    <row r="36" spans="1:9" ht="12.75" customHeight="1" thickTop="1">
      <c r="A36" s="146"/>
      <c r="B36" s="147"/>
      <c r="C36" s="107"/>
      <c r="D36" s="159"/>
      <c r="E36" s="159"/>
      <c r="F36" s="251"/>
      <c r="G36" s="251"/>
    </row>
    <row r="37" spans="1:9" ht="12.75" customHeight="1">
      <c r="A37" s="146"/>
      <c r="B37" s="147"/>
      <c r="C37" s="107"/>
      <c r="D37" s="159"/>
      <c r="E37" s="159"/>
      <c r="F37" s="251"/>
      <c r="G37" s="251"/>
    </row>
    <row r="38" spans="1:9" ht="12.75" customHeight="1">
      <c r="A38" s="146"/>
      <c r="B38" s="147"/>
      <c r="C38" s="154"/>
      <c r="D38" s="159"/>
      <c r="E38" s="159"/>
      <c r="F38" s="251"/>
      <c r="G38" s="251"/>
    </row>
    <row r="39" spans="1:9" ht="12.75" customHeight="1">
      <c r="A39" s="146"/>
      <c r="B39" s="131"/>
      <c r="C39" s="154"/>
      <c r="D39" s="159"/>
      <c r="E39" s="159"/>
      <c r="F39" s="251"/>
      <c r="G39" s="251"/>
    </row>
    <row r="40" spans="1:9" ht="12.75" customHeight="1">
      <c r="A40" s="146"/>
      <c r="B40" s="131"/>
      <c r="C40" s="154"/>
      <c r="D40" s="159"/>
      <c r="E40" s="159"/>
      <c r="F40" s="251"/>
      <c r="G40" s="251"/>
    </row>
    <row r="41" spans="1:9" ht="12.75" customHeight="1">
      <c r="A41" s="146"/>
      <c r="B41" s="147"/>
      <c r="C41" s="154"/>
      <c r="D41" s="156"/>
      <c r="E41" s="160"/>
      <c r="F41" s="68"/>
      <c r="G41" s="68"/>
    </row>
    <row r="42" spans="1:9" ht="15">
      <c r="A42" s="146"/>
      <c r="B42" s="165"/>
      <c r="C42" s="195"/>
      <c r="D42" s="160"/>
      <c r="E42" s="160"/>
      <c r="F42" s="68"/>
      <c r="G42" s="68"/>
      <c r="I42" s="257"/>
    </row>
    <row r="44" spans="1:9" ht="12.75" customHeight="1">
      <c r="B44" s="102"/>
      <c r="C44" s="161"/>
      <c r="D44" s="93"/>
      <c r="E44" s="166"/>
      <c r="F44" s="167"/>
      <c r="G44" s="167"/>
    </row>
    <row r="46" spans="1:9" ht="12.75" customHeight="1">
      <c r="B46" s="133"/>
      <c r="C46" s="100"/>
      <c r="D46" s="101"/>
      <c r="E46" s="71"/>
      <c r="F46" s="252"/>
      <c r="G46" s="252"/>
    </row>
  </sheetData>
  <pageMargins left="0.78740157480314965" right="0.19685039370078741" top="0.39370078740157483" bottom="0.59055118110236227" header="0.31496062992125984" footer="0.19685039370078741"/>
  <pageSetup paperSize="9" orientation="portrait" r:id="rId1"/>
  <headerFooter>
    <oddFooter>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nsl</vt:lpstr>
      <vt:lpstr>skREK</vt:lpstr>
      <vt:lpstr>Rfk rek</vt:lpstr>
      <vt:lpstr>predd</vt:lpstr>
      <vt:lpstr>zemBetD</vt:lpstr>
      <vt:lpstr>kan</vt:lpstr>
      <vt:lpstr>zakljD</vt:lpstr>
      <vt:lpstr>kan!Print_Area</vt:lpstr>
      <vt:lpstr>predd!Print_Area</vt:lpstr>
      <vt:lpstr>'Rfk rek'!Print_Area</vt:lpstr>
      <vt:lpstr>skREK!Print_Area</vt:lpstr>
      <vt:lpstr>zakljD!Print_Area</vt:lpstr>
      <vt:lpstr>zemBetD!Print_Area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basa</dc:creator>
  <cp:lastModifiedBy>Uporabnik</cp:lastModifiedBy>
  <cp:lastPrinted>2020-10-05T08:21:33Z</cp:lastPrinted>
  <dcterms:created xsi:type="dcterms:W3CDTF">2014-12-11T07:13:27Z</dcterms:created>
  <dcterms:modified xsi:type="dcterms:W3CDTF">2020-10-12T11:32:04Z</dcterms:modified>
</cp:coreProperties>
</file>