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2" r:id="rId2"/>
    <sheet name="Rfk" sheetId="3" r:id="rId3"/>
    <sheet name="predD" sheetId="5" r:id="rId4"/>
    <sheet name="zemBetD" sheetId="7" r:id="rId5"/>
    <sheet name="kan" sheetId="8" r:id="rId6"/>
    <sheet name="zakljD" sheetId="9" r:id="rId7"/>
    <sheet name="fekalna osnovni podatki" sheetId="34" r:id="rId8"/>
  </sheet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0" i="2" l="1"/>
  <c r="D11" i="9" l="1"/>
  <c r="D43" i="7" l="1"/>
  <c r="D83" i="7" l="1"/>
  <c r="D39" i="9" l="1"/>
  <c r="D35" i="9"/>
  <c r="D31" i="9"/>
  <c r="F23" i="9" l="1"/>
  <c r="F67" i="7"/>
  <c r="F39" i="9" l="1"/>
  <c r="F75" i="7"/>
  <c r="F51" i="7"/>
  <c r="F39" i="7"/>
  <c r="F35" i="7"/>
  <c r="D31" i="7"/>
  <c r="D27" i="7"/>
  <c r="D23" i="7"/>
  <c r="E11" i="7"/>
  <c r="F11" i="7"/>
  <c r="G11" i="7"/>
  <c r="D9" i="34"/>
  <c r="D11" i="5" s="1"/>
  <c r="F11" i="5" s="1"/>
  <c r="D11" i="7" l="1"/>
  <c r="F33" i="5"/>
  <c r="B2" i="2" l="1"/>
  <c r="B1" i="2"/>
  <c r="B5" i="7" l="1"/>
  <c r="B5" i="8" s="1"/>
  <c r="B5" i="9" s="1"/>
  <c r="B2" i="5"/>
  <c r="B1" i="5"/>
  <c r="B2" i="34"/>
  <c r="B1" i="34"/>
  <c r="B4" i="8"/>
  <c r="B3" i="8"/>
  <c r="B2" i="7"/>
  <c r="B2" i="8" s="1"/>
  <c r="B2" i="9" s="1"/>
  <c r="B1" i="7"/>
  <c r="B1" i="8" s="1"/>
  <c r="B1" i="9" s="1"/>
  <c r="C1" i="3" l="1"/>
  <c r="C2" i="3"/>
  <c r="F79" i="7" l="1"/>
  <c r="F31" i="8" l="1"/>
  <c r="F27" i="8"/>
  <c r="A13" i="8" l="1"/>
  <c r="F31" i="7" l="1"/>
  <c r="F35" i="8" l="1"/>
  <c r="F27" i="7"/>
  <c r="F83" i="7" l="1"/>
  <c r="F47" i="7"/>
  <c r="F49" i="5"/>
  <c r="F19" i="7"/>
  <c r="F45" i="5"/>
  <c r="F37" i="5"/>
  <c r="F17" i="5"/>
  <c r="F43" i="9" l="1"/>
  <c r="F35" i="9"/>
  <c r="F27" i="9"/>
  <c r="F19" i="9"/>
  <c r="F15" i="9"/>
  <c r="F11" i="9"/>
  <c r="F43" i="8"/>
  <c r="F15" i="8"/>
  <c r="F11" i="8"/>
  <c r="F59" i="7"/>
  <c r="F55" i="7"/>
  <c r="F31" i="9" l="1"/>
  <c r="F47" i="9" s="1"/>
  <c r="F49" i="9" s="1"/>
  <c r="I12" i="3" s="1"/>
  <c r="I14" i="3"/>
  <c r="F39" i="8"/>
  <c r="F19" i="8"/>
  <c r="F47" i="8"/>
  <c r="F71" i="7"/>
  <c r="F63" i="7"/>
  <c r="F43" i="7"/>
  <c r="F23" i="7"/>
  <c r="F87" i="7" s="1"/>
  <c r="F41" i="5"/>
  <c r="A13" i="9"/>
  <c r="F89" i="7" l="1"/>
  <c r="E12" i="3" s="1"/>
  <c r="F23" i="8"/>
  <c r="F51" i="8" s="1"/>
  <c r="F54" i="8" s="1"/>
  <c r="G12" i="3" s="1"/>
  <c r="F25" i="5"/>
  <c r="F21" i="5"/>
  <c r="A17" i="9"/>
  <c r="A21" i="9" s="1"/>
  <c r="A21" i="7"/>
  <c r="A25" i="7" s="1"/>
  <c r="A29" i="7" s="1"/>
  <c r="A33" i="7" s="1"/>
  <c r="A37" i="7" s="1"/>
  <c r="A41" i="7" s="1"/>
  <c r="A15" i="5"/>
  <c r="A19" i="5" s="1"/>
  <c r="F29" i="5" l="1"/>
  <c r="F53" i="5" s="1"/>
  <c r="F55" i="5" s="1"/>
  <c r="C12" i="3" s="1"/>
  <c r="K12" i="3" s="1"/>
  <c r="K14" i="3" s="1"/>
  <c r="A33" i="9"/>
  <c r="A37" i="9" s="1"/>
  <c r="A41" i="9" s="1"/>
  <c r="A23" i="5"/>
  <c r="A45" i="7"/>
  <c r="A49" i="7" s="1"/>
  <c r="A53" i="7" s="1"/>
  <c r="K17" i="3" l="1"/>
  <c r="K19" i="3" s="1"/>
  <c r="A41" i="8"/>
  <c r="A45" i="8" s="1"/>
  <c r="A57" i="7"/>
  <c r="A61" i="7" s="1"/>
  <c r="A65" i="7" s="1"/>
  <c r="A69" i="7" s="1"/>
  <c r="A27" i="5" l="1"/>
  <c r="A31" i="5" l="1"/>
  <c r="A35" i="5" s="1"/>
  <c r="A39" i="5" s="1"/>
  <c r="A43" i="5" s="1"/>
  <c r="A47" i="5" s="1"/>
  <c r="C14" i="3" l="1"/>
  <c r="G14" i="3" l="1"/>
  <c r="E14" i="3" l="1"/>
  <c r="C12" i="2" l="1"/>
  <c r="C14" i="2" s="1"/>
  <c r="C17" i="2" s="1"/>
  <c r="C18" i="2" s="1"/>
  <c r="C21" i="2" l="1"/>
</calcChain>
</file>

<file path=xl/sharedStrings.xml><?xml version="1.0" encoding="utf-8"?>
<sst xmlns="http://schemas.openxmlformats.org/spreadsheetml/2006/main" count="226" uniqueCount="106">
  <si>
    <t>6000 KOPER</t>
  </si>
  <si>
    <t>investittor</t>
  </si>
  <si>
    <t xml:space="preserve">objekt </t>
  </si>
  <si>
    <t>del projekta</t>
  </si>
  <si>
    <t>faza projekta</t>
  </si>
  <si>
    <t xml:space="preserve">datum </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</si>
  <si>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</si>
  <si>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</si>
  <si>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</si>
  <si>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</si>
  <si>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</si>
  <si>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</si>
  <si>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</si>
  <si>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</si>
  <si>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</si>
  <si>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m</t>
  </si>
  <si>
    <t>Postavljavljanje gradbenih profilov na mestih, kjer se trasa smerno ali višinsko spremeni. V ceni so zajeta vsa dodatna in zaščitna dela.</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</si>
  <si>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</si>
  <si>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</si>
  <si>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</si>
  <si>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skupaj</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</si>
  <si>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</si>
  <si>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</si>
  <si>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</si>
  <si>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</si>
  <si>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I.PREDDELA</t>
  </si>
  <si>
    <t>III.KANALIZACIJA</t>
  </si>
  <si>
    <t>IV.ZAKLJ. DELA</t>
  </si>
  <si>
    <t>REKAPITULACIJA - fekalna kanalizacija</t>
  </si>
  <si>
    <t>Skupaj z DDV :</t>
  </si>
  <si>
    <t>skupaj :</t>
  </si>
  <si>
    <t>II.</t>
  </si>
  <si>
    <t>III.</t>
  </si>
  <si>
    <t>ZAKLJUČNA DELA</t>
  </si>
  <si>
    <t>IV.</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</si>
  <si>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</si>
  <si>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</si>
  <si>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</si>
  <si>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r>
      <t xml:space="preserve">Dobava na mesto vgradnje in strojna izdelava obrabne plasti iz bitumenskega betona AC 8 surf, B 50/70 A3 v povprečni debelini </t>
    </r>
    <r>
      <rPr>
        <sz val="10"/>
        <color rgb="FF00B050"/>
        <rFont val="Arial"/>
        <family val="2"/>
        <charset val="238"/>
      </rPr>
      <t>40 mm</t>
    </r>
    <r>
      <rPr>
        <sz val="10"/>
        <rFont val="Arial"/>
        <family val="2"/>
        <charset val="238"/>
      </rPr>
      <t>. V ceni je zajeta izdelava v projektiranih padcih in naklonih ter vsa dodatna in zaščitna dela.</t>
    </r>
  </si>
  <si>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</si>
  <si>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</si>
  <si>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</si>
  <si>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</si>
  <si>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</si>
  <si>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</si>
  <si>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PZI</t>
  </si>
  <si>
    <t>POPIS DEL S STROŠKOVNO OCENO</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</si>
  <si>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</si>
  <si>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REKAPITULACIJA</t>
  </si>
  <si>
    <t>naročnik</t>
  </si>
  <si>
    <t>MARJETICA d.o.o.</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</si>
  <si>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</si>
  <si>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</si>
  <si>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</si>
  <si>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</si>
  <si>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</si>
  <si>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</si>
  <si>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</si>
  <si>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</si>
  <si>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</si>
  <si>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t>Odvoz odvečnega izkopanega materiala na srednjo transportno razdaljo do 15 km in predaja pooblaščenemu prevzemniku. Kubatura v raščenem stanju. V ceni so upoštevani vsi stroški deponiranja materiala ter vsa dodatna in zaščitna dela.</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</si>
  <si>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</si>
  <si>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</si>
  <si>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</si>
  <si>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montaža kanalskega pokrova z odprtinami in okvirja z zaklepanjem in protihrupnim vložkom LTŽ premera 600 mm, D400, SIST-EN 124-1996. Skupaj z vsemi dodatnimi in zaščitnimi deli .</t>
  </si>
  <si>
    <t>Dobava na mesto vgradnje in montaža kanalskega pokrova z odprtinami in okvirja z zaklepanjem in protihrupnim vložkom LTŽ premera 600 mm, C250, SIST-EN 124-1996. Skupaj z vsemi dodatnimi in zaščitnimi deli .</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</si>
  <si>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</si>
  <si>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Nasip iz kamnitega materila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</si>
  <si>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FEKALNA KANALIZACIJA </t>
  </si>
  <si>
    <t>Izvedba priključkov na jaške. Kanalizacijske cevi iz armiranega poliestra(GRP) DN 150 mm, SN10.000 N/m2, izdelane po SIST EN 14364, dolžine 1 -4 m z montirano spojko iz poliestra z EPDM tesnilom, vključno s priključitvijo na jaške in čepom.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</si>
  <si>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nepredvidena dela 10%</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</si>
  <si>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</si>
  <si>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</si>
  <si>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t xml:space="preserve">Široki, strojni izkop zrahljane plodne zemlje (humus)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</si>
  <si>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 m.</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</si>
  <si>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0.70 do 1.80 m.</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</si>
  <si>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nad 1.80 m.</t>
  </si>
  <si>
    <t>GLG projektiranje d.o.o.</t>
  </si>
  <si>
    <t>Vojkovo nabrežje 23,</t>
  </si>
  <si>
    <t xml:space="preserve">Izkop kanala za položitev kan.cevi,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-60% celotnega izkopa.        </t>
  </si>
  <si>
    <t xml:space="preserve">Izkop kanala za položitev kan.cevi, skladno s SIST-EN 1610, v mehki kamnini - IV.ktg.zem - odkop z bagrom s konico,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</si>
  <si>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Izkop kanala za položitev kan.cevi, skladno s SIST-EN 1610, v trdi kamnini - V.ktg.zem - odkop z miniranjem,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- 10% celotnega izkopa.                          Skupna količina izkopa (m3)</t>
  </si>
  <si>
    <t>Ponovna vgradnja izkopanega zemeljskega materiala III. ktg in IV. ktg. Kubatura v raščenem stanju. V ceni so upoštevani vsi stroški deponiranja materiala ter vsa dodatna in zaščitna dela.</t>
  </si>
  <si>
    <t xml:space="preserve">Zasip kanala z izbranim in prebranim enakomerno zrnatim drobljenim zemeljskim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</si>
  <si>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t>Zakoličba trase kanalizacije, obnovitev in zavarovanje osi trase. V ceni so zajeta vsa dodatna in zaščitna dela.</t>
  </si>
  <si>
    <t>m2m</t>
  </si>
  <si>
    <t>Dobava na mesto vgradnje in polaganje kanalizacijskih cevi- tlačni vod - PE 110, PN 8 bar, SIST ISO 4427, SIST EN 12201, notranjega premera 90 mm, vključno s spojnimi elementi ter priključitvijo na jaške. Cevi morajo biti položene skladno s EN1610. V ceni je zajetpregled s KTV kontrolnim sistemom, izvedba tlačnega preizkusa vodotesnosti kanalizacije in jaškov, vsa dodatna in zaščitna dela ter čiščenje in izpiranje kanala.</t>
  </si>
  <si>
    <t>SKUPAJ:</t>
  </si>
  <si>
    <t>NE BRIŠI POVEZANO NA PREDRAČUN</t>
  </si>
  <si>
    <t>MESTNA OBČINA KOPER</t>
  </si>
  <si>
    <t>Verdijeva ulica 10</t>
  </si>
  <si>
    <t>6000 Koper</t>
  </si>
  <si>
    <t>Območje Kolomban</t>
  </si>
  <si>
    <t>KOLEKTOR KOLOMBAN</t>
  </si>
  <si>
    <t>KOL. KOLOMBAN</t>
  </si>
  <si>
    <t xml:space="preserve">KOLEKOR KOLOMBAN </t>
  </si>
  <si>
    <t>Območje kolektor KOLOMBAN</t>
  </si>
  <si>
    <t>FEKALNA KANALIZACIJA KOLEKTOR</t>
  </si>
  <si>
    <t>Dobava na mesto vgradnje in izdelava peščene posteljice min.debeline 10 cm in obsipa cevi s peskom granulacije 8-16 mm, min.debeline sloja 20 cm iznad temena cevi. Prerez 0,50 m3/m1. V ceni je zajeto planiranje posteljice po projektirani niveleti, podbijanje in zasip cevi skladno s projektiranimi prerezi in navodili proizvajalca cevi ter vsa dodatna in zaščitna dela.</t>
  </si>
  <si>
    <t>Dobava in izdelava umirjevalnega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</si>
  <si>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 xml:space="preserve">Rekonstrukcija NNP (nevezana nosilna plast)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</si>
  <si>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V popisu je samo odsek kolektorja ki še ni izveden</t>
  </si>
  <si>
    <t>Dobava na mesto vgradnje in strojna izdelava nosilne plasti iz bituminiziranega drobljenca AC16 base, B 50/70 A3 v povprečni debelini 5 cm. V ceni je zajeta izdelava v projektiranih padcih in naklonih ter vsa dodatna in zaščitna dela.</t>
  </si>
  <si>
    <t>Ulica 15. maja 4, 6000 Koper</t>
  </si>
  <si>
    <t>IZGRADNJA KANALIZACIJSKEGA SISTEMA NA OBMOČJU</t>
  </si>
  <si>
    <t>AGLOMERACIJE HRVATINI - ZBIRNI FEKALNI KANAL KOLOMBAN - ANKARAN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</si>
</sst>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000"/>
    <numFmt numFmtId="170" formatCode="_-* #,##0.00&quot; SIT&quot;_-;\-* #,##0.00&quot; SIT&quot;_-;_-* \-??&quot; SIT&quot;_-;_-@_-"/>
    <numFmt numFmtId="171" formatCode="m\o\n\th\ d\,\ yyyy"/>
    <numFmt numFmtId="172" formatCode="_-* #,##0.00\ [$€]_-;\-* #,##0.00\ [$€]_-;_-* \-??\ [$€]_-;_-@_-"/>
    <numFmt numFmtId="173" formatCode="#,#00"/>
    <numFmt numFmtId="174" formatCode="#,"/>
    <numFmt numFmtId="175" formatCode="_-* #,##0.00\ &quot;SIT&quot;_-;\-* #,##0.00\ &quot;SIT&quot;_-;_-* &quot;-&quot;??\ &quot;SIT&quot;_-;_-@_-"/>
    <numFmt numFmtId="176" formatCode="_ * #,##0.00\ &quot;SIT&quot;_ ;_ * #,##0.00\ &quot;SIT&quot;_ ;_ * &quot;-&quot;??\ &quot;SIT&quot;_ ;_ @_ "/>
    <numFmt numFmtId="177" formatCode="_ * #,##0.00\ _S_I_T_ ;_ * #,##0.00\ _S_I_T_ ;_ * &quot;-&quot;??\ _S_I_T_ ;_ @_ "/>
    <numFmt numFmtId="178" formatCode="_-* #,##0.00\ _S_I_T_-;\-* #,##0.00\ _S_I_T_-;_-* \-??\ _S_I_T_-;_-@_-"/>
  </numFmts>
  <fonts count="117">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sz val="12"/>
      <name val="Arial"/>
      <family val="2"/>
      <charset val="238"/>
    </font>
    <font>
      <i/>
      <sz val="12"/>
      <name val="Arial"/>
      <family val="2"/>
      <charset val="238"/>
    </font>
    <font>
      <i/>
      <sz val="14"/>
      <name val="Arial"/>
      <family val="2"/>
      <charset val="238"/>
    </font>
    <font>
      <sz val="12"/>
      <name val="Arial Narrow"/>
      <family val="2"/>
      <charset val="238"/>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sz val="11"/>
      <color rgb="FF00B050"/>
      <name val="Calibri"/>
      <family val="2"/>
      <charset val="238"/>
      <scheme val="minor"/>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i/>
      <sz val="10"/>
      <name val="Arial Narrow"/>
      <family val="2"/>
      <charset val="238"/>
    </font>
    <font>
      <b/>
      <u/>
      <sz val="10"/>
      <name val="Arial Narrow"/>
      <family val="2"/>
      <charset val="238"/>
    </font>
    <font>
      <b/>
      <u/>
      <sz val="16"/>
      <name val="Arial"/>
      <family val="2"/>
      <charset val="238"/>
    </font>
    <font>
      <b/>
      <u/>
      <sz val="10"/>
      <color rgb="FFC00000"/>
      <name val="Arial"/>
      <family val="2"/>
      <charset val="238"/>
    </font>
    <font>
      <b/>
      <i/>
      <u/>
      <sz val="10"/>
      <color rgb="FF00B050"/>
      <name val="Arial"/>
      <family val="2"/>
      <charset val="238"/>
    </font>
    <font>
      <sz val="11"/>
      <name val="SL Dutch"/>
      <charset val="238"/>
    </font>
    <font>
      <b/>
      <sz val="10"/>
      <name val="Arial"/>
      <family val="2"/>
    </font>
    <font>
      <sz val="11"/>
      <color rgb="FFC00000"/>
      <name val="Calibri"/>
      <family val="2"/>
      <charset val="238"/>
      <scheme val="minor"/>
    </font>
    <font>
      <b/>
      <sz val="10"/>
      <color theme="1"/>
      <name val="Arial Narrow"/>
      <family val="2"/>
      <charset val="238"/>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sz val="10"/>
      <color rgb="FF336600"/>
      <name val="Arial"/>
      <family val="2"/>
      <charset val="238"/>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i/>
      <sz val="10"/>
      <name val="Arial"/>
      <family val="2"/>
      <charset val="238"/>
    </font>
    <font>
      <b/>
      <i/>
      <sz val="12"/>
      <name val="Arial"/>
      <family val="2"/>
      <charset val="238"/>
    </font>
    <font>
      <sz val="9"/>
      <name val="Arial"/>
      <family val="2"/>
    </font>
    <font>
      <b/>
      <sz val="20"/>
      <color theme="1"/>
      <name val="Calibri"/>
      <family val="2"/>
      <charset val="238"/>
      <scheme val="minor"/>
    </font>
  </fonts>
  <fills count="28">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s>
  <borders count="22">
    <border>
      <left/>
      <right/>
      <top/>
      <bottom/>
      <diagonal/>
    </border>
    <border>
      <left/>
      <right/>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s>
  <cellStyleXfs count="434">
    <xf numFmtId="0" fontId="0" fillId="0" borderId="0"/>
    <xf numFmtId="43" fontId="1" fillId="0" borderId="0" applyFont="0" applyFill="0" applyBorder="0" applyAlignment="0" applyProtection="0"/>
    <xf numFmtId="9" fontId="1" fillId="0" borderId="0" applyFont="0" applyFill="0" applyBorder="0" applyAlignment="0" applyProtection="0"/>
    <xf numFmtId="0" fontId="35" fillId="0" borderId="0"/>
    <xf numFmtId="0" fontId="37" fillId="0" borderId="0"/>
    <xf numFmtId="167" fontId="59" fillId="0" borderId="0"/>
    <xf numFmtId="0" fontId="60" fillId="0" borderId="0"/>
    <xf numFmtId="0" fontId="61" fillId="8" borderId="0" applyNumberFormat="0" applyBorder="0" applyAlignment="0" applyProtection="0"/>
    <xf numFmtId="0" fontId="61" fillId="6" borderId="0" applyNumberFormat="0" applyBorder="0" applyAlignment="0" applyProtection="0"/>
    <xf numFmtId="0" fontId="61" fillId="7" borderId="0" applyNumberFormat="0" applyBorder="0" applyAlignment="0" applyProtection="0"/>
    <xf numFmtId="0" fontId="61" fillId="9" borderId="0" applyNumberFormat="0" applyBorder="0" applyAlignment="0" applyProtection="0"/>
    <xf numFmtId="0" fontId="61" fillId="10" borderId="0" applyNumberFormat="0" applyBorder="0" applyAlignment="0" applyProtection="0"/>
    <xf numFmtId="0" fontId="61" fillId="11" borderId="0" applyNumberFormat="0" applyBorder="0" applyAlignment="0" applyProtection="0"/>
    <xf numFmtId="0" fontId="71" fillId="12" borderId="0" applyNumberFormat="0" applyBorder="0" applyAlignment="0" applyProtection="0"/>
    <xf numFmtId="0" fontId="74" fillId="13" borderId="3" applyNumberFormat="0" applyAlignment="0" applyProtection="0"/>
    <xf numFmtId="0" fontId="69" fillId="14" borderId="4" applyNumberFormat="0" applyAlignment="0" applyProtection="0"/>
    <xf numFmtId="164" fontId="60" fillId="0" borderId="0" applyFont="0" applyFill="0" applyBorder="0" applyAlignment="0" applyProtection="0"/>
    <xf numFmtId="3" fontId="60" fillId="0" borderId="0" applyFont="0" applyFill="0" applyBorder="0" applyAlignment="0" applyProtection="0"/>
    <xf numFmtId="168" fontId="60" fillId="0" borderId="0" applyFont="0" applyFill="0" applyBorder="0" applyAlignment="0" applyProtection="0"/>
    <xf numFmtId="0" fontId="60" fillId="0" borderId="0" applyFont="0" applyFill="0" applyBorder="0" applyAlignment="0" applyProtection="0"/>
    <xf numFmtId="0" fontId="67" fillId="0" borderId="0" applyNumberFormat="0" applyFill="0" applyBorder="0" applyAlignment="0" applyProtection="0"/>
    <xf numFmtId="2" fontId="60" fillId="0" borderId="0" applyFont="0" applyFill="0" applyBorder="0" applyAlignment="0" applyProtection="0"/>
    <xf numFmtId="0" fontId="75" fillId="0" borderId="5" applyNumberFormat="0" applyFill="0" applyAlignment="0" applyProtection="0"/>
    <xf numFmtId="0" fontId="76" fillId="0" borderId="6" applyNumberFormat="0" applyFill="0" applyAlignment="0" applyProtection="0"/>
    <xf numFmtId="0" fontId="77" fillId="0" borderId="7" applyNumberFormat="0" applyFill="0" applyAlignment="0" applyProtection="0"/>
    <xf numFmtId="0" fontId="77" fillId="0" borderId="0" applyNumberFormat="0" applyFill="0" applyBorder="0" applyAlignment="0" applyProtection="0"/>
    <xf numFmtId="0" fontId="72" fillId="4" borderId="3" applyNumberFormat="0" applyAlignment="0" applyProtection="0"/>
    <xf numFmtId="0" fontId="66" fillId="0" borderId="8" applyNumberFormat="0" applyFill="0" applyAlignment="0" applyProtection="0"/>
    <xf numFmtId="0" fontId="62" fillId="0" borderId="9" applyNumberFormat="0" applyFill="0" applyAlignment="0" applyProtection="0"/>
    <xf numFmtId="0" fontId="63" fillId="0" borderId="10" applyNumberFormat="0" applyFill="0" applyAlignment="0" applyProtection="0"/>
    <xf numFmtId="0" fontId="64" fillId="0" borderId="11" applyNumberFormat="0" applyFill="0" applyAlignment="0" applyProtection="0"/>
    <xf numFmtId="0" fontId="64" fillId="0" borderId="0" applyNumberFormat="0" applyFill="0" applyBorder="0" applyAlignment="0" applyProtection="0"/>
    <xf numFmtId="0" fontId="78" fillId="4" borderId="0" applyNumberFormat="0" applyBorder="0" applyAlignment="0" applyProtection="0"/>
    <xf numFmtId="0" fontId="65" fillId="4" borderId="0" applyNumberFormat="0" applyBorder="0" applyAlignment="0" applyProtection="0"/>
    <xf numFmtId="0" fontId="37" fillId="2" borderId="12" applyNumberFormat="0" applyFont="0" applyAlignment="0" applyProtection="0"/>
    <xf numFmtId="0" fontId="4" fillId="2" borderId="12" applyNumberFormat="0" applyFont="0" applyAlignment="0" applyProtection="0"/>
    <xf numFmtId="9" fontId="60" fillId="0" borderId="0" applyFont="0" applyFill="0" applyBorder="0" applyAlignment="0" applyProtection="0"/>
    <xf numFmtId="0" fontId="67" fillId="0" borderId="0" applyNumberFormat="0" applyFill="0" applyBorder="0" applyAlignment="0" applyProtection="0"/>
    <xf numFmtId="0" fontId="61" fillId="15" borderId="0" applyNumberFormat="0" applyBorder="0" applyAlignment="0" applyProtection="0"/>
    <xf numFmtId="0" fontId="61" fillId="11" borderId="0" applyNumberFormat="0" applyBorder="0" applyAlignment="0" applyProtection="0"/>
    <xf numFmtId="0" fontId="61" fillId="16" borderId="0" applyNumberFormat="0" applyBorder="0" applyAlignment="0" applyProtection="0"/>
    <xf numFmtId="0" fontId="61" fillId="17" borderId="0" applyNumberFormat="0" applyBorder="0" applyAlignment="0" applyProtection="0"/>
    <xf numFmtId="0" fontId="61" fillId="10" borderId="0" applyNumberFormat="0" applyBorder="0" applyAlignment="0" applyProtection="0"/>
    <xf numFmtId="0" fontId="61" fillId="6" borderId="0" applyNumberFormat="0" applyBorder="0" applyAlignment="0" applyProtection="0"/>
    <xf numFmtId="0" fontId="68" fillId="0" borderId="13" applyNumberFormat="0" applyFill="0" applyAlignment="0" applyProtection="0"/>
    <xf numFmtId="0" fontId="69" fillId="14" borderId="4" applyNumberFormat="0" applyAlignment="0" applyProtection="0"/>
    <xf numFmtId="0" fontId="70" fillId="18" borderId="3" applyNumberFormat="0" applyAlignment="0" applyProtection="0"/>
    <xf numFmtId="0" fontId="71" fillId="5" borderId="0" applyNumberFormat="0" applyBorder="0" applyAlignment="0" applyProtection="0"/>
    <xf numFmtId="0" fontId="73" fillId="0" borderId="14" applyNumberFormat="0" applyFill="0" applyAlignment="0" applyProtection="0"/>
    <xf numFmtId="0" fontId="72" fillId="3" borderId="3" applyNumberFormat="0" applyAlignment="0" applyProtection="0"/>
    <xf numFmtId="0" fontId="73" fillId="0" borderId="15"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83" fillId="0" borderId="0"/>
    <xf numFmtId="0" fontId="37" fillId="0" borderId="0"/>
    <xf numFmtId="0" fontId="84" fillId="0" borderId="0"/>
    <xf numFmtId="0" fontId="85" fillId="0" borderId="0"/>
    <xf numFmtId="0" fontId="86" fillId="19" borderId="0" applyNumberFormat="0" applyBorder="0" applyAlignment="0" applyProtection="0"/>
    <xf numFmtId="0" fontId="86" fillId="20" borderId="0" applyNumberFormat="0" applyBorder="0" applyAlignment="0" applyProtection="0"/>
    <xf numFmtId="0" fontId="86" fillId="2" borderId="0" applyNumberFormat="0" applyBorder="0" applyAlignment="0" applyProtection="0"/>
    <xf numFmtId="0" fontId="86" fillId="3" borderId="0" applyNumberFormat="0" applyBorder="0" applyAlignment="0" applyProtection="0"/>
    <xf numFmtId="0" fontId="86" fillId="21" borderId="0" applyNumberFormat="0" applyBorder="0" applyAlignment="0" applyProtection="0"/>
    <xf numFmtId="0" fontId="86" fillId="2" borderId="0" applyNumberFormat="0" applyBorder="0" applyAlignment="0" applyProtection="0"/>
    <xf numFmtId="0" fontId="86" fillId="21" borderId="0" applyNumberFormat="0" applyBorder="0" applyAlignment="0" applyProtection="0"/>
    <xf numFmtId="0" fontId="86" fillId="20" borderId="0" applyNumberFormat="0" applyBorder="0" applyAlignment="0" applyProtection="0"/>
    <xf numFmtId="0" fontId="86" fillId="4" borderId="0" applyNumberFormat="0" applyBorder="0" applyAlignment="0" applyProtection="0"/>
    <xf numFmtId="0" fontId="86" fillId="5" borderId="0" applyNumberFormat="0" applyBorder="0" applyAlignment="0" applyProtection="0"/>
    <xf numFmtId="0" fontId="86" fillId="21" borderId="0" applyNumberFormat="0" applyBorder="0" applyAlignment="0" applyProtection="0"/>
    <xf numFmtId="0" fontId="86" fillId="2" borderId="0" applyNumberFormat="0" applyBorder="0" applyAlignment="0" applyProtection="0"/>
    <xf numFmtId="0" fontId="61" fillId="21" borderId="0" applyNumberFormat="0" applyBorder="0" applyAlignment="0" applyProtection="0"/>
    <xf numFmtId="0" fontId="61" fillId="6" borderId="0" applyNumberFormat="0" applyBorder="0" applyAlignment="0" applyProtection="0"/>
    <xf numFmtId="0" fontId="61" fillId="7" borderId="0" applyNumberFormat="0" applyBorder="0" applyAlignment="0" applyProtection="0"/>
    <xf numFmtId="0" fontId="61" fillId="5" borderId="0" applyNumberFormat="0" applyBorder="0" applyAlignment="0" applyProtection="0"/>
    <xf numFmtId="0" fontId="61" fillId="21" borderId="0" applyNumberFormat="0" applyBorder="0" applyAlignment="0" applyProtection="0"/>
    <xf numFmtId="0" fontId="61" fillId="20" borderId="0" applyNumberFormat="0" applyBorder="0" applyAlignment="0" applyProtection="0"/>
    <xf numFmtId="0" fontId="61" fillId="8" borderId="0" applyNumberFormat="0" applyBorder="0" applyAlignment="0" applyProtection="0"/>
    <xf numFmtId="0" fontId="61" fillId="6" borderId="0" applyNumberFormat="0" applyBorder="0" applyAlignment="0" applyProtection="0"/>
    <xf numFmtId="0" fontId="61" fillId="7" borderId="0" applyNumberFormat="0" applyBorder="0" applyAlignment="0" applyProtection="0"/>
    <xf numFmtId="0" fontId="61" fillId="9" borderId="0" applyNumberFormat="0" applyBorder="0" applyAlignment="0" applyProtection="0"/>
    <xf numFmtId="0" fontId="61" fillId="10" borderId="0" applyNumberFormat="0" applyBorder="0" applyAlignment="0" applyProtection="0"/>
    <xf numFmtId="0" fontId="61" fillId="11" borderId="0" applyNumberFormat="0" applyBorder="0" applyAlignment="0" applyProtection="0"/>
    <xf numFmtId="0" fontId="71" fillId="12" borderId="0" applyNumberFormat="0" applyBorder="0" applyAlignment="0" applyProtection="0"/>
    <xf numFmtId="0" fontId="74" fillId="13" borderId="3" applyNumberFormat="0" applyAlignment="0" applyProtection="0"/>
    <xf numFmtId="0" fontId="69" fillId="14" borderId="4" applyNumberFormat="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171" fontId="87" fillId="0" borderId="0">
      <protection locked="0"/>
    </xf>
    <xf numFmtId="171" fontId="88" fillId="0" borderId="0">
      <protection locked="0"/>
    </xf>
    <xf numFmtId="0" fontId="89" fillId="0" borderId="18" applyAlignment="0"/>
    <xf numFmtId="172" fontId="90" fillId="0" borderId="0" applyFill="0" applyBorder="0" applyAlignment="0" applyProtection="0"/>
    <xf numFmtId="0" fontId="67" fillId="0" borderId="0" applyNumberFormat="0" applyFill="0" applyBorder="0" applyAlignment="0" applyProtection="0"/>
    <xf numFmtId="173" fontId="87" fillId="0" borderId="0">
      <protection locked="0"/>
    </xf>
    <xf numFmtId="173" fontId="88" fillId="0" borderId="0">
      <protection locked="0"/>
    </xf>
    <xf numFmtId="0" fontId="91" fillId="21" borderId="0" applyNumberFormat="0" applyBorder="0" applyAlignment="0" applyProtection="0"/>
    <xf numFmtId="0" fontId="75" fillId="0" borderId="5" applyNumberFormat="0" applyFill="0" applyAlignment="0" applyProtection="0"/>
    <xf numFmtId="0" fontId="76" fillId="0" borderId="6" applyNumberFormat="0" applyFill="0" applyAlignment="0" applyProtection="0"/>
    <xf numFmtId="0" fontId="77" fillId="0" borderId="7" applyNumberFormat="0" applyFill="0" applyAlignment="0" applyProtection="0"/>
    <xf numFmtId="0" fontId="77" fillId="0" borderId="0" applyNumberFormat="0" applyFill="0" applyBorder="0" applyAlignment="0" applyProtection="0"/>
    <xf numFmtId="174" fontId="92" fillId="0" borderId="0">
      <protection locked="0"/>
    </xf>
    <xf numFmtId="174" fontId="93" fillId="0" borderId="0">
      <protection locked="0"/>
    </xf>
    <xf numFmtId="174" fontId="92" fillId="0" borderId="0">
      <protection locked="0"/>
    </xf>
    <xf numFmtId="174" fontId="93" fillId="0" borderId="0">
      <protection locked="0"/>
    </xf>
    <xf numFmtId="0" fontId="72" fillId="4" borderId="3" applyNumberFormat="0" applyAlignment="0" applyProtection="0"/>
    <xf numFmtId="4" fontId="94" fillId="0" borderId="19">
      <alignment horizontal="left" vertical="center" wrapText="1"/>
    </xf>
    <xf numFmtId="39" fontId="26" fillId="0" borderId="20">
      <alignment horizontal="right" vertical="top" wrapText="1"/>
    </xf>
    <xf numFmtId="39" fontId="26" fillId="0" borderId="20">
      <alignment horizontal="right" vertical="top" wrapText="1"/>
    </xf>
    <xf numFmtId="39" fontId="26" fillId="0" borderId="20">
      <alignment horizontal="right" vertical="top" wrapText="1"/>
    </xf>
    <xf numFmtId="39" fontId="26" fillId="0" borderId="20">
      <alignment horizontal="right" vertical="top" wrapText="1"/>
    </xf>
    <xf numFmtId="0" fontId="66" fillId="0" borderId="8" applyNumberFormat="0" applyFill="0" applyAlignment="0" applyProtection="0"/>
    <xf numFmtId="0" fontId="4" fillId="0" borderId="0"/>
    <xf numFmtId="0" fontId="4" fillId="0" borderId="0"/>
    <xf numFmtId="0" fontId="1" fillId="0" borderId="0"/>
    <xf numFmtId="0" fontId="4" fillId="0" borderId="0"/>
    <xf numFmtId="0" fontId="95" fillId="0" borderId="0"/>
    <xf numFmtId="0" fontId="95" fillId="0" borderId="0"/>
    <xf numFmtId="0" fontId="95" fillId="0" borderId="0"/>
    <xf numFmtId="0" fontId="95" fillId="0" borderId="0"/>
    <xf numFmtId="0" fontId="95" fillId="0" borderId="0"/>
    <xf numFmtId="0" fontId="4" fillId="0" borderId="0"/>
    <xf numFmtId="0" fontId="95" fillId="0" borderId="0"/>
    <xf numFmtId="0" fontId="95" fillId="0" borderId="0"/>
    <xf numFmtId="0" fontId="95" fillId="0" borderId="0"/>
    <xf numFmtId="0" fontId="24" fillId="0" borderId="0">
      <alignment vertical="top" wrapText="1"/>
    </xf>
    <xf numFmtId="0" fontId="24" fillId="0" borderId="0">
      <alignment vertical="top" wrapText="1"/>
    </xf>
    <xf numFmtId="0" fontId="24" fillId="0" borderId="0">
      <alignment vertical="top" wrapText="1"/>
    </xf>
    <xf numFmtId="0" fontId="24" fillId="0" borderId="0">
      <alignment vertical="top" wrapText="1"/>
    </xf>
    <xf numFmtId="0" fontId="96" fillId="0" borderId="0"/>
    <xf numFmtId="0" fontId="4" fillId="0" borderId="0"/>
    <xf numFmtId="0" fontId="26" fillId="0" borderId="0"/>
    <xf numFmtId="0" fontId="4" fillId="0" borderId="0"/>
    <xf numFmtId="0" fontId="4" fillId="0" borderId="0"/>
    <xf numFmtId="0" fontId="85" fillId="0" borderId="0">
      <alignment vertical="top" wrapText="1"/>
    </xf>
    <xf numFmtId="0" fontId="4" fillId="0" borderId="0"/>
    <xf numFmtId="0" fontId="37" fillId="0" borderId="0"/>
    <xf numFmtId="0" fontId="97" fillId="0" borderId="0"/>
    <xf numFmtId="0" fontId="98"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 fillId="0" borderId="0"/>
    <xf numFmtId="0" fontId="98" fillId="0" borderId="0"/>
    <xf numFmtId="0" fontId="98" fillId="0" borderId="0"/>
    <xf numFmtId="0" fontId="98" fillId="0" borderId="0"/>
    <xf numFmtId="0" fontId="4" fillId="0" borderId="0"/>
    <xf numFmtId="0" fontId="98" fillId="0" borderId="0"/>
    <xf numFmtId="0" fontId="4" fillId="0" borderId="0"/>
    <xf numFmtId="0" fontId="1" fillId="0" borderId="0"/>
    <xf numFmtId="0" fontId="26" fillId="0" borderId="0"/>
    <xf numFmtId="0" fontId="99" fillId="0" borderId="0"/>
    <xf numFmtId="0" fontId="100" fillId="0" borderId="0">
      <alignment vertical="top" wrapText="1"/>
    </xf>
    <xf numFmtId="0" fontId="86" fillId="0" borderId="0"/>
    <xf numFmtId="0" fontId="1" fillId="0" borderId="0"/>
    <xf numFmtId="0" fontId="1" fillId="0" borderId="0"/>
    <xf numFmtId="0" fontId="1" fillId="0" borderId="0"/>
    <xf numFmtId="0" fontId="98" fillId="0" borderId="0"/>
    <xf numFmtId="0" fontId="98" fillId="0" borderId="0"/>
    <xf numFmtId="0" fontId="98" fillId="0" borderId="0"/>
    <xf numFmtId="0" fontId="98"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98" fillId="0" borderId="0"/>
    <xf numFmtId="0" fontId="98" fillId="0" borderId="0"/>
    <xf numFmtId="0" fontId="98" fillId="0" borderId="0"/>
    <xf numFmtId="0" fontId="98" fillId="0" borderId="0"/>
    <xf numFmtId="0" fontId="98" fillId="0" borderId="0"/>
    <xf numFmtId="0" fontId="1" fillId="0" borderId="0"/>
    <xf numFmtId="0" fontId="1" fillId="0" borderId="0"/>
    <xf numFmtId="0" fontId="86" fillId="0" borderId="0"/>
    <xf numFmtId="0" fontId="4" fillId="0" borderId="0"/>
    <xf numFmtId="0" fontId="98" fillId="0" borderId="0"/>
    <xf numFmtId="0" fontId="98" fillId="0" borderId="0"/>
    <xf numFmtId="0" fontId="98" fillId="0" borderId="0"/>
    <xf numFmtId="0" fontId="98" fillId="0" borderId="0"/>
    <xf numFmtId="0" fontId="98" fillId="0" borderId="0"/>
    <xf numFmtId="0" fontId="101" fillId="0" borderId="0"/>
    <xf numFmtId="0" fontId="98" fillId="0" borderId="0"/>
    <xf numFmtId="0" fontId="98" fillId="0" borderId="0"/>
    <xf numFmtId="0" fontId="98" fillId="0" borderId="0"/>
    <xf numFmtId="0" fontId="98" fillId="0" borderId="0"/>
    <xf numFmtId="0" fontId="98"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 fillId="0" borderId="0"/>
    <xf numFmtId="0" fontId="78" fillId="4" borderId="0" applyNumberFormat="0" applyBorder="0" applyAlignment="0" applyProtection="0"/>
    <xf numFmtId="0" fontId="102" fillId="0" borderId="0">
      <alignment horizontal="left" vertical="top" wrapText="1" readingOrder="1"/>
    </xf>
    <xf numFmtId="0" fontId="90"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 fillId="0" borderId="0"/>
    <xf numFmtId="0" fontId="4" fillId="0" borderId="0"/>
    <xf numFmtId="0" fontId="4" fillId="0" borderId="0"/>
    <xf numFmtId="1" fontId="103" fillId="0" borderId="0"/>
    <xf numFmtId="0" fontId="37" fillId="2" borderId="12" applyNumberFormat="0" applyFont="0" applyAlignment="0" applyProtection="0"/>
    <xf numFmtId="9" fontId="86"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04" fillId="13" borderId="21" applyNumberFormat="0" applyAlignment="0" applyProtection="0"/>
    <xf numFmtId="0" fontId="105" fillId="22" borderId="0">
      <alignment horizontal="left" vertical="top"/>
    </xf>
    <xf numFmtId="0" fontId="24" fillId="0" borderId="0"/>
    <xf numFmtId="0" fontId="24" fillId="0" borderId="0"/>
    <xf numFmtId="0" fontId="24" fillId="0" borderId="0"/>
    <xf numFmtId="0" fontId="106" fillId="0" borderId="0"/>
    <xf numFmtId="0" fontId="107" fillId="0" borderId="0"/>
    <xf numFmtId="0" fontId="26" fillId="0" borderId="16">
      <alignment horizontal="left" vertical="top" wrapText="1"/>
    </xf>
    <xf numFmtId="0" fontId="26" fillId="0" borderId="16">
      <alignment horizontal="left" vertical="top" wrapText="1"/>
    </xf>
    <xf numFmtId="0" fontId="26" fillId="0" borderId="16">
      <alignment horizontal="left" vertical="top" wrapText="1"/>
    </xf>
    <xf numFmtId="0" fontId="26" fillId="0" borderId="16">
      <alignment horizontal="left" vertical="top" wrapText="1"/>
    </xf>
    <xf numFmtId="0" fontId="26" fillId="0" borderId="17">
      <alignment horizontal="left" vertical="top" wrapText="1"/>
    </xf>
    <xf numFmtId="0" fontId="26" fillId="0" borderId="17">
      <alignment horizontal="left" vertical="top" wrapText="1"/>
    </xf>
    <xf numFmtId="0" fontId="26" fillId="0" borderId="17">
      <alignment horizontal="left" vertical="top" wrapText="1"/>
    </xf>
    <xf numFmtId="0" fontId="26" fillId="0" borderId="17">
      <alignment horizontal="left" vertical="top" wrapText="1"/>
    </xf>
    <xf numFmtId="0" fontId="108" fillId="0" borderId="0" applyNumberFormat="0" applyFill="0" applyBorder="0" applyAlignment="0" applyProtection="0"/>
    <xf numFmtId="174" fontId="87" fillId="0" borderId="2">
      <protection locked="0"/>
    </xf>
    <xf numFmtId="174" fontId="88" fillId="0" borderId="2">
      <protection locked="0"/>
    </xf>
    <xf numFmtId="0" fontId="73" fillId="0" borderId="15" applyNumberFormat="0" applyFill="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6" fontId="24" fillId="0" borderId="0" applyFont="0" applyFill="0" applyBorder="0" applyAlignment="0" applyProtection="0"/>
    <xf numFmtId="176" fontId="24" fillId="0" borderId="0" applyFont="0" applyFill="0" applyBorder="0" applyAlignment="0" applyProtection="0"/>
    <xf numFmtId="176"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37" fillId="0" borderId="0" applyFont="0" applyFill="0" applyBorder="0" applyAlignment="0" applyProtection="0"/>
    <xf numFmtId="175" fontId="98" fillId="0" borderId="0" applyFont="0" applyFill="0" applyBorder="0" applyAlignment="0" applyProtection="0"/>
    <xf numFmtId="175" fontId="98" fillId="0" borderId="0" applyFont="0" applyFill="0" applyBorder="0" applyAlignment="0" applyProtection="0"/>
    <xf numFmtId="175" fontId="98" fillId="0" borderId="0" applyFont="0" applyFill="0" applyBorder="0" applyAlignment="0" applyProtection="0"/>
    <xf numFmtId="175" fontId="98" fillId="0" borderId="0" applyFont="0" applyFill="0" applyBorder="0" applyAlignment="0" applyProtection="0"/>
    <xf numFmtId="170" fontId="4" fillId="0" borderId="0" applyFill="0" applyBorder="0" applyAlignment="0" applyProtection="0"/>
    <xf numFmtId="164"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4" fillId="0" borderId="0" applyFont="0" applyFill="0" applyBorder="0" applyAlignment="0" applyProtection="0"/>
    <xf numFmtId="164" fontId="98" fillId="0" borderId="0" applyFont="0" applyFill="0" applyBorder="0" applyAlignment="0" applyProtection="0"/>
    <xf numFmtId="164" fontId="98" fillId="0" borderId="0" applyFont="0" applyFill="0" applyBorder="0" applyAlignment="0" applyProtection="0"/>
    <xf numFmtId="164" fontId="98" fillId="0" borderId="0" applyFont="0" applyFill="0" applyBorder="0" applyAlignment="0" applyProtection="0"/>
    <xf numFmtId="164" fontId="98" fillId="0" borderId="0" applyFont="0" applyFill="0" applyBorder="0" applyAlignment="0" applyProtection="0"/>
    <xf numFmtId="0" fontId="66"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83" fillId="0" borderId="0"/>
    <xf numFmtId="0" fontId="86" fillId="23" borderId="0" applyNumberFormat="0" applyBorder="0" applyAlignment="0" applyProtection="0"/>
    <xf numFmtId="0" fontId="86" fillId="5" borderId="0" applyNumberFormat="0" applyBorder="0" applyAlignment="0" applyProtection="0"/>
    <xf numFmtId="0" fontId="86" fillId="24" borderId="0" applyNumberFormat="0" applyBorder="0" applyAlignment="0" applyProtection="0"/>
    <xf numFmtId="0" fontId="86" fillId="12" borderId="0" applyNumberFormat="0" applyBorder="0" applyAlignment="0" applyProtection="0"/>
    <xf numFmtId="0" fontId="86" fillId="21" borderId="0" applyNumberFormat="0" applyBorder="0" applyAlignment="0" applyProtection="0"/>
    <xf numFmtId="0" fontId="86" fillId="3" borderId="0" applyNumberFormat="0" applyBorder="0" applyAlignment="0" applyProtection="0"/>
    <xf numFmtId="0" fontId="86" fillId="19" borderId="0" applyNumberFormat="0" applyBorder="0" applyAlignment="0" applyProtection="0"/>
    <xf numFmtId="0" fontId="86" fillId="20" borderId="0" applyNumberFormat="0" applyBorder="0" applyAlignment="0" applyProtection="0"/>
    <xf numFmtId="0" fontId="86" fillId="25" borderId="0" applyNumberFormat="0" applyBorder="0" applyAlignment="0" applyProtection="0"/>
    <xf numFmtId="0" fontId="86" fillId="12" borderId="0" applyNumberFormat="0" applyBorder="0" applyAlignment="0" applyProtection="0"/>
    <xf numFmtId="0" fontId="86" fillId="19" borderId="0" applyNumberFormat="0" applyBorder="0" applyAlignment="0" applyProtection="0"/>
    <xf numFmtId="0" fontId="86" fillId="7" borderId="0" applyNumberFormat="0" applyBorder="0" applyAlignment="0" applyProtection="0"/>
    <xf numFmtId="0" fontId="61" fillId="26" borderId="0" applyNumberFormat="0" applyBorder="0" applyAlignment="0" applyProtection="0"/>
    <xf numFmtId="0" fontId="61" fillId="20" borderId="0" applyNumberFormat="0" applyBorder="0" applyAlignment="0" applyProtection="0"/>
    <xf numFmtId="0" fontId="61" fillId="25" borderId="0" applyNumberFormat="0" applyBorder="0" applyAlignment="0" applyProtection="0"/>
    <xf numFmtId="0" fontId="61" fillId="17" borderId="0" applyNumberFormat="0" applyBorder="0" applyAlignment="0" applyProtection="0"/>
    <xf numFmtId="0" fontId="61" fillId="10" borderId="0" applyNumberFormat="0" applyBorder="0" applyAlignment="0" applyProtection="0"/>
    <xf numFmtId="0" fontId="61" fillId="27" borderId="0" applyNumberFormat="0" applyBorder="0" applyAlignment="0" applyProtection="0"/>
    <xf numFmtId="0" fontId="109" fillId="0" borderId="0"/>
    <xf numFmtId="165" fontId="109" fillId="0" borderId="0"/>
    <xf numFmtId="164" fontId="86" fillId="0" borderId="0" applyFont="0" applyFill="0" applyBorder="0" applyAlignment="0" applyProtection="0"/>
    <xf numFmtId="164" fontId="86" fillId="0" borderId="0" applyFont="0" applyFill="0" applyBorder="0" applyAlignment="0" applyProtection="0"/>
    <xf numFmtId="164" fontId="37"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86" fillId="0" borderId="0" applyFont="0" applyFill="0" applyBorder="0" applyAlignment="0" applyProtection="0"/>
    <xf numFmtId="164" fontId="4" fillId="0" borderId="0" applyFont="0" applyFill="0" applyBorder="0" applyAlignment="0" applyProtection="0"/>
    <xf numFmtId="178" fontId="24" fillId="0" borderId="0" applyFill="0" applyBorder="0" applyAlignment="0" applyProtection="0"/>
    <xf numFmtId="164" fontId="86"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91" fillId="24" borderId="0" applyNumberFormat="0" applyBorder="0" applyAlignment="0" applyProtection="0"/>
    <xf numFmtId="2" fontId="4" fillId="0" borderId="0" applyFont="0" applyFill="0" applyBorder="0" applyAlignment="0" applyProtection="0"/>
    <xf numFmtId="0" fontId="110" fillId="0" borderId="0" applyNumberFormat="0" applyFill="0" applyBorder="0" applyAlignment="0" applyProtection="0">
      <alignment vertical="top"/>
      <protection locked="0"/>
    </xf>
    <xf numFmtId="0" fontId="104" fillId="18" borderId="21" applyNumberFormat="0" applyAlignment="0" applyProtection="0"/>
    <xf numFmtId="0" fontId="62" fillId="0" borderId="9" applyNumberFormat="0" applyFill="0" applyAlignment="0" applyProtection="0"/>
    <xf numFmtId="0" fontId="63" fillId="0" borderId="10" applyNumberFormat="0" applyFill="0" applyAlignment="0" applyProtection="0"/>
    <xf numFmtId="0" fontId="64" fillId="0" borderId="11" applyNumberFormat="0" applyFill="0" applyAlignment="0" applyProtection="0"/>
    <xf numFmtId="0" fontId="64" fillId="0" borderId="0" applyNumberFormat="0" applyFill="0" applyBorder="0" applyAlignment="0" applyProtection="0"/>
    <xf numFmtId="0" fontId="111" fillId="0" borderId="0" applyNumberFormat="0" applyFill="0" applyBorder="0" applyAlignment="0" applyProtection="0"/>
    <xf numFmtId="0" fontId="65" fillId="4" borderId="0" applyNumberFormat="0" applyBorder="0" applyAlignment="0" applyProtection="0"/>
    <xf numFmtId="0" fontId="37" fillId="0" borderId="0"/>
    <xf numFmtId="0" fontId="37" fillId="0" borderId="0"/>
    <xf numFmtId="0" fontId="112" fillId="0" borderId="0"/>
    <xf numFmtId="0" fontId="4" fillId="0" borderId="0"/>
    <xf numFmtId="0" fontId="1" fillId="0" borderId="0"/>
    <xf numFmtId="0" fontId="4" fillId="0" borderId="0"/>
    <xf numFmtId="0" fontId="112" fillId="0" borderId="0"/>
    <xf numFmtId="0" fontId="4" fillId="2" borderId="12" applyNumberFormat="0" applyFont="0" applyAlignment="0" applyProtection="0"/>
    <xf numFmtId="0" fontId="66" fillId="0" borderId="0" applyNumberFormat="0" applyFill="0" applyBorder="0" applyAlignment="0" applyProtection="0"/>
    <xf numFmtId="9" fontId="86" fillId="0" borderId="0" applyFont="0" applyFill="0" applyBorder="0" applyAlignment="0" applyProtection="0"/>
    <xf numFmtId="9" fontId="37"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86" fillId="0" borderId="0" applyFont="0" applyFill="0" applyBorder="0" applyAlignment="0" applyProtection="0"/>
    <xf numFmtId="9" fontId="86" fillId="0" borderId="0" applyFont="0" applyFill="0" applyBorder="0" applyAlignment="0" applyProtection="0"/>
    <xf numFmtId="0" fontId="67" fillId="0" borderId="0" applyNumberFormat="0" applyFill="0" applyBorder="0" applyAlignment="0" applyProtection="0"/>
    <xf numFmtId="0" fontId="61" fillId="15" borderId="0" applyNumberFormat="0" applyBorder="0" applyAlignment="0" applyProtection="0"/>
    <xf numFmtId="0" fontId="61" fillId="11" borderId="0" applyNumberFormat="0" applyBorder="0" applyAlignment="0" applyProtection="0"/>
    <xf numFmtId="0" fontId="61" fillId="16" borderId="0" applyNumberFormat="0" applyBorder="0" applyAlignment="0" applyProtection="0"/>
    <xf numFmtId="0" fontId="61" fillId="17" borderId="0" applyNumberFormat="0" applyBorder="0" applyAlignment="0" applyProtection="0"/>
    <xf numFmtId="0" fontId="61" fillId="10" borderId="0" applyNumberFormat="0" applyBorder="0" applyAlignment="0" applyProtection="0"/>
    <xf numFmtId="0" fontId="61" fillId="6" borderId="0" applyNumberFormat="0" applyBorder="0" applyAlignment="0" applyProtection="0"/>
    <xf numFmtId="0" fontId="68" fillId="0" borderId="13" applyNumberFormat="0" applyFill="0" applyAlignment="0" applyProtection="0"/>
    <xf numFmtId="0" fontId="69" fillId="14" borderId="4" applyNumberFormat="0" applyAlignment="0" applyProtection="0"/>
    <xf numFmtId="0" fontId="70" fillId="18" borderId="3" applyNumberFormat="0" applyAlignment="0" applyProtection="0"/>
    <xf numFmtId="0" fontId="71"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72" fillId="3" borderId="3" applyNumberFormat="0" applyAlignment="0" applyProtection="0"/>
    <xf numFmtId="0" fontId="73" fillId="0" borderId="15"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7" fillId="0" borderId="0"/>
    <xf numFmtId="0" fontId="15" fillId="0" borderId="0" applyNumberFormat="0" applyFill="0" applyBorder="0" applyAlignment="0" applyProtection="0"/>
    <xf numFmtId="0" fontId="115" fillId="0" borderId="0"/>
    <xf numFmtId="0" fontId="115" fillId="0" borderId="0"/>
  </cellStyleXfs>
  <cellXfs count="235">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5" fillId="0" borderId="0" xfId="0" applyFont="1"/>
    <xf numFmtId="0" fontId="14" fillId="0" borderId="0" xfId="0" applyFont="1" applyAlignment="1">
      <alignment vertical="top" wrapText="1"/>
    </xf>
    <xf numFmtId="0" fontId="14" fillId="0" borderId="0" xfId="0" applyFont="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top" wrapText="1"/>
    </xf>
    <xf numFmtId="0" fontId="17" fillId="0" borderId="0" xfId="0" applyFont="1"/>
    <xf numFmtId="164" fontId="15" fillId="0" borderId="0" xfId="1" applyNumberFormat="1" applyFont="1" applyAlignment="1">
      <alignment horizontal="center" vertical="center"/>
    </xf>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18" fillId="0" borderId="0" xfId="0" applyFont="1" applyAlignment="1">
      <alignment horizontal="left" vertical="center"/>
    </xf>
    <xf numFmtId="0" fontId="18" fillId="0" borderId="0" xfId="0" applyFont="1"/>
    <xf numFmtId="4" fontId="4" fillId="0" borderId="0" xfId="1" applyNumberFormat="1" applyFont="1" applyAlignment="1">
      <alignment wrapText="1"/>
    </xf>
    <xf numFmtId="4" fontId="19" fillId="0" borderId="0" xfId="0" applyNumberFormat="1" applyFont="1" applyAlignment="1">
      <alignment horizontal="left"/>
    </xf>
    <xf numFmtId="1" fontId="10" fillId="0" borderId="0" xfId="0" applyNumberFormat="1" applyFont="1" applyAlignment="1">
      <alignment horizontal="center" vertical="top" wrapText="1"/>
    </xf>
    <xf numFmtId="0" fontId="20" fillId="0" borderId="0" xfId="0" applyFont="1" applyAlignment="1">
      <alignment horizontal="center" vertical="top" wrapText="1"/>
    </xf>
    <xf numFmtId="4" fontId="21" fillId="0" borderId="0" xfId="0" applyNumberFormat="1" applyFont="1" applyAlignment="1">
      <alignment horizontal="center"/>
    </xf>
    <xf numFmtId="4" fontId="22" fillId="0" borderId="0" xfId="0" applyNumberFormat="1" applyFont="1" applyAlignment="1">
      <alignment horizontal="left"/>
    </xf>
    <xf numFmtId="0" fontId="23" fillId="0" borderId="0" xfId="0" applyFont="1"/>
    <xf numFmtId="4" fontId="24" fillId="0" borderId="0" xfId="0" applyNumberFormat="1" applyFont="1" applyAlignment="1">
      <alignment vertical="top" wrapText="1"/>
    </xf>
    <xf numFmtId="4" fontId="28" fillId="0" borderId="0" xfId="0" applyNumberFormat="1" applyFont="1" applyAlignment="1">
      <alignment horizontal="left"/>
    </xf>
    <xf numFmtId="4" fontId="30" fillId="0" borderId="0" xfId="0" applyNumberFormat="1" applyFont="1" applyAlignment="1">
      <alignment horizontal="left"/>
    </xf>
    <xf numFmtId="0" fontId="27" fillId="0" borderId="0" xfId="0" applyFont="1" applyAlignment="1">
      <alignment horizontal="left" vertical="top" wrapText="1"/>
    </xf>
    <xf numFmtId="4" fontId="34" fillId="0" borderId="0" xfId="0" applyNumberFormat="1" applyFont="1" applyAlignment="1">
      <alignment horizontal="center"/>
    </xf>
    <xf numFmtId="4" fontId="4" fillId="0" borderId="0" xfId="0" applyNumberFormat="1" applyFont="1" applyAlignment="1">
      <alignment vertical="top" wrapText="1"/>
    </xf>
    <xf numFmtId="4" fontId="4" fillId="0" borderId="0" xfId="1" applyNumberFormat="1" applyFont="1" applyAlignment="1">
      <alignment horizontal="right" wrapText="1"/>
    </xf>
    <xf numFmtId="0" fontId="24" fillId="0" borderId="0" xfId="0" applyFont="1" applyAlignment="1">
      <alignment vertical="top" wrapText="1"/>
    </xf>
    <xf numFmtId="4" fontId="24" fillId="0" borderId="0" xfId="0" applyNumberFormat="1" applyFont="1" applyAlignment="1">
      <alignment horizontal="right" wrapText="1"/>
    </xf>
    <xf numFmtId="0" fontId="27" fillId="0" borderId="0" xfId="0" applyFont="1" applyAlignment="1">
      <alignment vertical="top" wrapText="1"/>
    </xf>
    <xf numFmtId="4" fontId="4" fillId="0" borderId="0" xfId="0" applyNumberFormat="1" applyFont="1" applyAlignment="1">
      <alignment horizontal="right" wrapText="1"/>
    </xf>
    <xf numFmtId="4" fontId="27" fillId="0" borderId="0" xfId="0" applyNumberFormat="1" applyFont="1" applyAlignment="1">
      <alignment vertical="top" wrapText="1"/>
    </xf>
    <xf numFmtId="0" fontId="24" fillId="0" borderId="0" xfId="0" applyFont="1" applyAlignment="1">
      <alignment horizontal="left" vertical="top" wrapText="1"/>
    </xf>
    <xf numFmtId="0" fontId="4" fillId="0" borderId="0" xfId="0" applyFont="1" applyAlignment="1">
      <alignment horizontal="left" vertical="top" wrapText="1"/>
    </xf>
    <xf numFmtId="4" fontId="40" fillId="0" borderId="0" xfId="0" applyNumberFormat="1" applyFont="1" applyAlignment="1">
      <alignment horizontal="center"/>
    </xf>
    <xf numFmtId="0" fontId="10" fillId="0" borderId="0" xfId="0" applyFont="1" applyAlignment="1">
      <alignment horizontal="center"/>
    </xf>
    <xf numFmtId="4" fontId="39" fillId="0" borderId="0" xfId="1" applyNumberFormat="1" applyFont="1" applyAlignment="1">
      <alignment horizontal="right" wrapText="1"/>
    </xf>
    <xf numFmtId="9" fontId="10" fillId="0" borderId="0" xfId="0" applyNumberFormat="1" applyFont="1" applyAlignment="1">
      <alignment horizontal="center" wrapText="1"/>
    </xf>
    <xf numFmtId="0" fontId="45" fillId="0" borderId="0" xfId="0" applyFont="1"/>
    <xf numFmtId="4" fontId="46" fillId="0" borderId="0" xfId="0" applyNumberFormat="1" applyFont="1" applyAlignment="1">
      <alignment vertical="top" wrapText="1"/>
    </xf>
    <xf numFmtId="0" fontId="48"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20" fillId="0" borderId="0" xfId="0" applyNumberFormat="1" applyFont="1" applyAlignment="1">
      <alignment horizontal="center" vertical="center"/>
    </xf>
    <xf numFmtId="0" fontId="44" fillId="0" borderId="0" xfId="0" applyFont="1" applyAlignment="1">
      <alignment horizontal="right" vertical="center"/>
    </xf>
    <xf numFmtId="0" fontId="49" fillId="0" borderId="0" xfId="0" applyFont="1"/>
    <xf numFmtId="0" fontId="50" fillId="0" borderId="0" xfId="0" applyFont="1" applyAlignment="1">
      <alignment horizontal="left" vertical="center"/>
    </xf>
    <xf numFmtId="4" fontId="50" fillId="0" borderId="0" xfId="0" applyNumberFormat="1" applyFont="1" applyAlignment="1">
      <alignment horizontal="left" vertical="center"/>
    </xf>
    <xf numFmtId="4" fontId="51" fillId="0" borderId="0" xfId="0" applyNumberFormat="1" applyFont="1" applyAlignment="1">
      <alignment horizontal="left" vertical="center"/>
    </xf>
    <xf numFmtId="4" fontId="52"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4" fillId="0" borderId="2" xfId="1" applyNumberFormat="1" applyFont="1" applyBorder="1" applyAlignment="1">
      <alignment horizontal="right" vertical="center" wrapText="1"/>
    </xf>
    <xf numFmtId="4" fontId="54" fillId="0" borderId="0" xfId="0" applyNumberFormat="1" applyFont="1" applyAlignment="1">
      <alignment horizontal="left"/>
    </xf>
    <xf numFmtId="166" fontId="55" fillId="0" borderId="0" xfId="0" applyNumberFormat="1" applyFont="1"/>
    <xf numFmtId="0" fontId="14" fillId="0" borderId="0" xfId="0" applyFont="1" applyAlignment="1">
      <alignment horizontal="left" vertical="center"/>
    </xf>
    <xf numFmtId="4" fontId="24"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5" fillId="0" borderId="0" xfId="2" applyNumberFormat="1" applyFont="1" applyAlignment="1">
      <alignment horizontal="center" vertical="center"/>
    </xf>
    <xf numFmtId="9" fontId="25" fillId="0" borderId="0" xfId="2" applyFont="1" applyAlignment="1">
      <alignment horizontal="center" vertical="center"/>
    </xf>
    <xf numFmtId="0" fontId="32"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41" fillId="0" borderId="0" xfId="0" applyFont="1" applyAlignment="1">
      <alignment horizontal="center" vertical="center" wrapText="1"/>
    </xf>
    <xf numFmtId="0" fontId="32" fillId="0" borderId="0" xfId="0" applyFont="1" applyAlignment="1">
      <alignment vertical="center" wrapText="1"/>
    </xf>
    <xf numFmtId="0" fontId="0" fillId="0" borderId="0" xfId="0" applyAlignment="1">
      <alignment vertical="center"/>
    </xf>
    <xf numFmtId="0" fontId="45"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165" fontId="32" fillId="0" borderId="0" xfId="1" applyNumberFormat="1" applyFont="1" applyAlignment="1">
      <alignment horizontal="right" vertical="center"/>
    </xf>
    <xf numFmtId="4" fontId="4" fillId="0" borderId="0" xfId="0" applyNumberFormat="1" applyFont="1" applyAlignment="1">
      <alignment vertical="center" wrapText="1"/>
    </xf>
    <xf numFmtId="165" fontId="27" fillId="0" borderId="0" xfId="1" applyNumberFormat="1" applyFont="1" applyAlignment="1">
      <alignment vertical="center" wrapText="1"/>
    </xf>
    <xf numFmtId="165" fontId="32" fillId="0" borderId="0" xfId="1" applyNumberFormat="1" applyFont="1" applyAlignment="1">
      <alignment vertical="center"/>
    </xf>
    <xf numFmtId="4" fontId="24" fillId="0" borderId="0" xfId="0" applyNumberFormat="1" applyFont="1" applyAlignment="1">
      <alignment vertical="center" wrapText="1"/>
    </xf>
    <xf numFmtId="4" fontId="24" fillId="0" borderId="0" xfId="1" applyNumberFormat="1" applyFont="1" applyAlignment="1">
      <alignment vertical="center" wrapText="1"/>
    </xf>
    <xf numFmtId="4" fontId="27" fillId="0" borderId="0" xfId="1" applyNumberFormat="1" applyFont="1" applyAlignment="1">
      <alignment horizontal="right" vertical="center" wrapText="1"/>
    </xf>
    <xf numFmtId="4" fontId="32"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27"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42" fillId="0" borderId="0" xfId="0" applyNumberFormat="1" applyFont="1" applyAlignment="1">
      <alignment horizontal="right" vertical="center" wrapText="1"/>
    </xf>
    <xf numFmtId="4" fontId="27" fillId="0" borderId="0" xfId="0" applyNumberFormat="1" applyFont="1" applyAlignment="1">
      <alignment horizontal="right" vertical="center" wrapText="1"/>
    </xf>
    <xf numFmtId="165" fontId="27" fillId="0" borderId="0" xfId="1" applyNumberFormat="1" applyFont="1" applyAlignment="1">
      <alignment horizontal="right" vertical="center"/>
    </xf>
    <xf numFmtId="0" fontId="0" fillId="0" borderId="0" xfId="0" applyAlignment="1">
      <alignment horizontal="right" vertical="center"/>
    </xf>
    <xf numFmtId="0" fontId="45" fillId="0" borderId="0" xfId="0" applyFont="1" applyAlignment="1">
      <alignment horizontal="right" vertical="center"/>
    </xf>
    <xf numFmtId="0" fontId="4" fillId="0" borderId="0" xfId="0" applyFont="1" applyAlignment="1">
      <alignment horizontal="right" vertical="center"/>
    </xf>
    <xf numFmtId="165" fontId="27" fillId="0" borderId="0" xfId="1" applyNumberFormat="1" applyFont="1" applyAlignment="1">
      <alignment horizontal="right" vertical="center" wrapText="1"/>
    </xf>
    <xf numFmtId="165" fontId="25" fillId="0" borderId="0" xfId="1" applyNumberFormat="1" applyFont="1" applyAlignment="1">
      <alignment horizontal="right" vertical="center"/>
    </xf>
    <xf numFmtId="4" fontId="24" fillId="0" borderId="0" xfId="1" applyNumberFormat="1" applyFont="1" applyAlignment="1">
      <alignment horizontal="right" vertical="center" wrapText="1"/>
    </xf>
    <xf numFmtId="0" fontId="45" fillId="0" borderId="0" xfId="0" applyFont="1" applyAlignment="1">
      <alignment horizontal="center" vertical="center"/>
    </xf>
    <xf numFmtId="0" fontId="25" fillId="0" borderId="0" xfId="0" applyFont="1" applyAlignment="1">
      <alignment horizontal="center" vertical="center"/>
    </xf>
    <xf numFmtId="0" fontId="32" fillId="0" borderId="0" xfId="0" applyFont="1" applyAlignment="1">
      <alignment horizontal="center" vertical="center"/>
    </xf>
    <xf numFmtId="4" fontId="39" fillId="0" borderId="0" xfId="1" applyNumberFormat="1" applyFont="1" applyAlignment="1">
      <alignment horizontal="right" vertical="center" wrapText="1"/>
    </xf>
    <xf numFmtId="4" fontId="24"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165" fontId="19" fillId="0" borderId="0" xfId="1" applyNumberFormat="1" applyFont="1" applyAlignment="1">
      <alignment horizontal="right" vertical="center"/>
    </xf>
    <xf numFmtId="4" fontId="27" fillId="0" borderId="0" xfId="1" applyNumberFormat="1" applyFont="1" applyAlignment="1">
      <alignment vertical="center"/>
    </xf>
    <xf numFmtId="4" fontId="10" fillId="0" borderId="0" xfId="1" applyNumberFormat="1" applyFont="1" applyAlignment="1">
      <alignment horizontal="right" vertical="center"/>
    </xf>
    <xf numFmtId="165" fontId="24" fillId="0" borderId="0" xfId="1" applyNumberFormat="1" applyFont="1" applyAlignment="1">
      <alignment horizontal="right" vertical="center"/>
    </xf>
    <xf numFmtId="4" fontId="10" fillId="0" borderId="0" xfId="1" applyNumberFormat="1" applyFont="1" applyAlignment="1">
      <alignment vertical="center" wrapText="1"/>
    </xf>
    <xf numFmtId="4" fontId="24" fillId="0" borderId="0" xfId="0" applyNumberFormat="1" applyFont="1" applyAlignment="1">
      <alignment vertical="center"/>
    </xf>
    <xf numFmtId="2" fontId="4" fillId="0" borderId="0" xfId="0" applyNumberFormat="1" applyFont="1" applyAlignment="1">
      <alignment vertical="center"/>
    </xf>
    <xf numFmtId="165" fontId="10" fillId="0" borderId="0" xfId="1" applyNumberFormat="1" applyFont="1" applyAlignment="1">
      <alignment vertical="center"/>
    </xf>
    <xf numFmtId="165" fontId="40" fillId="0" borderId="0" xfId="1" applyNumberFormat="1" applyFont="1" applyAlignment="1">
      <alignment vertical="center"/>
    </xf>
    <xf numFmtId="4" fontId="32" fillId="0" borderId="0" xfId="1" applyNumberFormat="1" applyFont="1" applyAlignment="1">
      <alignment vertical="center"/>
    </xf>
    <xf numFmtId="165" fontId="47" fillId="0" borderId="0" xfId="1" applyNumberFormat="1" applyFont="1" applyAlignment="1">
      <alignment vertical="center"/>
    </xf>
    <xf numFmtId="164" fontId="4" fillId="0" borderId="0" xfId="1" applyNumberFormat="1" applyFont="1" applyAlignment="1">
      <alignment vertical="center" wrapText="1"/>
    </xf>
    <xf numFmtId="0" fontId="56" fillId="0" borderId="0" xfId="0" applyFont="1" applyAlignment="1">
      <alignment horizontal="center" vertical="center"/>
    </xf>
    <xf numFmtId="49" fontId="10" fillId="0" borderId="0" xfId="0" applyNumberFormat="1" applyFont="1" applyAlignment="1">
      <alignment horizontal="center" vertical="center" wrapText="1"/>
    </xf>
    <xf numFmtId="4" fontId="25" fillId="0" borderId="0" xfId="0" applyNumberFormat="1" applyFont="1" applyAlignment="1">
      <alignment horizontal="right" vertical="center"/>
    </xf>
    <xf numFmtId="4" fontId="0" fillId="0" borderId="0" xfId="0" applyNumberFormat="1" applyAlignment="1">
      <alignment wrapText="1"/>
    </xf>
    <xf numFmtId="4" fontId="29" fillId="0" borderId="0" xfId="0" applyNumberFormat="1" applyFont="1" applyAlignment="1">
      <alignment horizontal="center" vertical="center" wrapText="1"/>
    </xf>
    <xf numFmtId="4" fontId="35" fillId="0" borderId="0" xfId="3" applyNumberFormat="1" applyAlignment="1">
      <alignment wrapText="1"/>
    </xf>
    <xf numFmtId="4" fontId="38" fillId="0" borderId="0" xfId="4" applyNumberFormat="1" applyFont="1" applyAlignment="1">
      <alignment horizontal="left" vertical="top" wrapText="1"/>
    </xf>
    <xf numFmtId="4" fontId="43" fillId="0" borderId="0" xfId="0" applyNumberFormat="1" applyFont="1" applyAlignment="1">
      <alignment wrapText="1"/>
    </xf>
    <xf numFmtId="0" fontId="43" fillId="0" borderId="0" xfId="0" applyFont="1"/>
    <xf numFmtId="0" fontId="57" fillId="0" borderId="0" xfId="0" applyFont="1"/>
    <xf numFmtId="4" fontId="28" fillId="0" borderId="0" xfId="0" applyNumberFormat="1" applyFont="1" applyAlignment="1">
      <alignment horizontal="center"/>
    </xf>
    <xf numFmtId="4" fontId="35" fillId="0" borderId="0" xfId="5" applyNumberFormat="1" applyFont="1" applyAlignment="1">
      <alignment wrapText="1"/>
    </xf>
    <xf numFmtId="4" fontId="58" fillId="0" borderId="0" xfId="5" applyNumberFormat="1" applyFont="1" applyAlignment="1">
      <alignment wrapText="1"/>
    </xf>
    <xf numFmtId="0" fontId="36" fillId="0" borderId="0" xfId="0" applyFont="1" applyAlignment="1">
      <alignment horizontal="left" vertical="top" wrapText="1"/>
    </xf>
    <xf numFmtId="165" fontId="33" fillId="0" borderId="0" xfId="1" applyNumberFormat="1" applyFont="1" applyAlignment="1">
      <alignment horizontal="right" vertical="center"/>
    </xf>
    <xf numFmtId="4" fontId="0" fillId="0" borderId="0" xfId="0" applyNumberFormat="1"/>
    <xf numFmtId="4" fontId="43" fillId="0" borderId="0" xfId="0" applyNumberFormat="1" applyFont="1" applyAlignment="1">
      <alignment horizontal="left" wrapText="1"/>
    </xf>
    <xf numFmtId="4" fontId="10" fillId="0" borderId="0" xfId="1" applyNumberFormat="1" applyFont="1" applyAlignment="1">
      <alignment wrapText="1"/>
    </xf>
    <xf numFmtId="4" fontId="25" fillId="0" borderId="0" xfId="0" applyNumberFormat="1" applyFont="1" applyAlignment="1">
      <alignment horizontal="right"/>
    </xf>
    <xf numFmtId="4" fontId="44" fillId="0" borderId="2" xfId="1" applyNumberFormat="1" applyFont="1" applyBorder="1" applyAlignment="1">
      <alignment horizontal="center" vertical="center" wrapText="1"/>
    </xf>
    <xf numFmtId="2" fontId="24" fillId="0" borderId="0" xfId="0" applyNumberFormat="1" applyFont="1"/>
    <xf numFmtId="0" fontId="0" fillId="0" borderId="0" xfId="0" applyAlignment="1">
      <alignment horizontal="right"/>
    </xf>
    <xf numFmtId="4" fontId="4" fillId="0" borderId="0" xfId="0" applyNumberFormat="1" applyFont="1" applyAlignment="1">
      <alignment horizontal="center" vertical="center"/>
    </xf>
    <xf numFmtId="0" fontId="4" fillId="0" borderId="0" xfId="0" applyFont="1" applyAlignment="1">
      <alignment horizontal="left" vertical="center" wrapText="1"/>
    </xf>
    <xf numFmtId="4" fontId="39" fillId="0" borderId="0" xfId="1" applyNumberFormat="1" applyFont="1" applyAlignment="1">
      <alignment horizontal="right" vertical="center"/>
    </xf>
    <xf numFmtId="4" fontId="44" fillId="0" borderId="0" xfId="1" applyNumberFormat="1" applyFont="1" applyAlignment="1">
      <alignment horizontal="right" vertical="center" wrapText="1"/>
    </xf>
    <xf numFmtId="4" fontId="44" fillId="0" borderId="1" xfId="0" applyNumberFormat="1" applyFont="1" applyBorder="1" applyAlignment="1">
      <alignment horizontal="center" vertical="center"/>
    </xf>
    <xf numFmtId="4" fontId="44" fillId="0" borderId="1" xfId="1" applyNumberFormat="1" applyFont="1" applyBorder="1" applyAlignment="1">
      <alignment horizontal="center" vertical="center"/>
    </xf>
    <xf numFmtId="4" fontId="14" fillId="0" borderId="0" xfId="1" applyNumberFormat="1" applyFont="1" applyAlignment="1">
      <alignment horizontal="right" vertical="center"/>
    </xf>
    <xf numFmtId="4" fontId="14" fillId="0" borderId="1" xfId="1" applyNumberFormat="1" applyFont="1" applyBorder="1" applyAlignment="1">
      <alignment horizontal="right" vertical="center"/>
    </xf>
    <xf numFmtId="4" fontId="79" fillId="0" borderId="0" xfId="0" applyNumberFormat="1" applyFont="1" applyAlignment="1">
      <alignment horizontal="center" wrapText="1"/>
    </xf>
    <xf numFmtId="4" fontId="80" fillId="0" borderId="0" xfId="1" applyNumberFormat="1" applyFont="1" applyAlignment="1">
      <alignment horizontal="right" vertical="center" wrapText="1"/>
    </xf>
    <xf numFmtId="0" fontId="37" fillId="0" borderId="0" xfId="0" applyFont="1" applyAlignment="1">
      <alignment vertical="top" wrapText="1"/>
    </xf>
    <xf numFmtId="4" fontId="19" fillId="0" borderId="0" xfId="0" applyNumberFormat="1" applyFont="1" applyAlignment="1">
      <alignment vertical="top" wrapText="1"/>
    </xf>
    <xf numFmtId="0" fontId="58" fillId="0" borderId="0" xfId="0" applyFont="1" applyAlignment="1">
      <alignment horizontal="left" wrapText="1"/>
    </xf>
    <xf numFmtId="169" fontId="0" fillId="0" borderId="0" xfId="0" applyNumberFormat="1"/>
    <xf numFmtId="0" fontId="82" fillId="0" borderId="0" xfId="0" applyFont="1" applyAlignment="1">
      <alignment vertical="top" wrapText="1"/>
    </xf>
    <xf numFmtId="9" fontId="4" fillId="0" borderId="0" xfId="2" applyFont="1" applyAlignment="1">
      <alignment horizontal="right" vertical="center" wrapText="1"/>
    </xf>
    <xf numFmtId="9" fontId="37" fillId="0" borderId="0" xfId="2" applyFont="1" applyAlignment="1">
      <alignment horizontal="right" vertical="center"/>
    </xf>
    <xf numFmtId="4" fontId="82" fillId="0" borderId="0" xfId="0" applyNumberFormat="1" applyFont="1" applyAlignment="1">
      <alignment vertical="top" wrapText="1"/>
    </xf>
    <xf numFmtId="0" fontId="82" fillId="0" borderId="0" xfId="0" applyFont="1" applyAlignment="1">
      <alignment horizontal="left" vertical="top" wrapText="1"/>
    </xf>
    <xf numFmtId="0" fontId="4" fillId="0" borderId="0" xfId="3" applyFont="1" applyAlignment="1">
      <alignment vertical="top" wrapText="1"/>
    </xf>
    <xf numFmtId="0" fontId="37" fillId="0" borderId="0" xfId="0" applyFont="1" applyAlignment="1">
      <alignment horizontal="left" vertical="top" wrapText="1"/>
    </xf>
    <xf numFmtId="9" fontId="32" fillId="0" borderId="0" xfId="0" applyNumberFormat="1" applyFont="1" applyAlignment="1">
      <alignment horizontal="center" vertical="center" wrapText="1"/>
    </xf>
    <xf numFmtId="0" fontId="81" fillId="0" borderId="0" xfId="0" applyFont="1" applyAlignment="1">
      <alignment horizontal="center" vertical="center" wrapText="1"/>
    </xf>
    <xf numFmtId="0" fontId="37" fillId="0" borderId="0" xfId="0" applyFont="1" applyFill="1" applyAlignment="1">
      <alignment horizontal="left" vertical="top" wrapText="1"/>
    </xf>
    <xf numFmtId="4" fontId="10" fillId="0" borderId="0" xfId="0" applyNumberFormat="1" applyFont="1" applyAlignment="1">
      <alignment horizontal="center" vertical="center"/>
    </xf>
    <xf numFmtId="4" fontId="4" fillId="0" borderId="0" xfId="0" applyNumberFormat="1" applyFont="1" applyAlignment="1">
      <alignment horizontal="right"/>
    </xf>
    <xf numFmtId="4" fontId="10" fillId="0" borderId="1" xfId="0" applyNumberFormat="1" applyFont="1" applyBorder="1" applyAlignment="1">
      <alignment horizontal="right" vertical="center"/>
    </xf>
    <xf numFmtId="4" fontId="113" fillId="0" borderId="0" xfId="0" applyNumberFormat="1" applyFont="1" applyAlignment="1">
      <alignment horizontal="center" vertical="center"/>
    </xf>
    <xf numFmtId="4" fontId="10" fillId="0" borderId="2" xfId="0" applyNumberFormat="1" applyFont="1" applyBorder="1" applyAlignment="1">
      <alignment horizontal="center" vertical="center"/>
    </xf>
    <xf numFmtId="4" fontId="4" fillId="0" borderId="1" xfId="0" applyNumberFormat="1" applyFont="1" applyBorder="1" applyAlignment="1">
      <alignment horizontal="center" vertical="center"/>
    </xf>
    <xf numFmtId="4" fontId="20" fillId="0" borderId="1" xfId="0" applyNumberFormat="1" applyFont="1" applyBorder="1" applyAlignment="1">
      <alignment horizontal="center" vertical="center"/>
    </xf>
    <xf numFmtId="4" fontId="4" fillId="0" borderId="1" xfId="1" applyNumberFormat="1" applyFont="1" applyBorder="1" applyAlignment="1">
      <alignment horizontal="center" vertical="center"/>
    </xf>
    <xf numFmtId="4" fontId="113" fillId="0" borderId="0" xfId="0" applyNumberFormat="1" applyFont="1" applyAlignment="1">
      <alignment horizontal="right" vertical="center"/>
    </xf>
    <xf numFmtId="4" fontId="10" fillId="0" borderId="2" xfId="0" applyNumberFormat="1" applyFont="1" applyBorder="1"/>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14" fillId="0" borderId="0" xfId="0" applyFont="1" applyAlignment="1">
      <alignment horizontal="center" vertical="center"/>
    </xf>
    <xf numFmtId="0" fontId="114" fillId="0" borderId="2" xfId="0" applyFont="1" applyBorder="1" applyAlignment="1">
      <alignment horizontal="center" vertical="center" wrapText="1"/>
    </xf>
    <xf numFmtId="4" fontId="14" fillId="0" borderId="2" xfId="1" applyNumberFormat="1" applyFont="1" applyBorder="1" applyAlignment="1">
      <alignment horizontal="right" vertical="center"/>
    </xf>
    <xf numFmtId="4" fontId="114" fillId="0" borderId="0" xfId="1" applyNumberFormat="1" applyFont="1" applyAlignment="1">
      <alignment horizontal="right" vertical="center"/>
    </xf>
    <xf numFmtId="4" fontId="114" fillId="0" borderId="2" xfId="1" applyNumberFormat="1" applyFont="1" applyBorder="1" applyAlignment="1">
      <alignment horizontal="right" vertical="center"/>
    </xf>
    <xf numFmtId="0" fontId="25" fillId="0" borderId="0" xfId="2" applyNumberFormat="1" applyFont="1" applyFill="1" applyAlignment="1">
      <alignment horizontal="center" vertical="center"/>
    </xf>
    <xf numFmtId="4" fontId="0" fillId="0" borderId="0" xfId="0" applyNumberFormat="1" applyBorder="1" applyAlignment="1">
      <alignment wrapText="1"/>
    </xf>
    <xf numFmtId="0" fontId="0" fillId="0" borderId="0" xfId="0" applyBorder="1"/>
    <xf numFmtId="0" fontId="4" fillId="0" borderId="0" xfId="0" applyFont="1" applyFill="1" applyAlignment="1">
      <alignment horizontal="left" vertical="center" wrapText="1"/>
    </xf>
    <xf numFmtId="0" fontId="14" fillId="0" borderId="0" xfId="0" applyFont="1" applyFill="1" applyAlignment="1">
      <alignment horizontal="center" vertical="center"/>
    </xf>
    <xf numFmtId="0" fontId="24" fillId="0" borderId="0" xfId="0" applyFont="1" applyFill="1" applyAlignment="1">
      <alignment vertical="top" wrapText="1"/>
    </xf>
    <xf numFmtId="0" fontId="10" fillId="0" borderId="0" xfId="0" applyFont="1" applyFill="1" applyAlignment="1">
      <alignment horizontal="center" vertical="center" wrapText="1"/>
    </xf>
    <xf numFmtId="4" fontId="4" fillId="0" borderId="0" xfId="1"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0" fontId="0" fillId="0" borderId="0" xfId="0" applyFill="1"/>
    <xf numFmtId="4" fontId="19" fillId="0" borderId="0" xfId="0" applyNumberFormat="1" applyFont="1" applyFill="1" applyAlignment="1">
      <alignment horizontal="left"/>
    </xf>
    <xf numFmtId="0" fontId="0" fillId="0" borderId="0" xfId="0" applyFill="1" applyAlignment="1">
      <alignment horizontal="right"/>
    </xf>
    <xf numFmtId="0" fontId="25" fillId="0" borderId="0" xfId="2" applyNumberFormat="1" applyFont="1" applyFill="1" applyAlignment="1">
      <alignment horizontal="center"/>
    </xf>
    <xf numFmtId="4" fontId="24" fillId="0" borderId="0" xfId="0" applyNumberFormat="1" applyFont="1" applyFill="1" applyAlignment="1">
      <alignment horizontal="right" wrapText="1"/>
    </xf>
    <xf numFmtId="0" fontId="14" fillId="0" borderId="0" xfId="0" applyFont="1" applyFill="1" applyAlignment="1">
      <alignment horizontal="left" vertical="center"/>
    </xf>
    <xf numFmtId="4" fontId="4" fillId="0" borderId="0" xfId="0" applyNumberFormat="1" applyFont="1" applyFill="1" applyAlignment="1">
      <alignment horizontal="right" vertical="center" wrapText="1"/>
    </xf>
    <xf numFmtId="0" fontId="4" fillId="0" borderId="0" xfId="0" applyFont="1" applyFill="1" applyAlignment="1">
      <alignment horizontal="left" vertical="top" wrapText="1"/>
    </xf>
    <xf numFmtId="4" fontId="27" fillId="0" borderId="0" xfId="343" applyNumberFormat="1" applyFont="1" applyFill="1" applyAlignment="1">
      <alignment vertical="top" wrapText="1"/>
    </xf>
    <xf numFmtId="0" fontId="4" fillId="0" borderId="0" xfId="0" applyFont="1" applyFill="1" applyAlignment="1">
      <alignment vertical="top" wrapText="1"/>
    </xf>
    <xf numFmtId="0" fontId="10" fillId="0" borderId="0" xfId="0" applyFont="1" applyFill="1" applyAlignment="1">
      <alignment horizontal="center" vertical="center"/>
    </xf>
    <xf numFmtId="4" fontId="19" fillId="0" borderId="0" xfId="0" applyNumberFormat="1" applyFont="1" applyFill="1" applyAlignment="1">
      <alignment vertical="top" wrapText="1"/>
    </xf>
    <xf numFmtId="165" fontId="4" fillId="0" borderId="0" xfId="1" applyNumberFormat="1" applyFont="1" applyFill="1" applyAlignment="1">
      <alignment horizontal="right" vertical="center"/>
    </xf>
    <xf numFmtId="165" fontId="10" fillId="0" borderId="0" xfId="1" applyNumberFormat="1" applyFont="1" applyFill="1" applyAlignment="1">
      <alignment horizontal="right" vertical="center"/>
    </xf>
    <xf numFmtId="0" fontId="32" fillId="0" borderId="0" xfId="0" applyFont="1" applyFill="1" applyAlignment="1">
      <alignment horizontal="center" vertical="center" wrapText="1"/>
    </xf>
    <xf numFmtId="4" fontId="27" fillId="0" borderId="0" xfId="1" applyNumberFormat="1" applyFont="1" applyFill="1" applyAlignment="1">
      <alignment horizontal="right" vertical="center" wrapText="1"/>
    </xf>
    <xf numFmtId="4" fontId="28" fillId="0" borderId="0" xfId="0" applyNumberFormat="1" applyFont="1" applyBorder="1" applyAlignment="1">
      <alignment horizontal="center"/>
    </xf>
    <xf numFmtId="4" fontId="53" fillId="0" borderId="0" xfId="0" applyNumberFormat="1" applyFont="1" applyBorder="1" applyAlignment="1">
      <alignment horizontal="center"/>
    </xf>
    <xf numFmtId="165" fontId="32" fillId="0" borderId="0" xfId="1" applyNumberFormat="1" applyFont="1"/>
    <xf numFmtId="165" fontId="32" fillId="0" borderId="0" xfId="1" applyNumberFormat="1" applyFont="1" applyFill="1" applyAlignment="1">
      <alignment horizontal="right" vertical="center"/>
    </xf>
    <xf numFmtId="0" fontId="6" fillId="0" borderId="0" xfId="0" applyFont="1" applyAlignment="1">
      <alignment horizontal="left" vertical="center" wrapText="1"/>
    </xf>
    <xf numFmtId="0" fontId="0" fillId="0" borderId="0" xfId="0" applyAlignment="1">
      <alignment wrapText="1"/>
    </xf>
    <xf numFmtId="0" fontId="116" fillId="0" borderId="0" xfId="0" applyFont="1" applyAlignment="1"/>
  </cellXfs>
  <cellStyles count="434">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2" xfId="61"/>
    <cellStyle name="normal 2 2 2" xfId="270"/>
    <cellStyle name="Normal 2 2 3" xfId="433"/>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 8" xfId="432"/>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nos" xfId="49"/>
    <cellStyle name="Vnos 2" xfId="425"/>
    <cellStyle name="Vsota" xfId="50"/>
    <cellStyle name="Vsota 2" xfId="426"/>
    <cellStyle name="Warning Text" xfId="342"/>
  </cellStyles>
  <dxfs count="0"/>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1"/>
  <sheetViews>
    <sheetView topLeftCell="A13" workbookViewId="0">
      <selection activeCell="D19" sqref="D19:K19"/>
    </sheetView>
  </sheetViews>
  <sheetFormatPr defaultRowHeight="15.75"/>
  <cols>
    <col min="1" max="1" width="3" style="1" customWidth="1"/>
    <col min="2" max="2" width="14.7109375" style="1" customWidth="1"/>
    <col min="3" max="3" width="4"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77</v>
      </c>
      <c r="C2" s="3"/>
      <c r="D2" s="3"/>
      <c r="E2" s="3"/>
    </row>
    <row r="3" spans="2:11">
      <c r="B3" s="2" t="s">
        <v>78</v>
      </c>
      <c r="C3" s="3"/>
      <c r="D3" s="3"/>
      <c r="E3" s="3"/>
    </row>
    <row r="4" spans="2:11">
      <c r="B4" s="2" t="s">
        <v>0</v>
      </c>
      <c r="C4" s="3"/>
      <c r="D4" s="3"/>
      <c r="E4" s="3"/>
    </row>
    <row r="9" spans="2:11" ht="18">
      <c r="B9" s="3" t="s">
        <v>1</v>
      </c>
      <c r="D9" s="5" t="s">
        <v>89</v>
      </c>
    </row>
    <row r="10" spans="2:11" ht="18">
      <c r="D10" s="6" t="s">
        <v>90</v>
      </c>
    </row>
    <row r="11" spans="2:11" ht="18">
      <c r="D11" s="7" t="s">
        <v>91</v>
      </c>
    </row>
    <row r="12" spans="2:11" ht="18">
      <c r="D12" s="7"/>
    </row>
    <row r="14" spans="2:11" ht="18">
      <c r="B14" s="1" t="s">
        <v>49</v>
      </c>
      <c r="D14" s="6" t="s">
        <v>50</v>
      </c>
      <c r="K14" s="184"/>
    </row>
    <row r="15" spans="2:11" ht="18">
      <c r="D15" s="6" t="s">
        <v>103</v>
      </c>
    </row>
    <row r="16" spans="2:11" ht="18">
      <c r="D16" s="6"/>
    </row>
    <row r="18" spans="2:11" ht="18">
      <c r="B18" s="3" t="s">
        <v>2</v>
      </c>
      <c r="D18" s="6" t="s">
        <v>104</v>
      </c>
      <c r="E18" s="3"/>
      <c r="F18" s="3"/>
      <c r="G18" s="3"/>
      <c r="H18" s="3"/>
    </row>
    <row r="19" spans="2:11" ht="33" customHeight="1">
      <c r="D19" s="232" t="s">
        <v>105</v>
      </c>
      <c r="E19" s="233"/>
      <c r="F19" s="233"/>
      <c r="G19" s="233"/>
      <c r="H19" s="233"/>
      <c r="I19" s="233"/>
      <c r="J19" s="233"/>
      <c r="K19" s="233"/>
    </row>
    <row r="20" spans="2:11" ht="18">
      <c r="D20" s="6"/>
      <c r="E20" s="5"/>
      <c r="F20" s="3"/>
      <c r="G20" s="3"/>
      <c r="H20" s="3"/>
    </row>
    <row r="21" spans="2:11" ht="18">
      <c r="D21" s="6"/>
      <c r="E21" s="8"/>
    </row>
    <row r="22" spans="2:11" ht="18">
      <c r="D22" s="8"/>
    </row>
    <row r="23" spans="2:11" ht="18">
      <c r="D23" s="8"/>
    </row>
    <row r="24" spans="2:11" ht="20.25">
      <c r="B24" s="3" t="s">
        <v>3</v>
      </c>
      <c r="D24" s="9" t="s">
        <v>46</v>
      </c>
      <c r="E24" s="3"/>
      <c r="F24" s="3"/>
      <c r="G24" s="3"/>
    </row>
    <row r="25" spans="2:11" ht="20.25">
      <c r="D25" s="9"/>
      <c r="E25" s="3"/>
      <c r="F25" s="3"/>
      <c r="G25" s="3"/>
    </row>
    <row r="26" spans="2:11" ht="20.25">
      <c r="D26" s="10"/>
    </row>
    <row r="29" spans="2:11" ht="20.25">
      <c r="B29" s="3" t="s">
        <v>4</v>
      </c>
      <c r="D29" s="9" t="s">
        <v>45</v>
      </c>
    </row>
    <row r="30" spans="2:11">
      <c r="D30" s="11"/>
    </row>
    <row r="34" spans="2:9" ht="20.25">
      <c r="B34" s="3" t="s">
        <v>5</v>
      </c>
      <c r="C34" s="12"/>
      <c r="D34" s="13">
        <v>43617</v>
      </c>
      <c r="E34" s="14"/>
    </row>
    <row r="35" spans="2:9" ht="20.25">
      <c r="C35" s="12"/>
      <c r="D35" s="15"/>
      <c r="E35" s="14"/>
    </row>
    <row r="36" spans="2:9" ht="20.25">
      <c r="C36" s="12"/>
      <c r="D36" s="15"/>
      <c r="E36" s="14"/>
    </row>
    <row r="39" spans="2:9">
      <c r="B39" s="3"/>
    </row>
    <row r="40" spans="2:9">
      <c r="B40" s="3"/>
      <c r="G40" s="3"/>
      <c r="H40" s="3"/>
      <c r="I40" s="3"/>
    </row>
    <row r="41" spans="2:9">
      <c r="B41" s="3"/>
      <c r="G41" s="3"/>
      <c r="H41" s="3"/>
      <c r="I41" s="3"/>
    </row>
  </sheetData>
  <mergeCells count="1">
    <mergeCell ref="D19:K19"/>
  </mergeCells>
  <pageMargins left="0.78740157480314965" right="0.19685039370078741" top="0.39370078740157483" bottom="0.19685039370078741" header="0.39370078740157483" footer="0.19685039370078741"/>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Zeros="0" tabSelected="1" workbookViewId="0">
      <selection activeCell="C21" sqref="C21"/>
    </sheetView>
  </sheetViews>
  <sheetFormatPr defaultRowHeight="12.75"/>
  <cols>
    <col min="1" max="1" width="4.7109375" style="33" customWidth="1"/>
    <col min="2" max="2" width="58.7109375" style="20" customWidth="1"/>
    <col min="3" max="3" width="20.7109375" style="18" customWidth="1"/>
    <col min="4" max="4" width="9.140625" style="4"/>
    <col min="5" max="5" width="12.7109375" style="4" bestFit="1" customWidth="1"/>
    <col min="6" max="253" width="9.140625" style="4"/>
    <col min="254" max="254" width="17.5703125" style="4" customWidth="1"/>
    <col min="255" max="255" width="42.42578125" style="4" customWidth="1"/>
    <col min="256" max="256" width="9.140625" style="4"/>
    <col min="257" max="257" width="20.7109375" style="4" customWidth="1"/>
    <col min="258" max="509" width="9.140625" style="4"/>
    <col min="510" max="510" width="17.5703125" style="4" customWidth="1"/>
    <col min="511" max="511" width="42.42578125" style="4" customWidth="1"/>
    <col min="512" max="512" width="9.140625" style="4"/>
    <col min="513" max="513" width="20.7109375" style="4" customWidth="1"/>
    <col min="514" max="765" width="9.140625" style="4"/>
    <col min="766" max="766" width="17.5703125" style="4" customWidth="1"/>
    <col min="767" max="767" width="42.42578125" style="4" customWidth="1"/>
    <col min="768" max="768" width="9.140625" style="4"/>
    <col min="769" max="769" width="20.7109375" style="4" customWidth="1"/>
    <col min="770" max="1021" width="9.140625" style="4"/>
    <col min="1022" max="1022" width="17.5703125" style="4" customWidth="1"/>
    <col min="1023" max="1023" width="42.42578125" style="4" customWidth="1"/>
    <col min="1024" max="1024" width="9.140625" style="4"/>
    <col min="1025" max="1025" width="20.7109375" style="4" customWidth="1"/>
    <col min="1026" max="1277" width="9.140625" style="4"/>
    <col min="1278" max="1278" width="17.5703125" style="4" customWidth="1"/>
    <col min="1279" max="1279" width="42.42578125" style="4" customWidth="1"/>
    <col min="1280" max="1280" width="9.140625" style="4"/>
    <col min="1281" max="1281" width="20.7109375" style="4" customWidth="1"/>
    <col min="1282" max="1533" width="9.140625" style="4"/>
    <col min="1534" max="1534" width="17.5703125" style="4" customWidth="1"/>
    <col min="1535" max="1535" width="42.42578125" style="4" customWidth="1"/>
    <col min="1536" max="1536" width="9.140625" style="4"/>
    <col min="1537" max="1537" width="20.7109375" style="4" customWidth="1"/>
    <col min="1538" max="1789" width="9.140625" style="4"/>
    <col min="1790" max="1790" width="17.5703125" style="4" customWidth="1"/>
    <col min="1791" max="1791" width="42.42578125" style="4" customWidth="1"/>
    <col min="1792" max="1792" width="9.140625" style="4"/>
    <col min="1793" max="1793" width="20.7109375" style="4" customWidth="1"/>
    <col min="1794" max="2045" width="9.140625" style="4"/>
    <col min="2046" max="2046" width="17.5703125" style="4" customWidth="1"/>
    <col min="2047" max="2047" width="42.42578125" style="4" customWidth="1"/>
    <col min="2048" max="2048" width="9.140625" style="4"/>
    <col min="2049" max="2049" width="20.7109375" style="4" customWidth="1"/>
    <col min="2050" max="2301" width="9.140625" style="4"/>
    <col min="2302" max="2302" width="17.5703125" style="4" customWidth="1"/>
    <col min="2303" max="2303" width="42.42578125" style="4" customWidth="1"/>
    <col min="2304" max="2304" width="9.140625" style="4"/>
    <col min="2305" max="2305" width="20.7109375" style="4" customWidth="1"/>
    <col min="2306" max="2557" width="9.140625" style="4"/>
    <col min="2558" max="2558" width="17.5703125" style="4" customWidth="1"/>
    <col min="2559" max="2559" width="42.42578125" style="4" customWidth="1"/>
    <col min="2560" max="2560" width="9.140625" style="4"/>
    <col min="2561" max="2561" width="20.7109375" style="4" customWidth="1"/>
    <col min="2562" max="2813" width="9.140625" style="4"/>
    <col min="2814" max="2814" width="17.5703125" style="4" customWidth="1"/>
    <col min="2815" max="2815" width="42.42578125" style="4" customWidth="1"/>
    <col min="2816" max="2816" width="9.140625" style="4"/>
    <col min="2817" max="2817" width="20.7109375" style="4" customWidth="1"/>
    <col min="2818" max="3069" width="9.140625" style="4"/>
    <col min="3070" max="3070" width="17.5703125" style="4" customWidth="1"/>
    <col min="3071" max="3071" width="42.42578125" style="4" customWidth="1"/>
    <col min="3072" max="3072" width="9.140625" style="4"/>
    <col min="3073" max="3073" width="20.7109375" style="4" customWidth="1"/>
    <col min="3074" max="3325" width="9.140625" style="4"/>
    <col min="3326" max="3326" width="17.5703125" style="4" customWidth="1"/>
    <col min="3327" max="3327" width="42.42578125" style="4" customWidth="1"/>
    <col min="3328" max="3328" width="9.140625" style="4"/>
    <col min="3329" max="3329" width="20.7109375" style="4" customWidth="1"/>
    <col min="3330" max="3581" width="9.140625" style="4"/>
    <col min="3582" max="3582" width="17.5703125" style="4" customWidth="1"/>
    <col min="3583" max="3583" width="42.42578125" style="4" customWidth="1"/>
    <col min="3584" max="3584" width="9.140625" style="4"/>
    <col min="3585" max="3585" width="20.7109375" style="4" customWidth="1"/>
    <col min="3586" max="3837" width="9.140625" style="4"/>
    <col min="3838" max="3838" width="17.5703125" style="4" customWidth="1"/>
    <col min="3839" max="3839" width="42.42578125" style="4" customWidth="1"/>
    <col min="3840" max="3840" width="9.140625" style="4"/>
    <col min="3841" max="3841" width="20.7109375" style="4" customWidth="1"/>
    <col min="3842" max="4093" width="9.140625" style="4"/>
    <col min="4094" max="4094" width="17.5703125" style="4" customWidth="1"/>
    <col min="4095" max="4095" width="42.42578125" style="4" customWidth="1"/>
    <col min="4096" max="4096" width="9.140625" style="4"/>
    <col min="4097" max="4097" width="20.7109375" style="4" customWidth="1"/>
    <col min="4098" max="4349" width="9.140625" style="4"/>
    <col min="4350" max="4350" width="17.5703125" style="4" customWidth="1"/>
    <col min="4351" max="4351" width="42.42578125" style="4" customWidth="1"/>
    <col min="4352" max="4352" width="9.140625" style="4"/>
    <col min="4353" max="4353" width="20.7109375" style="4" customWidth="1"/>
    <col min="4354" max="4605" width="9.140625" style="4"/>
    <col min="4606" max="4606" width="17.5703125" style="4" customWidth="1"/>
    <col min="4607" max="4607" width="42.42578125" style="4" customWidth="1"/>
    <col min="4608" max="4608" width="9.140625" style="4"/>
    <col min="4609" max="4609" width="20.7109375" style="4" customWidth="1"/>
    <col min="4610" max="4861" width="9.140625" style="4"/>
    <col min="4862" max="4862" width="17.5703125" style="4" customWidth="1"/>
    <col min="4863" max="4863" width="42.42578125" style="4" customWidth="1"/>
    <col min="4864" max="4864" width="9.140625" style="4"/>
    <col min="4865" max="4865" width="20.7109375" style="4" customWidth="1"/>
    <col min="4866" max="5117" width="9.140625" style="4"/>
    <col min="5118" max="5118" width="17.5703125" style="4" customWidth="1"/>
    <col min="5119" max="5119" width="42.42578125" style="4" customWidth="1"/>
    <col min="5120" max="5120" width="9.140625" style="4"/>
    <col min="5121" max="5121" width="20.7109375" style="4" customWidth="1"/>
    <col min="5122" max="5373" width="9.140625" style="4"/>
    <col min="5374" max="5374" width="17.5703125" style="4" customWidth="1"/>
    <col min="5375" max="5375" width="42.42578125" style="4" customWidth="1"/>
    <col min="5376" max="5376" width="9.140625" style="4"/>
    <col min="5377" max="5377" width="20.7109375" style="4" customWidth="1"/>
    <col min="5378" max="5629" width="9.140625" style="4"/>
    <col min="5630" max="5630" width="17.5703125" style="4" customWidth="1"/>
    <col min="5631" max="5631" width="42.42578125" style="4" customWidth="1"/>
    <col min="5632" max="5632" width="9.140625" style="4"/>
    <col min="5633" max="5633" width="20.7109375" style="4" customWidth="1"/>
    <col min="5634" max="5885" width="9.140625" style="4"/>
    <col min="5886" max="5886" width="17.5703125" style="4" customWidth="1"/>
    <col min="5887" max="5887" width="42.42578125" style="4" customWidth="1"/>
    <col min="5888" max="5888" width="9.140625" style="4"/>
    <col min="5889" max="5889" width="20.7109375" style="4" customWidth="1"/>
    <col min="5890" max="6141" width="9.140625" style="4"/>
    <col min="6142" max="6142" width="17.5703125" style="4" customWidth="1"/>
    <col min="6143" max="6143" width="42.42578125" style="4" customWidth="1"/>
    <col min="6144" max="6144" width="9.140625" style="4"/>
    <col min="6145" max="6145" width="20.7109375" style="4" customWidth="1"/>
    <col min="6146" max="6397" width="9.140625" style="4"/>
    <col min="6398" max="6398" width="17.5703125" style="4" customWidth="1"/>
    <col min="6399" max="6399" width="42.42578125" style="4" customWidth="1"/>
    <col min="6400" max="6400" width="9.140625" style="4"/>
    <col min="6401" max="6401" width="20.7109375" style="4" customWidth="1"/>
    <col min="6402" max="6653" width="9.140625" style="4"/>
    <col min="6654" max="6654" width="17.5703125" style="4" customWidth="1"/>
    <col min="6655" max="6655" width="42.42578125" style="4" customWidth="1"/>
    <col min="6656" max="6656" width="9.140625" style="4"/>
    <col min="6657" max="6657" width="20.7109375" style="4" customWidth="1"/>
    <col min="6658" max="6909" width="9.140625" style="4"/>
    <col min="6910" max="6910" width="17.5703125" style="4" customWidth="1"/>
    <col min="6911" max="6911" width="42.42578125" style="4" customWidth="1"/>
    <col min="6912" max="6912" width="9.140625" style="4"/>
    <col min="6913" max="6913" width="20.7109375" style="4" customWidth="1"/>
    <col min="6914" max="7165" width="9.140625" style="4"/>
    <col min="7166" max="7166" width="17.5703125" style="4" customWidth="1"/>
    <col min="7167" max="7167" width="42.42578125" style="4" customWidth="1"/>
    <col min="7168" max="7168" width="9.140625" style="4"/>
    <col min="7169" max="7169" width="20.7109375" style="4" customWidth="1"/>
    <col min="7170" max="7421" width="9.140625" style="4"/>
    <col min="7422" max="7422" width="17.5703125" style="4" customWidth="1"/>
    <col min="7423" max="7423" width="42.42578125" style="4" customWidth="1"/>
    <col min="7424" max="7424" width="9.140625" style="4"/>
    <col min="7425" max="7425" width="20.7109375" style="4" customWidth="1"/>
    <col min="7426" max="7677" width="9.140625" style="4"/>
    <col min="7678" max="7678" width="17.5703125" style="4" customWidth="1"/>
    <col min="7679" max="7679" width="42.42578125" style="4" customWidth="1"/>
    <col min="7680" max="7680" width="9.140625" style="4"/>
    <col min="7681" max="7681" width="20.7109375" style="4" customWidth="1"/>
    <col min="7682" max="7933" width="9.140625" style="4"/>
    <col min="7934" max="7934" width="17.5703125" style="4" customWidth="1"/>
    <col min="7935" max="7935" width="42.42578125" style="4" customWidth="1"/>
    <col min="7936" max="7936" width="9.140625" style="4"/>
    <col min="7937" max="7937" width="20.7109375" style="4" customWidth="1"/>
    <col min="7938" max="8189" width="9.140625" style="4"/>
    <col min="8190" max="8190" width="17.5703125" style="4" customWidth="1"/>
    <col min="8191" max="8191" width="42.42578125" style="4" customWidth="1"/>
    <col min="8192" max="8192" width="9.140625" style="4"/>
    <col min="8193" max="8193" width="20.7109375" style="4" customWidth="1"/>
    <col min="8194" max="8445" width="9.140625" style="4"/>
    <col min="8446" max="8446" width="17.5703125" style="4" customWidth="1"/>
    <col min="8447" max="8447" width="42.42578125" style="4" customWidth="1"/>
    <col min="8448" max="8448" width="9.140625" style="4"/>
    <col min="8449" max="8449" width="20.7109375" style="4" customWidth="1"/>
    <col min="8450" max="8701" width="9.140625" style="4"/>
    <col min="8702" max="8702" width="17.5703125" style="4" customWidth="1"/>
    <col min="8703" max="8703" width="42.42578125" style="4" customWidth="1"/>
    <col min="8704" max="8704" width="9.140625" style="4"/>
    <col min="8705" max="8705" width="20.7109375" style="4" customWidth="1"/>
    <col min="8706" max="8957" width="9.140625" style="4"/>
    <col min="8958" max="8958" width="17.5703125" style="4" customWidth="1"/>
    <col min="8959" max="8959" width="42.42578125" style="4" customWidth="1"/>
    <col min="8960" max="8960" width="9.140625" style="4"/>
    <col min="8961" max="8961" width="20.7109375" style="4" customWidth="1"/>
    <col min="8962" max="9213" width="9.140625" style="4"/>
    <col min="9214" max="9214" width="17.5703125" style="4" customWidth="1"/>
    <col min="9215" max="9215" width="42.42578125" style="4" customWidth="1"/>
    <col min="9216" max="9216" width="9.140625" style="4"/>
    <col min="9217" max="9217" width="20.7109375" style="4" customWidth="1"/>
    <col min="9218" max="9469" width="9.140625" style="4"/>
    <col min="9470" max="9470" width="17.5703125" style="4" customWidth="1"/>
    <col min="9471" max="9471" width="42.42578125" style="4" customWidth="1"/>
    <col min="9472" max="9472" width="9.140625" style="4"/>
    <col min="9473" max="9473" width="20.7109375" style="4" customWidth="1"/>
    <col min="9474" max="9725" width="9.140625" style="4"/>
    <col min="9726" max="9726" width="17.5703125" style="4" customWidth="1"/>
    <col min="9727" max="9727" width="42.42578125" style="4" customWidth="1"/>
    <col min="9728" max="9728" width="9.140625" style="4"/>
    <col min="9729" max="9729" width="20.7109375" style="4" customWidth="1"/>
    <col min="9730" max="9981" width="9.140625" style="4"/>
    <col min="9982" max="9982" width="17.5703125" style="4" customWidth="1"/>
    <col min="9983" max="9983" width="42.42578125" style="4" customWidth="1"/>
    <col min="9984" max="9984" width="9.140625" style="4"/>
    <col min="9985" max="9985" width="20.7109375" style="4" customWidth="1"/>
    <col min="9986" max="10237" width="9.140625" style="4"/>
    <col min="10238" max="10238" width="17.5703125" style="4" customWidth="1"/>
    <col min="10239" max="10239" width="42.42578125" style="4" customWidth="1"/>
    <col min="10240" max="10240" width="9.140625" style="4"/>
    <col min="10241" max="10241" width="20.7109375" style="4" customWidth="1"/>
    <col min="10242" max="10493" width="9.140625" style="4"/>
    <col min="10494" max="10494" width="17.5703125" style="4" customWidth="1"/>
    <col min="10495" max="10495" width="42.42578125" style="4" customWidth="1"/>
    <col min="10496" max="10496" width="9.140625" style="4"/>
    <col min="10497" max="10497" width="20.7109375" style="4" customWidth="1"/>
    <col min="10498" max="10749" width="9.140625" style="4"/>
    <col min="10750" max="10750" width="17.5703125" style="4" customWidth="1"/>
    <col min="10751" max="10751" width="42.42578125" style="4" customWidth="1"/>
    <col min="10752" max="10752" width="9.140625" style="4"/>
    <col min="10753" max="10753" width="20.7109375" style="4" customWidth="1"/>
    <col min="10754" max="11005" width="9.140625" style="4"/>
    <col min="11006" max="11006" width="17.5703125" style="4" customWidth="1"/>
    <col min="11007" max="11007" width="42.42578125" style="4" customWidth="1"/>
    <col min="11008" max="11008" width="9.140625" style="4"/>
    <col min="11009" max="11009" width="20.7109375" style="4" customWidth="1"/>
    <col min="11010" max="11261" width="9.140625" style="4"/>
    <col min="11262" max="11262" width="17.5703125" style="4" customWidth="1"/>
    <col min="11263" max="11263" width="42.42578125" style="4" customWidth="1"/>
    <col min="11264" max="11264" width="9.140625" style="4"/>
    <col min="11265" max="11265" width="20.7109375" style="4" customWidth="1"/>
    <col min="11266" max="11517" width="9.140625" style="4"/>
    <col min="11518" max="11518" width="17.5703125" style="4" customWidth="1"/>
    <col min="11519" max="11519" width="42.42578125" style="4" customWidth="1"/>
    <col min="11520" max="11520" width="9.140625" style="4"/>
    <col min="11521" max="11521" width="20.7109375" style="4" customWidth="1"/>
    <col min="11522" max="11773" width="9.140625" style="4"/>
    <col min="11774" max="11774" width="17.5703125" style="4" customWidth="1"/>
    <col min="11775" max="11775" width="42.42578125" style="4" customWidth="1"/>
    <col min="11776" max="11776" width="9.140625" style="4"/>
    <col min="11777" max="11777" width="20.7109375" style="4" customWidth="1"/>
    <col min="11778" max="12029" width="9.140625" style="4"/>
    <col min="12030" max="12030" width="17.5703125" style="4" customWidth="1"/>
    <col min="12031" max="12031" width="42.42578125" style="4" customWidth="1"/>
    <col min="12032" max="12032" width="9.140625" style="4"/>
    <col min="12033" max="12033" width="20.7109375" style="4" customWidth="1"/>
    <col min="12034" max="12285" width="9.140625" style="4"/>
    <col min="12286" max="12286" width="17.5703125" style="4" customWidth="1"/>
    <col min="12287" max="12287" width="42.42578125" style="4" customWidth="1"/>
    <col min="12288" max="12288" width="9.140625" style="4"/>
    <col min="12289" max="12289" width="20.7109375" style="4" customWidth="1"/>
    <col min="12290" max="12541" width="9.140625" style="4"/>
    <col min="12542" max="12542" width="17.5703125" style="4" customWidth="1"/>
    <col min="12543" max="12543" width="42.42578125" style="4" customWidth="1"/>
    <col min="12544" max="12544" width="9.140625" style="4"/>
    <col min="12545" max="12545" width="20.7109375" style="4" customWidth="1"/>
    <col min="12546" max="12797" width="9.140625" style="4"/>
    <col min="12798" max="12798" width="17.5703125" style="4" customWidth="1"/>
    <col min="12799" max="12799" width="42.42578125" style="4" customWidth="1"/>
    <col min="12800" max="12800" width="9.140625" style="4"/>
    <col min="12801" max="12801" width="20.7109375" style="4" customWidth="1"/>
    <col min="12802" max="13053" width="9.140625" style="4"/>
    <col min="13054" max="13054" width="17.5703125" style="4" customWidth="1"/>
    <col min="13055" max="13055" width="42.42578125" style="4" customWidth="1"/>
    <col min="13056" max="13056" width="9.140625" style="4"/>
    <col min="13057" max="13057" width="20.7109375" style="4" customWidth="1"/>
    <col min="13058" max="13309" width="9.140625" style="4"/>
    <col min="13310" max="13310" width="17.5703125" style="4" customWidth="1"/>
    <col min="13311" max="13311" width="42.42578125" style="4" customWidth="1"/>
    <col min="13312" max="13312" width="9.140625" style="4"/>
    <col min="13313" max="13313" width="20.7109375" style="4" customWidth="1"/>
    <col min="13314" max="13565" width="9.140625" style="4"/>
    <col min="13566" max="13566" width="17.5703125" style="4" customWidth="1"/>
    <col min="13567" max="13567" width="42.42578125" style="4" customWidth="1"/>
    <col min="13568" max="13568" width="9.140625" style="4"/>
    <col min="13569" max="13569" width="20.7109375" style="4" customWidth="1"/>
    <col min="13570" max="13821" width="9.140625" style="4"/>
    <col min="13822" max="13822" width="17.5703125" style="4" customWidth="1"/>
    <col min="13823" max="13823" width="42.42578125" style="4" customWidth="1"/>
    <col min="13824" max="13824" width="9.140625" style="4"/>
    <col min="13825" max="13825" width="20.7109375" style="4" customWidth="1"/>
    <col min="13826" max="14077" width="9.140625" style="4"/>
    <col min="14078" max="14078" width="17.5703125" style="4" customWidth="1"/>
    <col min="14079" max="14079" width="42.42578125" style="4" customWidth="1"/>
    <col min="14080" max="14080" width="9.140625" style="4"/>
    <col min="14081" max="14081" width="20.7109375" style="4" customWidth="1"/>
    <col min="14082" max="14333" width="9.140625" style="4"/>
    <col min="14334" max="14334" width="17.5703125" style="4" customWidth="1"/>
    <col min="14335" max="14335" width="42.42578125" style="4" customWidth="1"/>
    <col min="14336" max="14336" width="9.140625" style="4"/>
    <col min="14337" max="14337" width="20.7109375" style="4" customWidth="1"/>
    <col min="14338" max="14589" width="9.140625" style="4"/>
    <col min="14590" max="14590" width="17.5703125" style="4" customWidth="1"/>
    <col min="14591" max="14591" width="42.42578125" style="4" customWidth="1"/>
    <col min="14592" max="14592" width="9.140625" style="4"/>
    <col min="14593" max="14593" width="20.7109375" style="4" customWidth="1"/>
    <col min="14594" max="14845" width="9.140625" style="4"/>
    <col min="14846" max="14846" width="17.5703125" style="4" customWidth="1"/>
    <col min="14847" max="14847" width="42.42578125" style="4" customWidth="1"/>
    <col min="14848" max="14848" width="9.140625" style="4"/>
    <col min="14849" max="14849" width="20.7109375" style="4" customWidth="1"/>
    <col min="14850" max="15101" width="9.140625" style="4"/>
    <col min="15102" max="15102" width="17.5703125" style="4" customWidth="1"/>
    <col min="15103" max="15103" width="42.42578125" style="4" customWidth="1"/>
    <col min="15104" max="15104" width="9.140625" style="4"/>
    <col min="15105" max="15105" width="20.7109375" style="4" customWidth="1"/>
    <col min="15106" max="15357" width="9.140625" style="4"/>
    <col min="15358" max="15358" width="17.5703125" style="4" customWidth="1"/>
    <col min="15359" max="15359" width="42.42578125" style="4" customWidth="1"/>
    <col min="15360" max="15360" width="9.140625" style="4"/>
    <col min="15361" max="15361" width="20.7109375" style="4" customWidth="1"/>
    <col min="15362" max="15613" width="9.140625" style="4"/>
    <col min="15614" max="15614" width="17.5703125" style="4" customWidth="1"/>
    <col min="15615" max="15615" width="42.42578125" style="4" customWidth="1"/>
    <col min="15616" max="15616" width="9.140625" style="4"/>
    <col min="15617" max="15617" width="20.7109375" style="4" customWidth="1"/>
    <col min="15618" max="15869" width="9.140625" style="4"/>
    <col min="15870" max="15870" width="17.5703125" style="4" customWidth="1"/>
    <col min="15871" max="15871" width="42.42578125" style="4" customWidth="1"/>
    <col min="15872" max="15872" width="9.140625" style="4"/>
    <col min="15873" max="15873" width="20.7109375" style="4" customWidth="1"/>
    <col min="15874" max="16125" width="9.140625" style="4"/>
    <col min="16126" max="16126" width="17.5703125" style="4" customWidth="1"/>
    <col min="16127" max="16127" width="42.42578125" style="4" customWidth="1"/>
    <col min="16128" max="16128" width="9.140625" style="4"/>
    <col min="16129" max="16129" width="20.7109375" style="4" customWidth="1"/>
    <col min="16130" max="16384" width="9.140625" style="4"/>
  </cols>
  <sheetData>
    <row r="1" spans="1:5" ht="15.75">
      <c r="B1" s="70" t="str">
        <f>+nsl!D18</f>
        <v>IZGRADNJA KANALIZACIJSKEGA SISTEMA NA OBMOČJU</v>
      </c>
      <c r="C1" s="34"/>
      <c r="D1" s="34"/>
      <c r="E1" s="35"/>
    </row>
    <row r="2" spans="1:5" ht="15.75">
      <c r="B2" s="70" t="str">
        <f>+nsl!D19</f>
        <v>AGLOMERACIJE HRVATINI - ZBIRNI FEKALNI KANAL KOLOMBAN - ANKARAN</v>
      </c>
      <c r="C2" s="17"/>
      <c r="D2" s="63"/>
      <c r="E2" s="35"/>
    </row>
    <row r="3" spans="1:5" ht="15.75">
      <c r="B3" s="70"/>
      <c r="C3" s="19"/>
      <c r="D3" s="34"/>
      <c r="E3" s="35"/>
    </row>
    <row r="4" spans="1:5">
      <c r="B4" s="70"/>
    </row>
    <row r="5" spans="1:5">
      <c r="B5" s="70" t="s">
        <v>68</v>
      </c>
    </row>
    <row r="6" spans="1:5" ht="26.25" customHeight="1">
      <c r="B6" s="70"/>
    </row>
    <row r="7" spans="1:5" ht="26.25">
      <c r="B7" s="21" t="s">
        <v>9</v>
      </c>
    </row>
    <row r="8" spans="1:5" ht="26.25">
      <c r="B8" s="21"/>
    </row>
    <row r="9" spans="1:5" ht="15.75">
      <c r="B9" s="23"/>
    </row>
    <row r="10" spans="1:5" s="24" customFormat="1" ht="15.75">
      <c r="A10" s="22">
        <v>1</v>
      </c>
      <c r="B10" s="23" t="s">
        <v>97</v>
      </c>
      <c r="C10" s="168">
        <f>Rfk!K14</f>
        <v>0</v>
      </c>
    </row>
    <row r="11" spans="1:5" s="24" customFormat="1" ht="15.75">
      <c r="A11" s="22"/>
      <c r="B11" s="23"/>
      <c r="C11" s="168"/>
    </row>
    <row r="12" spans="1:5" s="24" customFormat="1" ht="15.75">
      <c r="A12" s="22">
        <v>2</v>
      </c>
      <c r="B12" s="23" t="s">
        <v>70</v>
      </c>
      <c r="C12" s="168">
        <f>C10*0.1</f>
        <v>0</v>
      </c>
    </row>
    <row r="13" spans="1:5" s="24" customFormat="1" ht="15.75">
      <c r="A13" s="196"/>
      <c r="B13" s="197"/>
      <c r="C13" s="169"/>
    </row>
    <row r="14" spans="1:5" s="24" customFormat="1" ht="15.75">
      <c r="A14" s="22"/>
      <c r="B14" s="26" t="s">
        <v>30</v>
      </c>
      <c r="C14" s="168">
        <f>C12+C10</f>
        <v>0</v>
      </c>
    </row>
    <row r="15" spans="1:5" s="24" customFormat="1" ht="15.75">
      <c r="A15" s="22"/>
      <c r="B15" s="23"/>
      <c r="C15" s="168"/>
    </row>
    <row r="16" spans="1:5" s="24" customFormat="1" ht="15.75">
      <c r="A16" s="22"/>
      <c r="B16" s="25"/>
      <c r="C16" s="168"/>
    </row>
    <row r="17" spans="1:3" s="24" customFormat="1" ht="16.5" thickBot="1">
      <c r="A17" s="22"/>
      <c r="B17" s="26" t="s">
        <v>6</v>
      </c>
      <c r="C17" s="200">
        <f>C14</f>
        <v>0</v>
      </c>
    </row>
    <row r="18" spans="1:3" s="24" customFormat="1" ht="16.5" thickTop="1">
      <c r="A18" s="22"/>
      <c r="B18" s="27" t="s">
        <v>7</v>
      </c>
      <c r="C18" s="201">
        <f>C17*0.22</f>
        <v>0</v>
      </c>
    </row>
    <row r="19" spans="1:3" s="24" customFormat="1" ht="16.5" customHeight="1">
      <c r="A19" s="22"/>
      <c r="B19" s="23"/>
      <c r="C19" s="168"/>
    </row>
    <row r="20" spans="1:3" s="24" customFormat="1" ht="15.75">
      <c r="A20" s="22"/>
      <c r="B20" s="28"/>
      <c r="C20" s="168"/>
    </row>
    <row r="21" spans="1:3" s="29" customFormat="1" ht="19.5" thickBot="1">
      <c r="A21" s="198"/>
      <c r="B21" s="199" t="s">
        <v>8</v>
      </c>
      <c r="C21" s="202">
        <f>+C18+C17</f>
        <v>0</v>
      </c>
    </row>
    <row r="22" spans="1:3" s="24" customFormat="1" ht="16.5" thickTop="1">
      <c r="A22" s="22"/>
      <c r="B22" s="28"/>
      <c r="C22" s="30"/>
    </row>
    <row r="24" spans="1:3">
      <c r="B24" s="31"/>
    </row>
    <row r="26" spans="1:3" ht="15.75">
      <c r="B26" s="32"/>
    </row>
  </sheetData>
  <pageMargins left="0.98425196850393704" right="0.19685039370078741" top="0.39370078740157483" bottom="0.19685039370078741" header="0.39370078740157483" footer="0.19685039370078741"/>
  <pageSetup paperSize="9" orientation="portrait" useFirstPageNumber="1"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K24"/>
  <sheetViews>
    <sheetView showZeros="0" workbookViewId="0">
      <selection activeCell="K14" sqref="K14"/>
    </sheetView>
  </sheetViews>
  <sheetFormatPr defaultRowHeight="12.75"/>
  <cols>
    <col min="1" max="1" width="19.7109375" style="16" customWidth="1"/>
    <col min="2" max="2" width="1.7109375" style="16" customWidth="1"/>
    <col min="3" max="3" width="16" style="48" customWidth="1"/>
    <col min="4" max="4" width="1.7109375" style="48" customWidth="1"/>
    <col min="5" max="5" width="18.85546875" style="65" customWidth="1"/>
    <col min="6" max="6" width="2.7109375" style="65" customWidth="1"/>
    <col min="7" max="7" width="18.42578125" style="66" customWidth="1"/>
    <col min="8" max="8" width="1.7109375" style="66" customWidth="1"/>
    <col min="9" max="9" width="18.140625" style="66" customWidth="1"/>
    <col min="10" max="10" width="1.7109375" style="66" customWidth="1"/>
    <col min="11" max="11" width="16.5703125" style="66" customWidth="1"/>
    <col min="12" max="256" width="9.140625" style="4"/>
    <col min="257" max="257" width="17.5703125" style="4" customWidth="1"/>
    <col min="258" max="258" width="42.42578125" style="4" customWidth="1"/>
    <col min="259" max="259" width="9.140625" style="4"/>
    <col min="260" max="260" width="20.7109375" style="4" customWidth="1"/>
    <col min="261" max="512" width="9.140625" style="4"/>
    <col min="513" max="513" width="17.5703125" style="4" customWidth="1"/>
    <col min="514" max="514" width="42.42578125" style="4" customWidth="1"/>
    <col min="515" max="515" width="9.140625" style="4"/>
    <col min="516" max="516" width="20.7109375" style="4" customWidth="1"/>
    <col min="517" max="768" width="9.140625" style="4"/>
    <col min="769" max="769" width="17.5703125" style="4" customWidth="1"/>
    <col min="770" max="770" width="42.42578125" style="4" customWidth="1"/>
    <col min="771" max="771" width="9.140625" style="4"/>
    <col min="772" max="772" width="20.7109375" style="4" customWidth="1"/>
    <col min="773" max="1024" width="9.140625" style="4"/>
    <col min="1025" max="1025" width="17.5703125" style="4" customWidth="1"/>
    <col min="1026" max="1026" width="42.42578125" style="4" customWidth="1"/>
    <col min="1027" max="1027" width="9.140625" style="4"/>
    <col min="1028" max="1028" width="20.7109375" style="4" customWidth="1"/>
    <col min="1029" max="1280" width="9.140625" style="4"/>
    <col min="1281" max="1281" width="17.5703125" style="4" customWidth="1"/>
    <col min="1282" max="1282" width="42.42578125" style="4" customWidth="1"/>
    <col min="1283" max="1283" width="9.140625" style="4"/>
    <col min="1284" max="1284" width="20.7109375" style="4" customWidth="1"/>
    <col min="1285" max="1536" width="9.140625" style="4"/>
    <col min="1537" max="1537" width="17.5703125" style="4" customWidth="1"/>
    <col min="1538" max="1538" width="42.42578125" style="4" customWidth="1"/>
    <col min="1539" max="1539" width="9.140625" style="4"/>
    <col min="1540" max="1540" width="20.7109375" style="4" customWidth="1"/>
    <col min="1541" max="1792" width="9.140625" style="4"/>
    <col min="1793" max="1793" width="17.5703125" style="4" customWidth="1"/>
    <col min="1794" max="1794" width="42.42578125" style="4" customWidth="1"/>
    <col min="1795" max="1795" width="9.140625" style="4"/>
    <col min="1796" max="1796" width="20.7109375" style="4" customWidth="1"/>
    <col min="1797" max="2048" width="9.140625" style="4"/>
    <col min="2049" max="2049" width="17.5703125" style="4" customWidth="1"/>
    <col min="2050" max="2050" width="42.42578125" style="4" customWidth="1"/>
    <col min="2051" max="2051" width="9.140625" style="4"/>
    <col min="2052" max="2052" width="20.7109375" style="4" customWidth="1"/>
    <col min="2053" max="2304" width="9.140625" style="4"/>
    <col min="2305" max="2305" width="17.5703125" style="4" customWidth="1"/>
    <col min="2306" max="2306" width="42.42578125" style="4" customWidth="1"/>
    <col min="2307" max="2307" width="9.140625" style="4"/>
    <col min="2308" max="2308" width="20.7109375" style="4" customWidth="1"/>
    <col min="2309" max="2560" width="9.140625" style="4"/>
    <col min="2561" max="2561" width="17.5703125" style="4" customWidth="1"/>
    <col min="2562" max="2562" width="42.42578125" style="4" customWidth="1"/>
    <col min="2563" max="2563" width="9.140625" style="4"/>
    <col min="2564" max="2564" width="20.7109375" style="4" customWidth="1"/>
    <col min="2565" max="2816" width="9.140625" style="4"/>
    <col min="2817" max="2817" width="17.5703125" style="4" customWidth="1"/>
    <col min="2818" max="2818" width="42.42578125" style="4" customWidth="1"/>
    <col min="2819" max="2819" width="9.140625" style="4"/>
    <col min="2820" max="2820" width="20.7109375" style="4" customWidth="1"/>
    <col min="2821" max="3072" width="9.140625" style="4"/>
    <col min="3073" max="3073" width="17.5703125" style="4" customWidth="1"/>
    <col min="3074" max="3074" width="42.42578125" style="4" customWidth="1"/>
    <col min="3075" max="3075" width="9.140625" style="4"/>
    <col min="3076" max="3076" width="20.7109375" style="4" customWidth="1"/>
    <col min="3077" max="3328" width="9.140625" style="4"/>
    <col min="3329" max="3329" width="17.5703125" style="4" customWidth="1"/>
    <col min="3330" max="3330" width="42.42578125" style="4" customWidth="1"/>
    <col min="3331" max="3331" width="9.140625" style="4"/>
    <col min="3332" max="3332" width="20.7109375" style="4" customWidth="1"/>
    <col min="3333" max="3584" width="9.140625" style="4"/>
    <col min="3585" max="3585" width="17.5703125" style="4" customWidth="1"/>
    <col min="3586" max="3586" width="42.42578125" style="4" customWidth="1"/>
    <col min="3587" max="3587" width="9.140625" style="4"/>
    <col min="3588" max="3588" width="20.7109375" style="4" customWidth="1"/>
    <col min="3589" max="3840" width="9.140625" style="4"/>
    <col min="3841" max="3841" width="17.5703125" style="4" customWidth="1"/>
    <col min="3842" max="3842" width="42.42578125" style="4" customWidth="1"/>
    <col min="3843" max="3843" width="9.140625" style="4"/>
    <col min="3844" max="3844" width="20.7109375" style="4" customWidth="1"/>
    <col min="3845" max="4096" width="9.140625" style="4"/>
    <col min="4097" max="4097" width="17.5703125" style="4" customWidth="1"/>
    <col min="4098" max="4098" width="42.42578125" style="4" customWidth="1"/>
    <col min="4099" max="4099" width="9.140625" style="4"/>
    <col min="4100" max="4100" width="20.7109375" style="4" customWidth="1"/>
    <col min="4101" max="4352" width="9.140625" style="4"/>
    <col min="4353" max="4353" width="17.5703125" style="4" customWidth="1"/>
    <col min="4354" max="4354" width="42.42578125" style="4" customWidth="1"/>
    <col min="4355" max="4355" width="9.140625" style="4"/>
    <col min="4356" max="4356" width="20.7109375" style="4" customWidth="1"/>
    <col min="4357" max="4608" width="9.140625" style="4"/>
    <col min="4609" max="4609" width="17.5703125" style="4" customWidth="1"/>
    <col min="4610" max="4610" width="42.42578125" style="4" customWidth="1"/>
    <col min="4611" max="4611" width="9.140625" style="4"/>
    <col min="4612" max="4612" width="20.7109375" style="4" customWidth="1"/>
    <col min="4613" max="4864" width="9.140625" style="4"/>
    <col min="4865" max="4865" width="17.5703125" style="4" customWidth="1"/>
    <col min="4866" max="4866" width="42.42578125" style="4" customWidth="1"/>
    <col min="4867" max="4867" width="9.140625" style="4"/>
    <col min="4868" max="4868" width="20.7109375" style="4" customWidth="1"/>
    <col min="4869" max="5120" width="9.140625" style="4"/>
    <col min="5121" max="5121" width="17.5703125" style="4" customWidth="1"/>
    <col min="5122" max="5122" width="42.42578125" style="4" customWidth="1"/>
    <col min="5123" max="5123" width="9.140625" style="4"/>
    <col min="5124" max="5124" width="20.7109375" style="4" customWidth="1"/>
    <col min="5125" max="5376" width="9.140625" style="4"/>
    <col min="5377" max="5377" width="17.5703125" style="4" customWidth="1"/>
    <col min="5378" max="5378" width="42.42578125" style="4" customWidth="1"/>
    <col min="5379" max="5379" width="9.140625" style="4"/>
    <col min="5380" max="5380" width="20.7109375" style="4" customWidth="1"/>
    <col min="5381" max="5632" width="9.140625" style="4"/>
    <col min="5633" max="5633" width="17.5703125" style="4" customWidth="1"/>
    <col min="5634" max="5634" width="42.42578125" style="4" customWidth="1"/>
    <col min="5635" max="5635" width="9.140625" style="4"/>
    <col min="5636" max="5636" width="20.7109375" style="4" customWidth="1"/>
    <col min="5637" max="5888" width="9.140625" style="4"/>
    <col min="5889" max="5889" width="17.5703125" style="4" customWidth="1"/>
    <col min="5890" max="5890" width="42.42578125" style="4" customWidth="1"/>
    <col min="5891" max="5891" width="9.140625" style="4"/>
    <col min="5892" max="5892" width="20.7109375" style="4" customWidth="1"/>
    <col min="5893" max="6144" width="9.140625" style="4"/>
    <col min="6145" max="6145" width="17.5703125" style="4" customWidth="1"/>
    <col min="6146" max="6146" width="42.42578125" style="4" customWidth="1"/>
    <col min="6147" max="6147" width="9.140625" style="4"/>
    <col min="6148" max="6148" width="20.7109375" style="4" customWidth="1"/>
    <col min="6149" max="6400" width="9.140625" style="4"/>
    <col min="6401" max="6401" width="17.5703125" style="4" customWidth="1"/>
    <col min="6402" max="6402" width="42.42578125" style="4" customWidth="1"/>
    <col min="6403" max="6403" width="9.140625" style="4"/>
    <col min="6404" max="6404" width="20.7109375" style="4" customWidth="1"/>
    <col min="6405" max="6656" width="9.140625" style="4"/>
    <col min="6657" max="6657" width="17.5703125" style="4" customWidth="1"/>
    <col min="6658" max="6658" width="42.42578125" style="4" customWidth="1"/>
    <col min="6659" max="6659" width="9.140625" style="4"/>
    <col min="6660" max="6660" width="20.7109375" style="4" customWidth="1"/>
    <col min="6661" max="6912" width="9.140625" style="4"/>
    <col min="6913" max="6913" width="17.5703125" style="4" customWidth="1"/>
    <col min="6914" max="6914" width="42.42578125" style="4" customWidth="1"/>
    <col min="6915" max="6915" width="9.140625" style="4"/>
    <col min="6916" max="6916" width="20.7109375" style="4" customWidth="1"/>
    <col min="6917" max="7168" width="9.140625" style="4"/>
    <col min="7169" max="7169" width="17.5703125" style="4" customWidth="1"/>
    <col min="7170" max="7170" width="42.42578125" style="4" customWidth="1"/>
    <col min="7171" max="7171" width="9.140625" style="4"/>
    <col min="7172" max="7172" width="20.7109375" style="4" customWidth="1"/>
    <col min="7173" max="7424" width="9.140625" style="4"/>
    <col min="7425" max="7425" width="17.5703125" style="4" customWidth="1"/>
    <col min="7426" max="7426" width="42.42578125" style="4" customWidth="1"/>
    <col min="7427" max="7427" width="9.140625" style="4"/>
    <col min="7428" max="7428" width="20.7109375" style="4" customWidth="1"/>
    <col min="7429" max="7680" width="9.140625" style="4"/>
    <col min="7681" max="7681" width="17.5703125" style="4" customWidth="1"/>
    <col min="7682" max="7682" width="42.42578125" style="4" customWidth="1"/>
    <col min="7683" max="7683" width="9.140625" style="4"/>
    <col min="7684" max="7684" width="20.7109375" style="4" customWidth="1"/>
    <col min="7685" max="7936" width="9.140625" style="4"/>
    <col min="7937" max="7937" width="17.5703125" style="4" customWidth="1"/>
    <col min="7938" max="7938" width="42.42578125" style="4" customWidth="1"/>
    <col min="7939" max="7939" width="9.140625" style="4"/>
    <col min="7940" max="7940" width="20.7109375" style="4" customWidth="1"/>
    <col min="7941" max="8192" width="9.140625" style="4"/>
    <col min="8193" max="8193" width="17.5703125" style="4" customWidth="1"/>
    <col min="8194" max="8194" width="42.42578125" style="4" customWidth="1"/>
    <col min="8195" max="8195" width="9.140625" style="4"/>
    <col min="8196" max="8196" width="20.7109375" style="4" customWidth="1"/>
    <col min="8197" max="8448" width="9.140625" style="4"/>
    <col min="8449" max="8449" width="17.5703125" style="4" customWidth="1"/>
    <col min="8450" max="8450" width="42.42578125" style="4" customWidth="1"/>
    <col min="8451" max="8451" width="9.140625" style="4"/>
    <col min="8452" max="8452" width="20.7109375" style="4" customWidth="1"/>
    <col min="8453" max="8704" width="9.140625" style="4"/>
    <col min="8705" max="8705" width="17.5703125" style="4" customWidth="1"/>
    <col min="8706" max="8706" width="42.42578125" style="4" customWidth="1"/>
    <col min="8707" max="8707" width="9.140625" style="4"/>
    <col min="8708" max="8708" width="20.7109375" style="4" customWidth="1"/>
    <col min="8709" max="8960" width="9.140625" style="4"/>
    <col min="8961" max="8961" width="17.5703125" style="4" customWidth="1"/>
    <col min="8962" max="8962" width="42.42578125" style="4" customWidth="1"/>
    <col min="8963" max="8963" width="9.140625" style="4"/>
    <col min="8964" max="8964" width="20.7109375" style="4" customWidth="1"/>
    <col min="8965" max="9216" width="9.140625" style="4"/>
    <col min="9217" max="9217" width="17.5703125" style="4" customWidth="1"/>
    <col min="9218" max="9218" width="42.42578125" style="4" customWidth="1"/>
    <col min="9219" max="9219" width="9.140625" style="4"/>
    <col min="9220" max="9220" width="20.7109375" style="4" customWidth="1"/>
    <col min="9221" max="9472" width="9.140625" style="4"/>
    <col min="9473" max="9473" width="17.5703125" style="4" customWidth="1"/>
    <col min="9474" max="9474" width="42.42578125" style="4" customWidth="1"/>
    <col min="9475" max="9475" width="9.140625" style="4"/>
    <col min="9476" max="9476" width="20.7109375" style="4" customWidth="1"/>
    <col min="9477" max="9728" width="9.140625" style="4"/>
    <col min="9729" max="9729" width="17.5703125" style="4" customWidth="1"/>
    <col min="9730" max="9730" width="42.42578125" style="4" customWidth="1"/>
    <col min="9731" max="9731" width="9.140625" style="4"/>
    <col min="9732" max="9732" width="20.7109375" style="4" customWidth="1"/>
    <col min="9733" max="9984" width="9.140625" style="4"/>
    <col min="9985" max="9985" width="17.5703125" style="4" customWidth="1"/>
    <col min="9986" max="9986" width="42.42578125" style="4" customWidth="1"/>
    <col min="9987" max="9987" width="9.140625" style="4"/>
    <col min="9988" max="9988" width="20.7109375" style="4" customWidth="1"/>
    <col min="9989" max="10240" width="9.140625" style="4"/>
    <col min="10241" max="10241" width="17.5703125" style="4" customWidth="1"/>
    <col min="10242" max="10242" width="42.42578125" style="4" customWidth="1"/>
    <col min="10243" max="10243" width="9.140625" style="4"/>
    <col min="10244" max="10244" width="20.7109375" style="4" customWidth="1"/>
    <col min="10245" max="10496" width="9.140625" style="4"/>
    <col min="10497" max="10497" width="17.5703125" style="4" customWidth="1"/>
    <col min="10498" max="10498" width="42.42578125" style="4" customWidth="1"/>
    <col min="10499" max="10499" width="9.140625" style="4"/>
    <col min="10500" max="10500" width="20.7109375" style="4" customWidth="1"/>
    <col min="10501" max="10752" width="9.140625" style="4"/>
    <col min="10753" max="10753" width="17.5703125" style="4" customWidth="1"/>
    <col min="10754" max="10754" width="42.42578125" style="4" customWidth="1"/>
    <col min="10755" max="10755" width="9.140625" style="4"/>
    <col min="10756" max="10756" width="20.7109375" style="4" customWidth="1"/>
    <col min="10757" max="11008" width="9.140625" style="4"/>
    <col min="11009" max="11009" width="17.5703125" style="4" customWidth="1"/>
    <col min="11010" max="11010" width="42.42578125" style="4" customWidth="1"/>
    <col min="11011" max="11011" width="9.140625" style="4"/>
    <col min="11012" max="11012" width="20.7109375" style="4" customWidth="1"/>
    <col min="11013" max="11264" width="9.140625" style="4"/>
    <col min="11265" max="11265" width="17.5703125" style="4" customWidth="1"/>
    <col min="11266" max="11266" width="42.42578125" style="4" customWidth="1"/>
    <col min="11267" max="11267" width="9.140625" style="4"/>
    <col min="11268" max="11268" width="20.7109375" style="4" customWidth="1"/>
    <col min="11269" max="11520" width="9.140625" style="4"/>
    <col min="11521" max="11521" width="17.5703125" style="4" customWidth="1"/>
    <col min="11522" max="11522" width="42.42578125" style="4" customWidth="1"/>
    <col min="11523" max="11523" width="9.140625" style="4"/>
    <col min="11524" max="11524" width="20.7109375" style="4" customWidth="1"/>
    <col min="11525" max="11776" width="9.140625" style="4"/>
    <col min="11777" max="11777" width="17.5703125" style="4" customWidth="1"/>
    <col min="11778" max="11778" width="42.42578125" style="4" customWidth="1"/>
    <col min="11779" max="11779" width="9.140625" style="4"/>
    <col min="11780" max="11780" width="20.7109375" style="4" customWidth="1"/>
    <col min="11781" max="12032" width="9.140625" style="4"/>
    <col min="12033" max="12033" width="17.5703125" style="4" customWidth="1"/>
    <col min="12034" max="12034" width="42.42578125" style="4" customWidth="1"/>
    <col min="12035" max="12035" width="9.140625" style="4"/>
    <col min="12036" max="12036" width="20.7109375" style="4" customWidth="1"/>
    <col min="12037" max="12288" width="9.140625" style="4"/>
    <col min="12289" max="12289" width="17.5703125" style="4" customWidth="1"/>
    <col min="12290" max="12290" width="42.42578125" style="4" customWidth="1"/>
    <col min="12291" max="12291" width="9.140625" style="4"/>
    <col min="12292" max="12292" width="20.7109375" style="4" customWidth="1"/>
    <col min="12293" max="12544" width="9.140625" style="4"/>
    <col min="12545" max="12545" width="17.5703125" style="4" customWidth="1"/>
    <col min="12546" max="12546" width="42.42578125" style="4" customWidth="1"/>
    <col min="12547" max="12547" width="9.140625" style="4"/>
    <col min="12548" max="12548" width="20.7109375" style="4" customWidth="1"/>
    <col min="12549" max="12800" width="9.140625" style="4"/>
    <col min="12801" max="12801" width="17.5703125" style="4" customWidth="1"/>
    <col min="12802" max="12802" width="42.42578125" style="4" customWidth="1"/>
    <col min="12803" max="12803" width="9.140625" style="4"/>
    <col min="12804" max="12804" width="20.7109375" style="4" customWidth="1"/>
    <col min="12805" max="13056" width="9.140625" style="4"/>
    <col min="13057" max="13057" width="17.5703125" style="4" customWidth="1"/>
    <col min="13058" max="13058" width="42.42578125" style="4" customWidth="1"/>
    <col min="13059" max="13059" width="9.140625" style="4"/>
    <col min="13060" max="13060" width="20.7109375" style="4" customWidth="1"/>
    <col min="13061" max="13312" width="9.140625" style="4"/>
    <col min="13313" max="13313" width="17.5703125" style="4" customWidth="1"/>
    <col min="13314" max="13314" width="42.42578125" style="4" customWidth="1"/>
    <col min="13315" max="13315" width="9.140625" style="4"/>
    <col min="13316" max="13316" width="20.7109375" style="4" customWidth="1"/>
    <col min="13317" max="13568" width="9.140625" style="4"/>
    <col min="13569" max="13569" width="17.5703125" style="4" customWidth="1"/>
    <col min="13570" max="13570" width="42.42578125" style="4" customWidth="1"/>
    <col min="13571" max="13571" width="9.140625" style="4"/>
    <col min="13572" max="13572" width="20.7109375" style="4" customWidth="1"/>
    <col min="13573" max="13824" width="9.140625" style="4"/>
    <col min="13825" max="13825" width="17.5703125" style="4" customWidth="1"/>
    <col min="13826" max="13826" width="42.42578125" style="4" customWidth="1"/>
    <col min="13827" max="13827" width="9.140625" style="4"/>
    <col min="13828" max="13828" width="20.7109375" style="4" customWidth="1"/>
    <col min="13829" max="14080" width="9.140625" style="4"/>
    <col min="14081" max="14081" width="17.5703125" style="4" customWidth="1"/>
    <col min="14082" max="14082" width="42.42578125" style="4" customWidth="1"/>
    <col min="14083" max="14083" width="9.140625" style="4"/>
    <col min="14084" max="14084" width="20.7109375" style="4" customWidth="1"/>
    <col min="14085" max="14336" width="9.140625" style="4"/>
    <col min="14337" max="14337" width="17.5703125" style="4" customWidth="1"/>
    <col min="14338" max="14338" width="42.42578125" style="4" customWidth="1"/>
    <col min="14339" max="14339" width="9.140625" style="4"/>
    <col min="14340" max="14340" width="20.7109375" style="4" customWidth="1"/>
    <col min="14341" max="14592" width="9.140625" style="4"/>
    <col min="14593" max="14593" width="17.5703125" style="4" customWidth="1"/>
    <col min="14594" max="14594" width="42.42578125" style="4" customWidth="1"/>
    <col min="14595" max="14595" width="9.140625" style="4"/>
    <col min="14596" max="14596" width="20.7109375" style="4" customWidth="1"/>
    <col min="14597" max="14848" width="9.140625" style="4"/>
    <col min="14849" max="14849" width="17.5703125" style="4" customWidth="1"/>
    <col min="14850" max="14850" width="42.42578125" style="4" customWidth="1"/>
    <col min="14851" max="14851" width="9.140625" style="4"/>
    <col min="14852" max="14852" width="20.7109375" style="4" customWidth="1"/>
    <col min="14853" max="15104" width="9.140625" style="4"/>
    <col min="15105" max="15105" width="17.5703125" style="4" customWidth="1"/>
    <col min="15106" max="15106" width="42.42578125" style="4" customWidth="1"/>
    <col min="15107" max="15107" width="9.140625" style="4"/>
    <col min="15108" max="15108" width="20.7109375" style="4" customWidth="1"/>
    <col min="15109" max="15360" width="9.140625" style="4"/>
    <col min="15361" max="15361" width="17.5703125" style="4" customWidth="1"/>
    <col min="15362" max="15362" width="42.42578125" style="4" customWidth="1"/>
    <col min="15363" max="15363" width="9.140625" style="4"/>
    <col min="15364" max="15364" width="20.7109375" style="4" customWidth="1"/>
    <col min="15365" max="15616" width="9.140625" style="4"/>
    <col min="15617" max="15617" width="17.5703125" style="4" customWidth="1"/>
    <col min="15618" max="15618" width="42.42578125" style="4" customWidth="1"/>
    <col min="15619" max="15619" width="9.140625" style="4"/>
    <col min="15620" max="15620" width="20.7109375" style="4" customWidth="1"/>
    <col min="15621" max="15872" width="9.140625" style="4"/>
    <col min="15873" max="15873" width="17.5703125" style="4" customWidth="1"/>
    <col min="15874" max="15874" width="42.42578125" style="4" customWidth="1"/>
    <col min="15875" max="15875" width="9.140625" style="4"/>
    <col min="15876" max="15876" width="20.7109375" style="4" customWidth="1"/>
    <col min="15877" max="16128" width="9.140625" style="4"/>
    <col min="16129" max="16129" width="17.5703125" style="4" customWidth="1"/>
    <col min="16130" max="16130" width="42.42578125" style="4" customWidth="1"/>
    <col min="16131" max="16131" width="9.140625" style="4"/>
    <col min="16132" max="16132" width="20.7109375" style="4" customWidth="1"/>
    <col min="16133" max="16384" width="9.140625" style="4"/>
  </cols>
  <sheetData>
    <row r="1" spans="1:11">
      <c r="C1" s="71" t="str">
        <f>+'fekalna osnovni podatki'!B1</f>
        <v>IZGRADNJA KANALIZACIJSKEGA SISTEMA NA OBMOČJU</v>
      </c>
      <c r="D1" s="71"/>
    </row>
    <row r="2" spans="1:11">
      <c r="C2" s="71" t="str">
        <f>+'fekalna osnovni podatki'!B2</f>
        <v>AGLOMERACIJE HRVATINI - ZBIRNI FEKALNI KANAL KOLOMBAN - ANKARAN</v>
      </c>
      <c r="D2" s="71"/>
    </row>
    <row r="3" spans="1:11">
      <c r="C3" s="71"/>
      <c r="D3" s="72"/>
    </row>
    <row r="4" spans="1:11" ht="15" customHeight="1">
      <c r="C4" s="71"/>
    </row>
    <row r="5" spans="1:11" ht="15" customHeight="1">
      <c r="C5" s="71"/>
    </row>
    <row r="6" spans="1:11" ht="26.25">
      <c r="C6" s="73" t="s">
        <v>28</v>
      </c>
      <c r="D6" s="73"/>
      <c r="E6" s="74"/>
      <c r="F6" s="74"/>
      <c r="K6" s="75"/>
    </row>
    <row r="7" spans="1:11" ht="15" customHeight="1">
      <c r="C7" s="67"/>
      <c r="D7" s="67"/>
    </row>
    <row r="8" spans="1:11" s="69" customFormat="1" ht="15">
      <c r="A8" s="68"/>
      <c r="B8" s="68"/>
      <c r="C8" s="166" t="s">
        <v>25</v>
      </c>
      <c r="D8" s="166"/>
      <c r="E8" s="167" t="s">
        <v>41</v>
      </c>
      <c r="F8" s="167"/>
      <c r="G8" s="166" t="s">
        <v>26</v>
      </c>
      <c r="H8" s="166"/>
      <c r="I8" s="166" t="s">
        <v>27</v>
      </c>
      <c r="J8" s="166"/>
      <c r="K8" s="166" t="s">
        <v>87</v>
      </c>
    </row>
    <row r="9" spans="1:11" s="66" customFormat="1" ht="15" customHeight="1">
      <c r="A9" s="64"/>
      <c r="B9" s="64"/>
      <c r="C9" s="67"/>
      <c r="D9" s="67"/>
      <c r="E9" s="65"/>
      <c r="F9" s="65"/>
    </row>
    <row r="10" spans="1:11" s="66" customFormat="1" ht="15" customHeight="1">
      <c r="A10" s="56"/>
      <c r="B10" s="64"/>
      <c r="C10" s="67"/>
      <c r="D10" s="67"/>
      <c r="E10" s="65"/>
      <c r="F10" s="65"/>
    </row>
    <row r="11" spans="1:11" s="66" customFormat="1">
      <c r="A11" s="50" t="s">
        <v>92</v>
      </c>
      <c r="B11" s="64"/>
      <c r="C11" s="162"/>
      <c r="D11" s="67"/>
      <c r="E11" s="65"/>
      <c r="F11" s="65"/>
    </row>
    <row r="12" spans="1:11" s="66" customFormat="1" ht="25.5">
      <c r="A12" s="163" t="s">
        <v>93</v>
      </c>
      <c r="B12" s="64"/>
      <c r="C12" s="162">
        <f>predD!F55</f>
        <v>0</v>
      </c>
      <c r="D12" s="67"/>
      <c r="E12" s="65">
        <f>zemBetD!F89</f>
        <v>0</v>
      </c>
      <c r="F12" s="65"/>
      <c r="G12" s="162">
        <f>kan!F54</f>
        <v>0</v>
      </c>
      <c r="H12" s="162"/>
      <c r="I12" s="162">
        <f>zakljD!F49</f>
        <v>0</v>
      </c>
      <c r="J12" s="162"/>
      <c r="K12" s="162">
        <f>SUM(C12:I12)</f>
        <v>0</v>
      </c>
    </row>
    <row r="13" spans="1:11" s="66" customFormat="1">
      <c r="A13" s="188"/>
      <c r="B13" s="188"/>
      <c r="C13" s="191"/>
      <c r="D13" s="192"/>
      <c r="E13" s="193"/>
      <c r="F13" s="193"/>
      <c r="G13" s="191"/>
      <c r="H13" s="191"/>
      <c r="I13" s="191"/>
      <c r="J13" s="191"/>
      <c r="K13" s="191"/>
    </row>
    <row r="14" spans="1:11" s="66" customFormat="1" ht="15" customHeight="1">
      <c r="A14" s="64" t="s">
        <v>20</v>
      </c>
      <c r="B14" s="64"/>
      <c r="C14" s="186">
        <f>SUM(C11:C11)</f>
        <v>0</v>
      </c>
      <c r="D14" s="186"/>
      <c r="E14" s="186">
        <f>SUM(E11:E11)</f>
        <v>0</v>
      </c>
      <c r="F14" s="186"/>
      <c r="G14" s="186">
        <f>SUM(G11:G11)</f>
        <v>0</v>
      </c>
      <c r="H14" s="186"/>
      <c r="I14" s="186">
        <f>SUM(I11:I11)</f>
        <v>0</v>
      </c>
      <c r="J14" s="186"/>
      <c r="K14" s="186">
        <f>K12</f>
        <v>0</v>
      </c>
    </row>
    <row r="15" spans="1:11" s="66" customFormat="1" ht="15" customHeight="1">
      <c r="A15" s="64"/>
      <c r="B15" s="64"/>
      <c r="C15" s="67"/>
      <c r="D15" s="67"/>
      <c r="E15" s="65"/>
      <c r="F15" s="65"/>
    </row>
    <row r="16" spans="1:11">
      <c r="I16" s="187"/>
      <c r="K16" s="126"/>
    </row>
    <row r="17" spans="3:11">
      <c r="C17" s="76"/>
      <c r="D17" s="76"/>
      <c r="I17" s="189" t="s">
        <v>7</v>
      </c>
      <c r="K17" s="194">
        <f>K14*0.22</f>
        <v>0</v>
      </c>
    </row>
    <row r="18" spans="3:11">
      <c r="I18" s="189"/>
      <c r="K18" s="126"/>
    </row>
    <row r="19" spans="3:11" ht="13.5" thickBot="1">
      <c r="C19" s="76"/>
      <c r="D19" s="76"/>
      <c r="I19" s="190" t="s">
        <v>29</v>
      </c>
      <c r="J19" s="195"/>
      <c r="K19" s="195">
        <f>+K17+K14</f>
        <v>0</v>
      </c>
    </row>
    <row r="20" spans="3:11" ht="13.5" thickTop="1">
      <c r="C20" s="76"/>
      <c r="D20" s="76"/>
    </row>
    <row r="24" spans="3:11" ht="15.75">
      <c r="C24" s="77"/>
      <c r="D24" s="77"/>
    </row>
  </sheetData>
  <pageMargins left="0.98425196850393704" right="0.19685039370078741" top="0.39370078740157483" bottom="0.19685039370078741" header="0.39370078740157483" footer="0.19685039370078741"/>
  <pageSetup paperSize="9" scale="75" firstPageNumber="2" orientation="portrait" useFirstPageNumber="1"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61"/>
  <sheetViews>
    <sheetView showZeros="0" zoomScaleNormal="100" workbookViewId="0">
      <selection activeCell="E9" sqref="E9"/>
    </sheetView>
  </sheetViews>
  <sheetFormatPr defaultRowHeight="15"/>
  <cols>
    <col min="1" max="1" width="6.140625" bestFit="1" customWidth="1"/>
    <col min="2" max="2" width="30.7109375" customWidth="1"/>
    <col min="3" max="3" width="4.7109375" style="121" customWidth="1"/>
    <col min="4" max="4" width="11.7109375" style="115" customWidth="1"/>
    <col min="5" max="5" width="12.7109375" style="116" customWidth="1"/>
    <col min="6" max="6" width="12.7109375" style="117"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70" t="str">
        <f>+nsl!D18</f>
        <v>IZGRADNJA KANALIZACIJSKEGA SISTEMA NA OBMOČJU</v>
      </c>
    </row>
    <row r="2" spans="1:6">
      <c r="B2" s="70" t="str">
        <f>+nsl!D19</f>
        <v>AGLOMERACIJE HRVATINI - ZBIRNI FEKALNI KANAL KOLOMBAN - ANKARAN</v>
      </c>
    </row>
    <row r="3" spans="1:6">
      <c r="B3" s="70"/>
    </row>
    <row r="4" spans="1:6">
      <c r="B4" s="70"/>
    </row>
    <row r="5" spans="1:6">
      <c r="B5" s="70" t="s">
        <v>68</v>
      </c>
    </row>
    <row r="6" spans="1:6">
      <c r="B6" s="70"/>
    </row>
    <row r="7" spans="1:6" ht="15.75">
      <c r="A7" s="22" t="s">
        <v>21</v>
      </c>
      <c r="B7" s="23" t="s">
        <v>22</v>
      </c>
      <c r="C7" s="84"/>
      <c r="D7" s="109"/>
      <c r="E7" s="109"/>
      <c r="F7" s="96"/>
    </row>
    <row r="8" spans="1:6" ht="15.75">
      <c r="A8" s="22"/>
      <c r="B8" s="23"/>
      <c r="C8" s="84"/>
      <c r="D8" s="109"/>
      <c r="E8" s="109"/>
      <c r="F8" s="96"/>
    </row>
    <row r="9" spans="1:6" ht="58.5" customHeight="1">
      <c r="A9" s="38">
        <v>1</v>
      </c>
      <c r="B9" s="46" t="s">
        <v>84</v>
      </c>
      <c r="C9" s="84"/>
      <c r="D9" s="109"/>
      <c r="E9" s="109"/>
      <c r="F9" s="96"/>
    </row>
    <row r="10" spans="1:6" ht="12.75" customHeight="1">
      <c r="A10" s="38"/>
      <c r="B10" s="50"/>
      <c r="C10" s="84"/>
      <c r="D10" s="109"/>
      <c r="E10" s="109"/>
      <c r="F10" s="96"/>
    </row>
    <row r="11" spans="1:6" ht="12.75" customHeight="1">
      <c r="A11" s="38"/>
      <c r="B11" s="163" t="s">
        <v>93</v>
      </c>
      <c r="C11" s="85" t="s">
        <v>15</v>
      </c>
      <c r="D11" s="51">
        <f>'fekalna osnovni podatki'!D9</f>
        <v>873.85</v>
      </c>
      <c r="E11" s="160"/>
      <c r="F11" s="230">
        <f t="shared" ref="F11" si="0">D11*E11</f>
        <v>0</v>
      </c>
    </row>
    <row r="12" spans="1:6" ht="12.75" customHeight="1">
      <c r="A12" s="38"/>
      <c r="B12" s="163"/>
      <c r="C12" s="85"/>
      <c r="D12" s="51"/>
      <c r="E12" s="160"/>
      <c r="F12" s="230"/>
    </row>
    <row r="13" spans="1:6" ht="12.75" customHeight="1">
      <c r="A13" s="38"/>
      <c r="B13" s="163"/>
      <c r="C13" s="85"/>
      <c r="D13" s="51"/>
      <c r="E13" s="160"/>
      <c r="F13" s="230"/>
    </row>
    <row r="14" spans="1:6" ht="12.75" customHeight="1">
      <c r="A14" s="38"/>
      <c r="B14" s="56"/>
      <c r="C14" s="84"/>
      <c r="D14" s="51"/>
      <c r="E14" s="160"/>
      <c r="F14" s="230"/>
    </row>
    <row r="15" spans="1:6" ht="56.25" customHeight="1">
      <c r="A15" s="38">
        <f>+A9+1</f>
        <v>2</v>
      </c>
      <c r="B15" s="46" t="s">
        <v>16</v>
      </c>
      <c r="C15" s="84"/>
      <c r="D15" s="109"/>
      <c r="E15" s="109"/>
      <c r="F15" s="96"/>
    </row>
    <row r="16" spans="1:6" ht="12.75" customHeight="1">
      <c r="A16" s="38"/>
      <c r="B16" s="50"/>
      <c r="C16" s="84"/>
      <c r="D16" s="109"/>
      <c r="E16" s="109"/>
      <c r="F16" s="96"/>
    </row>
    <row r="17" spans="1:6" ht="12.75" customHeight="1">
      <c r="A17" s="38"/>
      <c r="B17" s="163" t="s">
        <v>93</v>
      </c>
      <c r="C17" s="84" t="s">
        <v>12</v>
      </c>
      <c r="D17" s="51">
        <v>0</v>
      </c>
      <c r="E17" s="160"/>
      <c r="F17" s="97">
        <f t="shared" ref="F17" si="1">D17*E17</f>
        <v>0</v>
      </c>
    </row>
    <row r="18" spans="1:6" ht="12.75" customHeight="1">
      <c r="A18" s="38"/>
      <c r="B18" s="163"/>
      <c r="C18" s="84"/>
      <c r="D18" s="51"/>
      <c r="E18" s="160"/>
      <c r="F18" s="97"/>
    </row>
    <row r="19" spans="1:6" ht="84" customHeight="1">
      <c r="A19" s="38">
        <f>A15+1</f>
        <v>3</v>
      </c>
      <c r="B19" s="43" t="s">
        <v>11</v>
      </c>
      <c r="C19" s="86"/>
      <c r="D19" s="131"/>
      <c r="E19" s="118"/>
      <c r="F19" s="119"/>
    </row>
    <row r="20" spans="1:6" ht="12.75" customHeight="1">
      <c r="A20" s="38"/>
      <c r="B20" s="50"/>
      <c r="C20" s="84"/>
      <c r="D20" s="109"/>
      <c r="E20" s="109"/>
      <c r="F20" s="96"/>
    </row>
    <row r="21" spans="1:6" ht="12.75" customHeight="1">
      <c r="A21" s="38"/>
      <c r="B21" s="163" t="s">
        <v>93</v>
      </c>
      <c r="C21" s="84" t="s">
        <v>12</v>
      </c>
      <c r="D21" s="51">
        <v>12</v>
      </c>
      <c r="E21" s="160"/>
      <c r="F21" s="97">
        <f t="shared" ref="F21" si="2">D21*E21</f>
        <v>0</v>
      </c>
    </row>
    <row r="22" spans="1:6" ht="12.75" customHeight="1">
      <c r="A22" s="38"/>
      <c r="B22" s="163"/>
      <c r="C22" s="84"/>
      <c r="D22" s="109"/>
      <c r="E22" s="109"/>
      <c r="F22" s="96"/>
    </row>
    <row r="23" spans="1:6" ht="106.5" customHeight="1">
      <c r="A23" s="38">
        <f>+A19+1</f>
        <v>4</v>
      </c>
      <c r="B23" s="180" t="s">
        <v>62</v>
      </c>
      <c r="C23" s="87"/>
      <c r="D23" s="120"/>
      <c r="E23" s="118"/>
      <c r="F23" s="97"/>
    </row>
    <row r="24" spans="1:6" ht="12.75" customHeight="1">
      <c r="A24" s="38"/>
      <c r="B24" s="50"/>
      <c r="C24" s="87"/>
      <c r="D24" s="120"/>
      <c r="E24" s="118"/>
      <c r="F24" s="97"/>
    </row>
    <row r="25" spans="1:6" ht="12.75" customHeight="1">
      <c r="A25" s="38"/>
      <c r="B25" s="163" t="s">
        <v>93</v>
      </c>
      <c r="C25" s="87" t="s">
        <v>13</v>
      </c>
      <c r="D25" s="51">
        <v>16</v>
      </c>
      <c r="E25" s="160"/>
      <c r="F25" s="97">
        <f t="shared" ref="F25" si="3">D25*E25</f>
        <v>0</v>
      </c>
    </row>
    <row r="26" spans="1:6" ht="12.75" customHeight="1">
      <c r="A26" s="38"/>
      <c r="B26" s="46"/>
      <c r="C26" s="87"/>
      <c r="D26" s="120"/>
      <c r="E26" s="118"/>
      <c r="F26" s="97"/>
    </row>
    <row r="27" spans="1:6" ht="153">
      <c r="A27" s="38">
        <f>+A23+1</f>
        <v>5</v>
      </c>
      <c r="B27" s="181" t="s">
        <v>71</v>
      </c>
      <c r="C27" s="87"/>
      <c r="D27" s="120"/>
      <c r="E27" s="118"/>
      <c r="F27" s="97"/>
    </row>
    <row r="28" spans="1:6" ht="12.75" customHeight="1">
      <c r="A28" s="38"/>
      <c r="B28" s="50"/>
      <c r="C28" s="87"/>
      <c r="D28" s="120"/>
      <c r="E28" s="118"/>
      <c r="F28" s="97"/>
    </row>
    <row r="29" spans="1:6" ht="12.75" customHeight="1">
      <c r="A29" s="38"/>
      <c r="B29" s="163" t="s">
        <v>93</v>
      </c>
      <c r="C29" s="87" t="s">
        <v>14</v>
      </c>
      <c r="D29" s="51">
        <v>0</v>
      </c>
      <c r="E29" s="160"/>
      <c r="F29" s="97">
        <f t="shared" ref="F29" si="4">D29*E29</f>
        <v>0</v>
      </c>
    </row>
    <row r="30" spans="1:6" ht="12.75" customHeight="1">
      <c r="A30" s="38"/>
      <c r="B30" s="46"/>
      <c r="C30" s="87"/>
      <c r="D30" s="120"/>
      <c r="E30" s="118"/>
      <c r="F30" s="97"/>
    </row>
    <row r="31" spans="1:6" ht="131.25" customHeight="1">
      <c r="A31" s="38">
        <f>+A27+1</f>
        <v>6</v>
      </c>
      <c r="B31" s="181" t="s">
        <v>72</v>
      </c>
      <c r="C31" s="87"/>
      <c r="D31" s="120"/>
      <c r="E31" s="118"/>
      <c r="F31" s="97"/>
    </row>
    <row r="32" spans="1:6" ht="12.75" customHeight="1">
      <c r="A32" s="38"/>
      <c r="B32" s="50"/>
      <c r="C32" s="87"/>
      <c r="D32" s="120"/>
      <c r="E32" s="118"/>
      <c r="F32" s="97"/>
    </row>
    <row r="33" spans="1:6" ht="12.75" customHeight="1">
      <c r="A33" s="38"/>
      <c r="B33" s="163" t="s">
        <v>93</v>
      </c>
      <c r="C33" s="87" t="s">
        <v>12</v>
      </c>
      <c r="D33" s="51">
        <v>0</v>
      </c>
      <c r="E33" s="160"/>
      <c r="F33" s="97">
        <f t="shared" ref="F33" si="5">D33*E33</f>
        <v>0</v>
      </c>
    </row>
    <row r="34" spans="1:6" ht="12.75" customHeight="1">
      <c r="A34" s="38"/>
      <c r="B34" s="46"/>
      <c r="C34" s="87"/>
      <c r="D34" s="120"/>
      <c r="E34" s="118"/>
      <c r="F34" s="97"/>
    </row>
    <row r="35" spans="1:6" ht="165.75">
      <c r="A35" s="38">
        <f>+A31+1</f>
        <v>7</v>
      </c>
      <c r="B35" s="48" t="s">
        <v>23</v>
      </c>
      <c r="C35" s="88"/>
      <c r="D35" s="109"/>
      <c r="E35" s="110"/>
      <c r="F35" s="97"/>
    </row>
    <row r="36" spans="1:6">
      <c r="A36" s="38"/>
      <c r="B36" s="50"/>
      <c r="C36" s="87"/>
      <c r="D36" s="120"/>
      <c r="E36" s="118"/>
      <c r="F36" s="97"/>
    </row>
    <row r="37" spans="1:6" ht="12.75" customHeight="1">
      <c r="A37" s="38"/>
      <c r="B37" s="163" t="s">
        <v>93</v>
      </c>
      <c r="C37" s="88" t="s">
        <v>13</v>
      </c>
      <c r="D37" s="51">
        <v>0</v>
      </c>
      <c r="E37" s="160"/>
      <c r="F37" s="97">
        <f t="shared" ref="F37" si="6">D37*E37</f>
        <v>0</v>
      </c>
    </row>
    <row r="38" spans="1:6" ht="12.75" customHeight="1">
      <c r="A38" s="38"/>
      <c r="B38" s="48"/>
      <c r="C38" s="88"/>
      <c r="D38" s="109"/>
      <c r="E38" s="110"/>
      <c r="F38" s="111"/>
    </row>
    <row r="39" spans="1:6" ht="204">
      <c r="A39" s="38">
        <f>+A35+1</f>
        <v>8</v>
      </c>
      <c r="B39" s="48" t="s">
        <v>43</v>
      </c>
      <c r="C39" s="84"/>
      <c r="D39" s="109"/>
      <c r="E39" s="110"/>
      <c r="F39" s="97"/>
    </row>
    <row r="40" spans="1:6" ht="12.75" customHeight="1">
      <c r="A40" s="38"/>
      <c r="B40" s="50"/>
      <c r="C40" s="87"/>
      <c r="D40" s="120"/>
      <c r="E40" s="118"/>
      <c r="F40" s="97"/>
    </row>
    <row r="41" spans="1:6" ht="12.75" customHeight="1">
      <c r="A41" s="38"/>
      <c r="B41" s="163" t="s">
        <v>93</v>
      </c>
      <c r="C41" s="84" t="s">
        <v>85</v>
      </c>
      <c r="D41" s="51">
        <v>0</v>
      </c>
      <c r="E41" s="160"/>
      <c r="F41" s="97">
        <f t="shared" ref="F41" si="7">D41*E41</f>
        <v>0</v>
      </c>
    </row>
    <row r="42" spans="1:6" ht="12.75" customHeight="1">
      <c r="A42" s="38"/>
      <c r="B42" s="20"/>
      <c r="C42" s="84"/>
      <c r="D42" s="109"/>
      <c r="E42" s="110"/>
      <c r="F42" s="97"/>
    </row>
    <row r="43" spans="1:6" ht="193.5" customHeight="1">
      <c r="A43" s="38">
        <f>+A39+1</f>
        <v>9</v>
      </c>
      <c r="B43" s="48" t="s">
        <v>24</v>
      </c>
      <c r="C43" s="84"/>
      <c r="D43" s="109"/>
      <c r="E43" s="110"/>
      <c r="F43" s="97"/>
    </row>
    <row r="44" spans="1:6">
      <c r="A44" s="38"/>
      <c r="B44" s="50"/>
      <c r="C44" s="87"/>
      <c r="D44" s="120"/>
      <c r="E44" s="118"/>
      <c r="F44" s="97"/>
    </row>
    <row r="45" spans="1:6" ht="12.75" customHeight="1">
      <c r="A45" s="38"/>
      <c r="B45" s="163" t="s">
        <v>93</v>
      </c>
      <c r="C45" s="84" t="s">
        <v>14</v>
      </c>
      <c r="D45" s="51">
        <v>1180</v>
      </c>
      <c r="E45" s="160"/>
      <c r="F45" s="97">
        <f t="shared" ref="F45" si="8">D45*E45</f>
        <v>0</v>
      </c>
    </row>
    <row r="46" spans="1:6" ht="12.75" customHeight="1">
      <c r="A46" s="38"/>
      <c r="B46" s="163"/>
      <c r="C46" s="84"/>
      <c r="D46" s="51"/>
      <c r="E46" s="160"/>
      <c r="F46" s="97"/>
    </row>
    <row r="47" spans="1:6" ht="153">
      <c r="A47" s="38">
        <f>+A43+1</f>
        <v>10</v>
      </c>
      <c r="B47" s="153" t="s">
        <v>47</v>
      </c>
      <c r="C47" s="174"/>
      <c r="D47" s="151"/>
      <c r="E47" s="152"/>
      <c r="F47" s="97"/>
    </row>
    <row r="48" spans="1:6">
      <c r="A48" s="38"/>
      <c r="B48" s="153"/>
      <c r="C48" s="174"/>
      <c r="D48" s="151"/>
      <c r="E48" s="152"/>
      <c r="F48" s="97"/>
    </row>
    <row r="49" spans="1:6" ht="12.75" customHeight="1">
      <c r="A49" s="38"/>
      <c r="B49" s="163" t="s">
        <v>93</v>
      </c>
      <c r="C49" s="84" t="s">
        <v>15</v>
      </c>
      <c r="D49" s="51">
        <v>0</v>
      </c>
      <c r="E49" s="160"/>
      <c r="F49" s="97">
        <f t="shared" ref="F49" si="9">D49*E49</f>
        <v>0</v>
      </c>
    </row>
    <row r="50" spans="1:6" ht="12.75" customHeight="1">
      <c r="A50" s="38"/>
      <c r="B50" s="56"/>
      <c r="C50" s="84"/>
      <c r="D50" s="109"/>
      <c r="E50" s="110"/>
      <c r="F50" s="97"/>
    </row>
    <row r="51" spans="1:6" ht="12.75" customHeight="1">
      <c r="A51" s="38"/>
      <c r="B51" s="56" t="s">
        <v>48</v>
      </c>
      <c r="C51" s="84"/>
      <c r="D51" s="109"/>
      <c r="E51" s="110"/>
      <c r="F51" s="97"/>
    </row>
    <row r="52" spans="1:6" ht="12.75" customHeight="1">
      <c r="A52" s="38"/>
      <c r="B52" s="56"/>
      <c r="C52" s="84"/>
      <c r="D52" s="109"/>
      <c r="E52" s="110"/>
      <c r="F52" s="97"/>
    </row>
    <row r="53" spans="1:6" ht="12.75" customHeight="1">
      <c r="A53" s="38"/>
      <c r="B53" s="163" t="s">
        <v>93</v>
      </c>
      <c r="C53" s="84"/>
      <c r="D53" s="51"/>
      <c r="E53" s="160"/>
      <c r="F53" s="97">
        <f>ROUND(+F11+F17+F21+F25+F29+F33+F37+F41+F45+F49,0)</f>
        <v>0</v>
      </c>
    </row>
    <row r="54" spans="1:6" ht="12.75" customHeight="1">
      <c r="A54" s="38"/>
      <c r="B54" s="56"/>
      <c r="C54" s="84"/>
      <c r="D54" s="109"/>
      <c r="E54" s="110"/>
      <c r="F54" s="97"/>
    </row>
    <row r="55" spans="1:6" ht="16.5" thickBot="1">
      <c r="A55" s="22" t="s">
        <v>21</v>
      </c>
      <c r="B55" s="23" t="s">
        <v>22</v>
      </c>
      <c r="C55" s="89"/>
      <c r="D55" s="109"/>
      <c r="E55" s="78" t="s">
        <v>30</v>
      </c>
      <c r="F55" s="78">
        <f>F53</f>
        <v>0</v>
      </c>
    </row>
    <row r="56" spans="1:6" ht="12.75" customHeight="1" thickTop="1">
      <c r="A56" s="38"/>
      <c r="B56" s="20"/>
      <c r="C56" s="89"/>
      <c r="D56" s="109"/>
      <c r="E56" s="109"/>
      <c r="F56" s="96"/>
    </row>
    <row r="57" spans="1:6" ht="12.75" customHeight="1">
      <c r="A57" s="38"/>
      <c r="B57" s="20"/>
      <c r="C57" s="89"/>
      <c r="D57" s="109"/>
      <c r="E57" s="109"/>
      <c r="F57" s="96"/>
    </row>
    <row r="58" spans="1:6" ht="12.75" customHeight="1">
      <c r="A58" s="38"/>
      <c r="B58" s="20"/>
      <c r="C58" s="84"/>
      <c r="D58" s="109"/>
      <c r="E58" s="109"/>
      <c r="F58" s="96"/>
    </row>
    <row r="59" spans="1:6">
      <c r="B59" s="62"/>
      <c r="C59" s="87"/>
      <c r="D59" s="112"/>
      <c r="E59" s="108"/>
      <c r="F59" s="104"/>
    </row>
    <row r="61" spans="1:6">
      <c r="B61" s="52"/>
      <c r="C61" s="91"/>
      <c r="D61" s="113"/>
      <c r="E61" s="114"/>
      <c r="F61" s="97"/>
    </row>
  </sheetData>
  <pageMargins left="0.98425196850393704" right="0.19685039370078741" top="0.39370078740157483" bottom="0.19685039370078741" header="0.39370078740157483" footer="0.19685039370078741"/>
  <pageSetup paperSize="9" firstPageNumber="3" orientation="portrait" useFirstPageNumber="1"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98"/>
  <sheetViews>
    <sheetView showZeros="0" topLeftCell="A14" workbookViewId="0">
      <selection activeCell="E17" sqref="E17"/>
    </sheetView>
  </sheetViews>
  <sheetFormatPr defaultRowHeight="12.75" customHeight="1"/>
  <cols>
    <col min="1" max="1" width="4.7109375" customWidth="1"/>
    <col min="2" max="2" width="30.7109375" customWidth="1"/>
    <col min="3" max="3" width="4.7109375" style="83" customWidth="1"/>
    <col min="4" max="4" width="10.85546875" style="115" customWidth="1"/>
    <col min="5" max="5" width="11.7109375" style="116" customWidth="1"/>
    <col min="6" max="6" width="12.7109375" style="117" customWidth="1"/>
    <col min="7" max="7" width="12" customWidth="1"/>
    <col min="8" max="8" width="21" style="47" customWidth="1"/>
    <col min="9" max="9" width="15.5703125" style="143" customWidth="1"/>
    <col min="10" max="10" width="12.28515625" customWidth="1"/>
    <col min="13" max="13" width="10.5703125" bestFit="1"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8" ht="12.75" customHeight="1">
      <c r="B1" s="70" t="str">
        <f>+nsl!D18</f>
        <v>IZGRADNJA KANALIZACIJSKEGA SISTEMA NA OBMOČJU</v>
      </c>
    </row>
    <row r="2" spans="1:8" ht="12.75" customHeight="1">
      <c r="B2" s="70" t="str">
        <f>+nsl!D19</f>
        <v>AGLOMERACIJE HRVATINI - ZBIRNI FEKALNI KANAL KOLOMBAN - ANKARAN</v>
      </c>
    </row>
    <row r="3" spans="1:8" ht="12.75" customHeight="1">
      <c r="B3" s="70"/>
    </row>
    <row r="4" spans="1:8" ht="12.75" customHeight="1">
      <c r="B4" s="70"/>
    </row>
    <row r="5" spans="1:8" ht="12.75" customHeight="1">
      <c r="B5" s="70" t="str">
        <f>+predD!B5</f>
        <v xml:space="preserve">FEKALNA KANALIZACIJA </v>
      </c>
    </row>
    <row r="6" spans="1:8" ht="12.75" customHeight="1">
      <c r="B6" s="70"/>
    </row>
    <row r="7" spans="1:8" ht="15.75">
      <c r="A7" s="22" t="s">
        <v>31</v>
      </c>
      <c r="B7" s="81" t="s">
        <v>40</v>
      </c>
      <c r="C7" s="84"/>
      <c r="D7" s="109"/>
      <c r="E7" s="109"/>
      <c r="F7" s="96"/>
      <c r="H7" s="37"/>
    </row>
    <row r="8" spans="1:8" ht="15.75">
      <c r="A8" s="22"/>
      <c r="B8" s="81"/>
      <c r="C8" s="84"/>
      <c r="D8" s="109"/>
      <c r="E8" s="109"/>
      <c r="F8" s="96"/>
      <c r="H8" s="37"/>
    </row>
    <row r="9" spans="1:8" ht="15.75">
      <c r="A9" s="207"/>
      <c r="B9" s="208" t="s">
        <v>52</v>
      </c>
      <c r="C9" s="209"/>
      <c r="D9" s="210"/>
      <c r="E9" s="210"/>
      <c r="F9" s="211"/>
      <c r="G9" s="212"/>
      <c r="H9" s="213"/>
    </row>
    <row r="10" spans="1:8" ht="15.75">
      <c r="A10" s="207"/>
      <c r="B10" s="208" t="s">
        <v>92</v>
      </c>
      <c r="C10" s="209"/>
      <c r="D10" s="210" t="s">
        <v>20</v>
      </c>
      <c r="E10" s="210" t="s">
        <v>53</v>
      </c>
      <c r="F10" s="210" t="s">
        <v>44</v>
      </c>
      <c r="G10" s="214" t="s">
        <v>54</v>
      </c>
      <c r="H10" s="213"/>
    </row>
    <row r="11" spans="1:8" ht="15.75">
      <c r="A11" s="207"/>
      <c r="B11" s="206" t="s">
        <v>93</v>
      </c>
      <c r="C11" s="215" t="s">
        <v>15</v>
      </c>
      <c r="D11" s="216">
        <f>+'fekalna osnovni podatki'!D9</f>
        <v>873.85</v>
      </c>
      <c r="E11" s="216">
        <f>+'fekalna osnovni podatki'!E9</f>
        <v>873.85</v>
      </c>
      <c r="F11" s="216">
        <f>+'fekalna osnovni podatki'!F9</f>
        <v>0</v>
      </c>
      <c r="G11" s="216">
        <f>+'fekalna osnovni podatki'!G9</f>
        <v>0</v>
      </c>
      <c r="H11" s="213"/>
    </row>
    <row r="12" spans="1:8" ht="15.75">
      <c r="A12" s="207"/>
      <c r="B12" s="217"/>
      <c r="C12" s="209"/>
      <c r="D12" s="210"/>
      <c r="E12" s="210"/>
      <c r="F12" s="211"/>
      <c r="G12" s="212"/>
      <c r="H12" s="213"/>
    </row>
    <row r="13" spans="1:8" ht="15.75">
      <c r="A13" s="207"/>
      <c r="B13" s="208" t="s">
        <v>51</v>
      </c>
      <c r="C13" s="209"/>
      <c r="D13" s="210"/>
      <c r="E13" s="210"/>
      <c r="F13" s="211"/>
      <c r="G13" s="212"/>
      <c r="H13" s="213"/>
    </row>
    <row r="14" spans="1:8" ht="15.75">
      <c r="A14" s="207"/>
      <c r="B14" s="208" t="s">
        <v>92</v>
      </c>
      <c r="C14" s="209"/>
      <c r="D14" s="210"/>
      <c r="E14" s="210"/>
      <c r="F14" s="211"/>
      <c r="G14" s="212"/>
      <c r="H14" s="213"/>
    </row>
    <row r="15" spans="1:8" ht="15.75">
      <c r="A15" s="207"/>
      <c r="B15" s="206" t="s">
        <v>93</v>
      </c>
      <c r="C15" s="203" t="s">
        <v>13</v>
      </c>
      <c r="D15" s="218">
        <v>1545</v>
      </c>
      <c r="E15" s="210"/>
      <c r="F15" s="211"/>
      <c r="G15" s="212"/>
      <c r="H15" s="213"/>
    </row>
    <row r="16" spans="1:8" ht="15.75">
      <c r="A16" s="207"/>
      <c r="B16" s="217"/>
      <c r="C16" s="203"/>
      <c r="D16" s="210"/>
      <c r="E16" s="210"/>
      <c r="F16" s="211"/>
      <c r="G16" s="212"/>
      <c r="H16" s="213"/>
    </row>
    <row r="17" spans="1:13" ht="178.5">
      <c r="A17" s="38">
        <v>1</v>
      </c>
      <c r="B17" s="172" t="s">
        <v>73</v>
      </c>
      <c r="C17" s="84"/>
      <c r="D17" s="177"/>
      <c r="E17" s="109"/>
      <c r="F17" s="96"/>
      <c r="G17" s="161"/>
      <c r="H17" s="40"/>
      <c r="I17" s="41"/>
      <c r="J17" s="42"/>
    </row>
    <row r="18" spans="1:13" ht="15">
      <c r="A18" s="38"/>
      <c r="B18" s="50"/>
      <c r="C18" s="84"/>
      <c r="D18" s="109"/>
      <c r="E18" s="109"/>
      <c r="F18" s="96"/>
      <c r="G18" s="161"/>
      <c r="H18" s="40"/>
      <c r="I18" s="41"/>
      <c r="J18" s="42"/>
    </row>
    <row r="19" spans="1:13" ht="12.75" customHeight="1">
      <c r="A19" s="38"/>
      <c r="B19" s="206" t="s">
        <v>93</v>
      </c>
      <c r="C19" s="85" t="s">
        <v>13</v>
      </c>
      <c r="D19" s="51">
        <v>0</v>
      </c>
      <c r="E19" s="160"/>
      <c r="F19" s="97">
        <f t="shared" ref="F19" si="0">D19*E19</f>
        <v>0</v>
      </c>
      <c r="H19" s="40"/>
      <c r="I19" s="41"/>
      <c r="J19" s="42"/>
    </row>
    <row r="20" spans="1:13" ht="12.75" customHeight="1">
      <c r="A20" s="38"/>
      <c r="B20" s="163"/>
      <c r="C20" s="85"/>
      <c r="D20" s="105"/>
      <c r="E20" s="160"/>
      <c r="F20" s="97"/>
      <c r="H20" s="40"/>
      <c r="I20" s="41"/>
      <c r="J20" s="42"/>
    </row>
    <row r="21" spans="1:13" ht="204">
      <c r="A21" s="38">
        <f>+A17+1</f>
        <v>2</v>
      </c>
      <c r="B21" s="176" t="s">
        <v>79</v>
      </c>
      <c r="C21" s="89"/>
      <c r="D21" s="177">
        <v>0.6</v>
      </c>
      <c r="E21" s="109"/>
      <c r="F21" s="96"/>
      <c r="H21" s="79"/>
      <c r="I21" s="41"/>
      <c r="J21" s="42"/>
    </row>
    <row r="22" spans="1:13" ht="12.75" customHeight="1">
      <c r="A22" s="38"/>
      <c r="B22" s="50"/>
      <c r="C22" s="84"/>
      <c r="D22" s="109"/>
      <c r="E22" s="109"/>
      <c r="F22" s="96"/>
      <c r="H22" s="40"/>
      <c r="I22" s="41"/>
      <c r="J22" s="42"/>
    </row>
    <row r="23" spans="1:13" ht="12.75" customHeight="1">
      <c r="A23" s="38"/>
      <c r="B23" s="206" t="s">
        <v>93</v>
      </c>
      <c r="C23" s="85" t="s">
        <v>13</v>
      </c>
      <c r="D23" s="51">
        <f>+D15*$D$21</f>
        <v>927</v>
      </c>
      <c r="E23" s="160"/>
      <c r="F23" s="97">
        <f t="shared" ref="F23" si="1">D23*E23</f>
        <v>0</v>
      </c>
      <c r="H23" s="40"/>
      <c r="I23" s="41"/>
      <c r="J23" s="42"/>
    </row>
    <row r="24" spans="1:13" ht="12.75" customHeight="1">
      <c r="A24" s="38"/>
      <c r="B24" s="56"/>
      <c r="C24" s="84"/>
      <c r="D24" s="109"/>
      <c r="E24" s="109"/>
      <c r="F24" s="96"/>
      <c r="H24" s="40"/>
      <c r="I24" s="41"/>
      <c r="J24" s="42"/>
    </row>
    <row r="25" spans="1:13" ht="255" customHeight="1">
      <c r="A25" s="38">
        <f>+A21+1</f>
        <v>3</v>
      </c>
      <c r="B25" s="176" t="s">
        <v>80</v>
      </c>
      <c r="C25" s="86"/>
      <c r="D25" s="178">
        <v>0.3</v>
      </c>
      <c r="E25" s="118"/>
      <c r="F25" s="119"/>
      <c r="H25" s="44"/>
      <c r="I25" s="54"/>
    </row>
    <row r="26" spans="1:13" ht="12.75" customHeight="1">
      <c r="A26" s="38"/>
      <c r="B26" s="50"/>
      <c r="C26" s="84"/>
      <c r="D26" s="109"/>
      <c r="E26" s="109"/>
      <c r="F26" s="96"/>
      <c r="H26" s="53"/>
    </row>
    <row r="27" spans="1:13" ht="12.75" customHeight="1">
      <c r="A27" s="38"/>
      <c r="B27" s="206" t="s">
        <v>93</v>
      </c>
      <c r="C27" s="85" t="s">
        <v>13</v>
      </c>
      <c r="D27" s="105">
        <f>+D15*$D$25</f>
        <v>463.5</v>
      </c>
      <c r="E27" s="160"/>
      <c r="F27" s="97">
        <f t="shared" ref="F27" si="2">D27*E27</f>
        <v>0</v>
      </c>
      <c r="H27" s="45"/>
    </row>
    <row r="28" spans="1:13" ht="12.75" customHeight="1">
      <c r="A28" s="38"/>
      <c r="B28" s="39"/>
      <c r="C28" s="84"/>
      <c r="D28" s="109"/>
      <c r="E28" s="109"/>
      <c r="F28" s="96"/>
      <c r="H28" s="45"/>
    </row>
    <row r="29" spans="1:13" ht="257.25" customHeight="1">
      <c r="A29" s="38">
        <f>+A25+1</f>
        <v>4</v>
      </c>
      <c r="B29" s="176" t="s">
        <v>81</v>
      </c>
      <c r="C29" s="183"/>
      <c r="D29" s="178">
        <v>0.1</v>
      </c>
      <c r="E29" s="118"/>
      <c r="F29" s="97"/>
      <c r="H29" s="150"/>
      <c r="I29" s="144"/>
    </row>
    <row r="30" spans="1:13" ht="12.75" customHeight="1">
      <c r="A30" s="38"/>
      <c r="B30" s="56"/>
      <c r="C30" s="84"/>
      <c r="D30" s="109"/>
      <c r="E30" s="109"/>
      <c r="F30" s="97"/>
      <c r="H30" s="150"/>
      <c r="I30" s="145"/>
      <c r="J30" s="155"/>
      <c r="M30" s="175"/>
    </row>
    <row r="31" spans="1:13" ht="12.75" customHeight="1">
      <c r="A31" s="38"/>
      <c r="B31" s="206" t="s">
        <v>93</v>
      </c>
      <c r="C31" s="85" t="s">
        <v>13</v>
      </c>
      <c r="D31" s="105">
        <f>+D15*$D$29</f>
        <v>154.5</v>
      </c>
      <c r="E31" s="160"/>
      <c r="F31" s="97">
        <f t="shared" ref="F31" si="3">D31*E31</f>
        <v>0</v>
      </c>
      <c r="G31" s="205"/>
      <c r="H31" s="228"/>
      <c r="I31" s="145"/>
      <c r="J31" s="155"/>
      <c r="M31" s="175"/>
    </row>
    <row r="32" spans="1:13" ht="12.75" customHeight="1">
      <c r="A32" s="38"/>
      <c r="B32" s="46"/>
      <c r="C32" s="87"/>
      <c r="D32" s="120"/>
      <c r="E32" s="118"/>
      <c r="F32" s="97"/>
      <c r="G32" s="205"/>
      <c r="H32" s="229"/>
      <c r="I32" s="145"/>
      <c r="M32" s="175"/>
    </row>
    <row r="33" spans="1:9" ht="173.25" customHeight="1">
      <c r="A33" s="38">
        <f>+A29+1</f>
        <v>5</v>
      </c>
      <c r="B33" s="20" t="s">
        <v>17</v>
      </c>
      <c r="C33" s="87"/>
      <c r="D33" s="103"/>
      <c r="E33" s="103"/>
      <c r="F33" s="104"/>
      <c r="H33" s="44"/>
      <c r="I33" s="146"/>
    </row>
    <row r="34" spans="1:9" ht="12.75" customHeight="1">
      <c r="A34" s="38"/>
      <c r="B34" s="56"/>
      <c r="C34" s="84"/>
      <c r="D34" s="109"/>
      <c r="E34" s="109"/>
      <c r="F34" s="97"/>
      <c r="H34" s="150"/>
    </row>
    <row r="35" spans="1:9" ht="12.75" customHeight="1">
      <c r="A35" s="38"/>
      <c r="B35" s="206" t="s">
        <v>93</v>
      </c>
      <c r="C35" s="87" t="s">
        <v>12</v>
      </c>
      <c r="D35" s="105">
        <v>10</v>
      </c>
      <c r="E35" s="103"/>
      <c r="F35" s="97">
        <f t="shared" ref="F35" si="4">D35*E35</f>
        <v>0</v>
      </c>
    </row>
    <row r="36" spans="1:9" ht="12.75" customHeight="1">
      <c r="A36" s="38"/>
      <c r="B36" s="46"/>
      <c r="C36" s="87"/>
      <c r="D36" s="120"/>
      <c r="E36" s="118"/>
      <c r="F36" s="97"/>
    </row>
    <row r="37" spans="1:9" ht="175.5" customHeight="1">
      <c r="A37" s="38">
        <f>+A33+1</f>
        <v>6</v>
      </c>
      <c r="B37" s="176" t="s">
        <v>55</v>
      </c>
      <c r="C37" s="87"/>
      <c r="D37" s="103"/>
      <c r="E37" s="103"/>
      <c r="F37" s="104"/>
      <c r="H37" s="44"/>
    </row>
    <row r="38" spans="1:9" ht="12.75" customHeight="1">
      <c r="A38" s="38"/>
      <c r="B38" s="56"/>
      <c r="C38" s="84"/>
      <c r="D38" s="109"/>
      <c r="E38" s="109"/>
      <c r="F38" s="97"/>
      <c r="H38" s="150"/>
    </row>
    <row r="39" spans="1:9" ht="12.75" customHeight="1">
      <c r="A39" s="38"/>
      <c r="B39" s="206" t="s">
        <v>93</v>
      </c>
      <c r="C39" s="87" t="s">
        <v>12</v>
      </c>
      <c r="D39" s="105">
        <v>2</v>
      </c>
      <c r="E39" s="103"/>
      <c r="F39" s="97">
        <f t="shared" ref="F39" si="5">D39*E39</f>
        <v>0</v>
      </c>
    </row>
    <row r="40" spans="1:9" ht="12.75" customHeight="1">
      <c r="A40" s="38"/>
      <c r="B40" s="46"/>
      <c r="C40" s="87"/>
      <c r="D40" s="105"/>
      <c r="E40" s="103"/>
      <c r="F40" s="97"/>
    </row>
    <row r="41" spans="1:9" ht="51">
      <c r="A41" s="38">
        <f>+A37+1</f>
        <v>7</v>
      </c>
      <c r="B41" s="52" t="s">
        <v>18</v>
      </c>
      <c r="C41" s="84"/>
      <c r="D41" s="105"/>
      <c r="E41" s="109"/>
      <c r="F41" s="96"/>
      <c r="H41" s="170"/>
    </row>
    <row r="42" spans="1:9" ht="12.75" customHeight="1">
      <c r="A42" s="38"/>
      <c r="B42" s="56"/>
      <c r="C42" s="84"/>
      <c r="D42" s="109"/>
      <c r="E42" s="109"/>
      <c r="F42" s="97"/>
      <c r="H42" s="171"/>
    </row>
    <row r="43" spans="1:9" ht="12.75" customHeight="1">
      <c r="A43" s="38"/>
      <c r="B43" s="206" t="s">
        <v>93</v>
      </c>
      <c r="C43" s="87" t="s">
        <v>14</v>
      </c>
      <c r="D43" s="105">
        <f>D11*0.6</f>
        <v>524.30999999999995</v>
      </c>
      <c r="E43" s="103"/>
      <c r="F43" s="97">
        <f t="shared" ref="F43" si="6">D43*E43</f>
        <v>0</v>
      </c>
      <c r="H43" s="171"/>
    </row>
    <row r="44" spans="1:9" ht="12.75" customHeight="1">
      <c r="A44" s="38"/>
      <c r="B44" s="56"/>
      <c r="C44" s="84"/>
      <c r="D44" s="105"/>
      <c r="E44" s="109"/>
      <c r="F44" s="96"/>
      <c r="H44" s="44"/>
    </row>
    <row r="45" spans="1:9" ht="140.25" customHeight="1">
      <c r="A45" s="38">
        <f>+A41+1</f>
        <v>8</v>
      </c>
      <c r="B45" s="48" t="s">
        <v>98</v>
      </c>
      <c r="C45" s="84"/>
      <c r="D45" s="105"/>
      <c r="E45" s="106"/>
      <c r="F45" s="107"/>
      <c r="H45" s="44"/>
    </row>
    <row r="46" spans="1:9" ht="15.75" customHeight="1">
      <c r="A46" s="38"/>
      <c r="B46" s="173"/>
      <c r="C46" s="84"/>
      <c r="D46" s="105"/>
      <c r="E46" s="106"/>
      <c r="F46" s="107"/>
      <c r="H46" s="44"/>
    </row>
    <row r="47" spans="1:9" ht="12.75" customHeight="1">
      <c r="A47" s="38"/>
      <c r="B47" s="206" t="s">
        <v>95</v>
      </c>
      <c r="C47" s="84" t="s">
        <v>13</v>
      </c>
      <c r="D47" s="105">
        <v>474.69</v>
      </c>
      <c r="E47" s="103"/>
      <c r="F47" s="97">
        <f t="shared" ref="F47" si="7">D47*E47</f>
        <v>0</v>
      </c>
      <c r="H47" s="44"/>
    </row>
    <row r="48" spans="1:9" ht="12.75" customHeight="1">
      <c r="A48" s="38"/>
      <c r="B48" s="56"/>
      <c r="C48" s="84"/>
      <c r="D48" s="105"/>
      <c r="E48" s="109"/>
      <c r="F48" s="96"/>
      <c r="H48" s="44"/>
    </row>
    <row r="49" spans="1:12" ht="114" customHeight="1">
      <c r="A49" s="38">
        <f>+A45+1</f>
        <v>9</v>
      </c>
      <c r="B49" s="179" t="s">
        <v>56</v>
      </c>
      <c r="C49" s="87"/>
      <c r="D49" s="82"/>
      <c r="E49" s="108"/>
      <c r="F49" s="104"/>
      <c r="H49" s="44"/>
    </row>
    <row r="50" spans="1:12" ht="15">
      <c r="A50" s="38"/>
      <c r="B50" s="173"/>
      <c r="C50" s="84"/>
      <c r="D50" s="105"/>
      <c r="E50" s="106"/>
      <c r="F50" s="107"/>
      <c r="H50" s="44"/>
    </row>
    <row r="51" spans="1:12" ht="12.75" customHeight="1">
      <c r="A51" s="38"/>
      <c r="B51" s="206" t="s">
        <v>93</v>
      </c>
      <c r="C51" s="84" t="s">
        <v>13</v>
      </c>
      <c r="D51" s="105">
        <v>0</v>
      </c>
      <c r="E51" s="103"/>
      <c r="F51" s="97">
        <f t="shared" ref="F51" si="8">D51*E51</f>
        <v>0</v>
      </c>
      <c r="H51" s="44"/>
    </row>
    <row r="52" spans="1:12" ht="12.75" customHeight="1">
      <c r="A52" s="38"/>
      <c r="B52" s="206"/>
      <c r="C52" s="84"/>
      <c r="D52" s="105"/>
      <c r="E52" s="103"/>
      <c r="F52" s="97"/>
      <c r="H52" s="44"/>
    </row>
    <row r="53" spans="1:12" ht="114.75">
      <c r="A53" s="38">
        <f>+A49+1</f>
        <v>10</v>
      </c>
      <c r="B53" s="179" t="s">
        <v>57</v>
      </c>
      <c r="C53" s="87"/>
      <c r="D53" s="82"/>
      <c r="E53" s="108"/>
      <c r="F53" s="104"/>
      <c r="H53" s="44"/>
    </row>
    <row r="54" spans="1:12" ht="15">
      <c r="A54" s="38"/>
      <c r="B54" s="173"/>
      <c r="C54" s="84"/>
      <c r="D54" s="105"/>
      <c r="E54" s="106"/>
      <c r="F54" s="107"/>
      <c r="H54" s="44"/>
    </row>
    <row r="55" spans="1:12" ht="12.75" customHeight="1">
      <c r="A55" s="38"/>
      <c r="B55" s="206" t="s">
        <v>93</v>
      </c>
      <c r="C55" s="84" t="s">
        <v>13</v>
      </c>
      <c r="D55" s="105">
        <v>0</v>
      </c>
      <c r="E55" s="103"/>
      <c r="F55" s="97">
        <f t="shared" ref="F55" si="9">D55*E55</f>
        <v>0</v>
      </c>
    </row>
    <row r="56" spans="1:12" ht="12.75" customHeight="1">
      <c r="A56" s="38"/>
      <c r="B56" s="206"/>
      <c r="C56" s="84"/>
      <c r="D56" s="105"/>
      <c r="E56" s="103"/>
      <c r="F56" s="97"/>
    </row>
    <row r="57" spans="1:12" ht="206.25" customHeight="1">
      <c r="A57" s="38">
        <f>+A53+1</f>
        <v>11</v>
      </c>
      <c r="B57" s="179" t="s">
        <v>58</v>
      </c>
      <c r="C57" s="87"/>
      <c r="D57" s="82"/>
      <c r="E57" s="108"/>
      <c r="F57" s="104"/>
      <c r="H57" s="150"/>
    </row>
    <row r="58" spans="1:12" ht="12.75" customHeight="1">
      <c r="A58" s="38"/>
      <c r="B58" s="173"/>
      <c r="C58" s="84"/>
      <c r="D58" s="105"/>
      <c r="E58" s="106"/>
      <c r="F58" s="107"/>
      <c r="H58" s="57"/>
      <c r="I58" s="147"/>
      <c r="J58" s="148"/>
      <c r="K58" s="148"/>
      <c r="L58" s="148"/>
    </row>
    <row r="59" spans="1:12" ht="12.75" customHeight="1">
      <c r="A59" s="38"/>
      <c r="B59" s="206" t="s">
        <v>93</v>
      </c>
      <c r="C59" s="87" t="s">
        <v>15</v>
      </c>
      <c r="D59" s="105">
        <v>0</v>
      </c>
      <c r="E59" s="103"/>
      <c r="F59" s="97">
        <f t="shared" ref="F59" si="10">D59*E59</f>
        <v>0</v>
      </c>
    </row>
    <row r="60" spans="1:12" ht="12.75" customHeight="1">
      <c r="A60" s="38"/>
      <c r="B60" s="56"/>
      <c r="C60" s="87"/>
      <c r="D60" s="82"/>
      <c r="E60" s="108"/>
      <c r="F60" s="104"/>
    </row>
    <row r="61" spans="1:12" ht="191.25">
      <c r="A61" s="38">
        <f>+A57+1</f>
        <v>12</v>
      </c>
      <c r="B61" s="219" t="s">
        <v>42</v>
      </c>
      <c r="C61" s="87"/>
      <c r="D61" s="82"/>
      <c r="E61" s="108"/>
      <c r="F61" s="104"/>
      <c r="G61" s="149"/>
      <c r="H61" s="57"/>
      <c r="I61" s="147"/>
    </row>
    <row r="62" spans="1:12" ht="12.75" customHeight="1">
      <c r="A62" s="38"/>
      <c r="B62" s="173"/>
      <c r="C62" s="84"/>
      <c r="D62" s="105"/>
      <c r="E62" s="106"/>
      <c r="F62" s="107"/>
      <c r="I62" s="156"/>
    </row>
    <row r="63" spans="1:12" ht="12.75" customHeight="1">
      <c r="A63" s="38"/>
      <c r="B63" s="206" t="s">
        <v>93</v>
      </c>
      <c r="C63" s="87" t="s">
        <v>13</v>
      </c>
      <c r="D63" s="105">
        <v>0</v>
      </c>
      <c r="E63" s="103"/>
      <c r="F63" s="97">
        <f t="shared" ref="F63" si="11">D63*E63</f>
        <v>0</v>
      </c>
    </row>
    <row r="64" spans="1:12" ht="12.75" customHeight="1">
      <c r="A64" s="38"/>
      <c r="B64" s="56"/>
      <c r="C64" s="87"/>
      <c r="D64" s="82"/>
      <c r="E64" s="108"/>
      <c r="F64" s="104"/>
    </row>
    <row r="65" spans="1:10" ht="165.75">
      <c r="A65" s="38">
        <f>+A61+1</f>
        <v>13</v>
      </c>
      <c r="B65" s="56" t="s">
        <v>59</v>
      </c>
      <c r="C65" s="87"/>
      <c r="D65" s="82"/>
      <c r="E65" s="108"/>
      <c r="F65" s="104"/>
      <c r="H65" s="204"/>
      <c r="I65" s="204"/>
      <c r="J65" s="205"/>
    </row>
    <row r="66" spans="1:10" ht="12.75" customHeight="1">
      <c r="A66" s="38"/>
      <c r="B66" s="173"/>
      <c r="C66" s="84"/>
      <c r="D66" s="105"/>
      <c r="E66" s="106"/>
      <c r="F66" s="107"/>
    </row>
    <row r="67" spans="1:10" ht="12.75" customHeight="1">
      <c r="A67" s="38"/>
      <c r="B67" s="206" t="s">
        <v>93</v>
      </c>
      <c r="C67" s="87" t="s">
        <v>13</v>
      </c>
      <c r="D67" s="105">
        <v>0</v>
      </c>
      <c r="E67" s="103"/>
      <c r="F67" s="97">
        <f t="shared" ref="F67" si="12">D67*E67</f>
        <v>0</v>
      </c>
    </row>
    <row r="68" spans="1:10" ht="12.75" customHeight="1">
      <c r="A68" s="38"/>
      <c r="B68" s="206"/>
      <c r="C68" s="87"/>
      <c r="D68" s="105"/>
      <c r="E68" s="103"/>
      <c r="F68" s="97"/>
    </row>
    <row r="69" spans="1:10" ht="267.75">
      <c r="A69" s="38">
        <f>+A65+1</f>
        <v>14</v>
      </c>
      <c r="B69" s="220" t="s">
        <v>83</v>
      </c>
      <c r="C69" s="87"/>
      <c r="D69" s="109"/>
      <c r="E69" s="108"/>
      <c r="F69" s="104"/>
    </row>
    <row r="70" spans="1:10" ht="12.75" customHeight="1">
      <c r="A70" s="38"/>
      <c r="B70" s="173"/>
      <c r="C70" s="84"/>
      <c r="D70" s="105"/>
      <c r="E70" s="106"/>
      <c r="F70" s="107"/>
    </row>
    <row r="71" spans="1:10" ht="15">
      <c r="A71" s="38"/>
      <c r="B71" s="206" t="s">
        <v>93</v>
      </c>
      <c r="C71" s="87" t="s">
        <v>13</v>
      </c>
      <c r="D71" s="105">
        <v>0</v>
      </c>
      <c r="E71" s="103"/>
      <c r="F71" s="97">
        <f t="shared" ref="F71" si="13">D71*E71</f>
        <v>0</v>
      </c>
    </row>
    <row r="72" spans="1:10" ht="15">
      <c r="A72" s="38"/>
      <c r="B72" s="206"/>
      <c r="C72" s="87"/>
      <c r="D72" s="105"/>
      <c r="E72" s="103"/>
      <c r="F72" s="97"/>
    </row>
    <row r="73" spans="1:10" ht="140.25">
      <c r="A73" s="38">
        <v>15</v>
      </c>
      <c r="B73" s="20" t="s">
        <v>61</v>
      </c>
      <c r="C73" s="33"/>
      <c r="D73" s="109"/>
      <c r="E73" s="109"/>
      <c r="F73" s="96"/>
    </row>
    <row r="74" spans="1:10" ht="15">
      <c r="A74" s="38"/>
      <c r="B74" s="173"/>
      <c r="C74" s="84"/>
      <c r="D74" s="105"/>
      <c r="E74" s="106"/>
      <c r="F74" s="107"/>
    </row>
    <row r="75" spans="1:10" ht="15">
      <c r="A75" s="38"/>
      <c r="B75" s="206" t="s">
        <v>93</v>
      </c>
      <c r="C75" s="87" t="s">
        <v>13</v>
      </c>
      <c r="D75" s="105">
        <v>1393</v>
      </c>
      <c r="E75" s="103"/>
      <c r="F75" s="97">
        <f t="shared" ref="F75" si="14">D75*E75</f>
        <v>0</v>
      </c>
    </row>
    <row r="76" spans="1:10" ht="15">
      <c r="A76" s="38"/>
      <c r="B76" s="163"/>
      <c r="C76" s="87"/>
      <c r="D76" s="105"/>
      <c r="E76" s="160"/>
      <c r="F76" s="97"/>
      <c r="G76" s="155"/>
    </row>
    <row r="77" spans="1:10" ht="76.5">
      <c r="A77" s="38">
        <v>16</v>
      </c>
      <c r="B77" s="20" t="s">
        <v>82</v>
      </c>
      <c r="C77" s="84"/>
      <c r="D77" s="105"/>
      <c r="E77" s="109"/>
      <c r="F77" s="96"/>
    </row>
    <row r="78" spans="1:10" ht="12.75" customHeight="1">
      <c r="A78" s="38"/>
      <c r="B78" s="173"/>
      <c r="C78" s="84"/>
      <c r="D78" s="105"/>
      <c r="E78" s="106"/>
      <c r="F78" s="107"/>
      <c r="H78"/>
      <c r="I78"/>
    </row>
    <row r="79" spans="1:10" ht="12.75" customHeight="1">
      <c r="A79" s="38"/>
      <c r="B79" s="206" t="s">
        <v>93</v>
      </c>
      <c r="C79" s="87" t="s">
        <v>13</v>
      </c>
      <c r="D79" s="105">
        <v>0</v>
      </c>
      <c r="E79" s="103"/>
      <c r="F79" s="97">
        <f t="shared" ref="F79" si="15">D79*E79</f>
        <v>0</v>
      </c>
      <c r="H79"/>
      <c r="I79"/>
    </row>
    <row r="80" spans="1:10" ht="12.75" customHeight="1">
      <c r="A80" s="38"/>
      <c r="B80" s="206"/>
      <c r="C80" s="87"/>
      <c r="D80" s="105"/>
      <c r="E80" s="103"/>
      <c r="F80" s="97"/>
      <c r="H80"/>
      <c r="I80"/>
    </row>
    <row r="81" spans="1:9" ht="102">
      <c r="A81" s="38">
        <v>17</v>
      </c>
      <c r="B81" s="20" t="s">
        <v>60</v>
      </c>
      <c r="C81" s="84"/>
      <c r="D81" s="105"/>
      <c r="E81" s="109"/>
      <c r="F81" s="96"/>
    </row>
    <row r="82" spans="1:9" ht="12.75" customHeight="1">
      <c r="A82" s="38"/>
      <c r="B82" s="173"/>
      <c r="C82" s="84"/>
      <c r="D82" s="105"/>
      <c r="E82" s="106"/>
      <c r="F82" s="107"/>
      <c r="H82"/>
      <c r="I82"/>
    </row>
    <row r="83" spans="1:9" ht="12.75" customHeight="1">
      <c r="A83" s="38"/>
      <c r="B83" s="206" t="s">
        <v>93</v>
      </c>
      <c r="C83" s="87" t="s">
        <v>13</v>
      </c>
      <c r="D83" s="105">
        <f>D15</f>
        <v>1545</v>
      </c>
      <c r="E83" s="103"/>
      <c r="F83" s="97">
        <f t="shared" ref="F83" si="16">D83*E83</f>
        <v>0</v>
      </c>
      <c r="H83"/>
      <c r="I83"/>
    </row>
    <row r="84" spans="1:9" ht="12.75" customHeight="1">
      <c r="A84" s="38"/>
      <c r="B84" s="20"/>
      <c r="C84" s="84"/>
      <c r="D84" s="109"/>
      <c r="E84" s="110"/>
      <c r="F84" s="97"/>
      <c r="H84"/>
      <c r="I84"/>
    </row>
    <row r="85" spans="1:9" ht="12.75" customHeight="1">
      <c r="A85" s="38"/>
      <c r="B85" s="20" t="s">
        <v>48</v>
      </c>
      <c r="C85" s="84"/>
      <c r="D85" s="109"/>
      <c r="E85" s="110"/>
      <c r="F85" s="97"/>
      <c r="H85"/>
      <c r="I85"/>
    </row>
    <row r="86" spans="1:9" ht="12.75" customHeight="1">
      <c r="A86" s="38"/>
      <c r="B86" s="173"/>
      <c r="C86" s="84"/>
      <c r="D86" s="105"/>
      <c r="E86" s="106"/>
      <c r="F86" s="107"/>
      <c r="H86"/>
      <c r="I86"/>
    </row>
    <row r="87" spans="1:9" ht="12.75" customHeight="1">
      <c r="A87" s="38"/>
      <c r="B87" s="163" t="s">
        <v>93</v>
      </c>
      <c r="C87" s="87"/>
      <c r="D87" s="105"/>
      <c r="E87" s="103"/>
      <c r="F87" s="230">
        <f>ROUND(+F19+F23+F27+F31+F35+F39+F43+F47+F51+F55+F59+F63+F67+F71+F75+F83,0)</f>
        <v>0</v>
      </c>
      <c r="H87"/>
      <c r="I87"/>
    </row>
    <row r="88" spans="1:9" ht="12.75" customHeight="1">
      <c r="A88" s="38"/>
      <c r="B88" s="163"/>
      <c r="C88" s="87"/>
      <c r="D88" s="105"/>
      <c r="E88" s="103"/>
      <c r="F88" s="230"/>
      <c r="H88"/>
      <c r="I88"/>
    </row>
    <row r="89" spans="1:9" ht="16.5" thickBot="1">
      <c r="A89" s="22" t="s">
        <v>31</v>
      </c>
      <c r="B89" s="81" t="s">
        <v>40</v>
      </c>
      <c r="C89" s="89"/>
      <c r="D89" s="109"/>
      <c r="E89" s="78" t="s">
        <v>30</v>
      </c>
      <c r="F89" s="78">
        <f>F87</f>
        <v>0</v>
      </c>
      <c r="H89"/>
      <c r="I89"/>
    </row>
    <row r="90" spans="1:9" ht="12.75" customHeight="1" thickTop="1">
      <c r="A90" s="38"/>
      <c r="B90" s="20"/>
      <c r="C90" s="89"/>
      <c r="D90" s="109"/>
      <c r="E90" s="109"/>
      <c r="F90" s="96"/>
      <c r="H90"/>
      <c r="I90"/>
    </row>
    <row r="91" spans="1:9" ht="12.75" customHeight="1">
      <c r="A91" s="38"/>
      <c r="B91" s="20"/>
      <c r="C91" s="89"/>
      <c r="D91" s="109"/>
      <c r="E91" s="109"/>
      <c r="F91" s="96"/>
      <c r="H91"/>
      <c r="I91"/>
    </row>
    <row r="92" spans="1:9" ht="12.75" customHeight="1">
      <c r="A92" s="38"/>
      <c r="B92" s="20"/>
      <c r="C92" s="84"/>
      <c r="D92" s="109"/>
      <c r="E92" s="109"/>
      <c r="F92" s="96"/>
      <c r="H92"/>
      <c r="I92"/>
    </row>
    <row r="93" spans="1:9" ht="12.75" customHeight="1">
      <c r="A93" s="38"/>
      <c r="B93" s="46"/>
      <c r="C93" s="84"/>
      <c r="D93" s="109"/>
      <c r="E93" s="109"/>
      <c r="F93" s="96"/>
      <c r="H93"/>
      <c r="I93"/>
    </row>
    <row r="94" spans="1:9" ht="12.75" customHeight="1">
      <c r="A94" s="38"/>
      <c r="B94" s="46"/>
      <c r="C94" s="84"/>
      <c r="D94" s="109"/>
      <c r="E94" s="109"/>
      <c r="F94" s="96"/>
      <c r="H94"/>
      <c r="I94"/>
    </row>
    <row r="96" spans="1:9" ht="12.75" customHeight="1">
      <c r="B96" s="62"/>
      <c r="C96" s="90"/>
      <c r="D96" s="112"/>
      <c r="E96" s="108"/>
      <c r="F96" s="104"/>
      <c r="H96"/>
      <c r="I96"/>
    </row>
    <row r="98" spans="2:9" ht="12.75" customHeight="1">
      <c r="B98" s="52"/>
      <c r="C98" s="91"/>
      <c r="D98" s="113"/>
      <c r="E98" s="114"/>
      <c r="F98" s="97"/>
      <c r="H98"/>
      <c r="I98"/>
    </row>
  </sheetData>
  <pageMargins left="0.98425196850393704" right="0.19685039370078741" top="0.39370078740157483" bottom="0.19685039370078741" header="0.39370078740157483" footer="0.19685039370078741"/>
  <pageSetup paperSize="9" firstPageNumber="6" orientation="portrait" useFirstPageNumber="1"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68"/>
  <sheetViews>
    <sheetView showZeros="0" topLeftCell="A10" workbookViewId="0">
      <selection activeCell="E15" sqref="E15:E47"/>
    </sheetView>
  </sheetViews>
  <sheetFormatPr defaultRowHeight="12.75" customHeight="1"/>
  <cols>
    <col min="1" max="1" width="5.85546875" customWidth="1"/>
    <col min="2" max="2" width="30.7109375" customWidth="1"/>
    <col min="3" max="3" width="4.7109375" style="83" customWidth="1"/>
    <col min="4" max="4" width="12.7109375" style="92" customWidth="1"/>
    <col min="5" max="5" width="12.7109375" style="93" customWidth="1"/>
    <col min="6" max="6" width="12.7109375" style="94"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70" t="str">
        <f>+zemBetD!B1</f>
        <v>IZGRADNJA KANALIZACIJSKEGA SISTEMA NA OBMOČJU</v>
      </c>
    </row>
    <row r="2" spans="1:6" ht="12.75" customHeight="1">
      <c r="B2" s="70" t="str">
        <f>+zemBetD!B2</f>
        <v>AGLOMERACIJE HRVATINI - ZBIRNI FEKALNI KANAL KOLOMBAN - ANKARAN</v>
      </c>
    </row>
    <row r="3" spans="1:6" ht="12.75" customHeight="1">
      <c r="B3" s="70">
        <f>+zemBetD!B3</f>
        <v>0</v>
      </c>
    </row>
    <row r="4" spans="1:6" ht="12.75" customHeight="1">
      <c r="B4" s="70">
        <f>+zemBetD!B4</f>
        <v>0</v>
      </c>
    </row>
    <row r="5" spans="1:6" ht="12.75" customHeight="1">
      <c r="B5" s="70" t="str">
        <f>+zemBetD!B5</f>
        <v xml:space="preserve">FEKALNA KANALIZACIJA </v>
      </c>
    </row>
    <row r="7" spans="1:6" ht="15.75">
      <c r="A7" s="22" t="s">
        <v>32</v>
      </c>
      <c r="B7" s="23" t="s">
        <v>10</v>
      </c>
      <c r="C7" s="84"/>
      <c r="D7" s="95"/>
      <c r="E7" s="95"/>
      <c r="F7" s="132"/>
    </row>
    <row r="8" spans="1:6" ht="12.75" customHeight="1">
      <c r="A8" s="38"/>
      <c r="B8" s="39"/>
      <c r="C8" s="84"/>
      <c r="D8" s="95"/>
      <c r="E8" s="95"/>
      <c r="F8" s="132"/>
    </row>
    <row r="9" spans="1:6" ht="255">
      <c r="A9" s="38">
        <v>1</v>
      </c>
      <c r="B9" s="20" t="s">
        <v>63</v>
      </c>
      <c r="C9" s="84"/>
      <c r="D9" s="95"/>
      <c r="E9" s="95"/>
      <c r="F9" s="132"/>
    </row>
    <row r="10" spans="1:6" ht="12.75" customHeight="1">
      <c r="A10" s="38"/>
      <c r="B10" s="50"/>
      <c r="C10" s="84"/>
      <c r="D10" s="109"/>
      <c r="E10" s="109"/>
      <c r="F10" s="96"/>
    </row>
    <row r="11" spans="1:6" ht="12.75" customHeight="1">
      <c r="A11" s="38"/>
      <c r="B11" s="206" t="s">
        <v>93</v>
      </c>
      <c r="C11" s="84" t="s">
        <v>15</v>
      </c>
      <c r="D11" s="51">
        <v>873</v>
      </c>
      <c r="E11" s="160"/>
      <c r="F11" s="97">
        <f t="shared" ref="F11" si="0">D11*E11</f>
        <v>0</v>
      </c>
    </row>
    <row r="12" spans="1:6" ht="12.75" customHeight="1">
      <c r="A12" s="38"/>
      <c r="B12" s="56"/>
      <c r="C12" s="84"/>
      <c r="D12" s="95"/>
      <c r="E12" s="95"/>
      <c r="F12" s="132"/>
    </row>
    <row r="13" spans="1:6" ht="183" customHeight="1">
      <c r="A13" s="38">
        <f>+A9+1</f>
        <v>2</v>
      </c>
      <c r="B13" s="20" t="s">
        <v>86</v>
      </c>
      <c r="C13" s="84"/>
      <c r="D13" s="95"/>
      <c r="E13" s="95"/>
      <c r="F13" s="132"/>
    </row>
    <row r="14" spans="1:6" ht="12.75" customHeight="1">
      <c r="A14" s="38"/>
      <c r="B14" s="50"/>
      <c r="C14" s="84"/>
      <c r="D14" s="109"/>
      <c r="E14" s="109"/>
      <c r="F14" s="96"/>
    </row>
    <row r="15" spans="1:6" ht="12.75" customHeight="1">
      <c r="A15" s="38"/>
      <c r="B15" s="206" t="s">
        <v>93</v>
      </c>
      <c r="C15" s="84" t="s">
        <v>15</v>
      </c>
      <c r="D15" s="51">
        <v>0</v>
      </c>
      <c r="E15" s="160"/>
      <c r="F15" s="97">
        <f t="shared" ref="F15" si="1">D15*E15</f>
        <v>0</v>
      </c>
    </row>
    <row r="16" spans="1:6" ht="12.75" customHeight="1">
      <c r="A16" s="38"/>
      <c r="B16" s="20"/>
      <c r="C16" s="84"/>
      <c r="D16" s="95"/>
      <c r="E16" s="95"/>
      <c r="F16" s="132"/>
    </row>
    <row r="17" spans="1:6" ht="259.5" customHeight="1">
      <c r="A17" s="38">
        <v>3</v>
      </c>
      <c r="B17" s="185" t="s">
        <v>74</v>
      </c>
      <c r="C17" s="84"/>
      <c r="D17" s="134"/>
      <c r="E17" s="136"/>
      <c r="F17" s="135"/>
    </row>
    <row r="18" spans="1:6" ht="12.75" customHeight="1">
      <c r="A18" s="38"/>
      <c r="B18" s="50"/>
      <c r="C18" s="84"/>
      <c r="D18" s="109"/>
      <c r="E18" s="109"/>
      <c r="F18" s="96"/>
    </row>
    <row r="19" spans="1:6" ht="12.75" customHeight="1">
      <c r="A19" s="38"/>
      <c r="B19" s="206" t="s">
        <v>93</v>
      </c>
      <c r="C19" s="84" t="s">
        <v>12</v>
      </c>
      <c r="D19" s="51">
        <v>0</v>
      </c>
      <c r="E19" s="160"/>
      <c r="F19" s="97">
        <f t="shared" ref="F19" si="2">D19*E19</f>
        <v>0</v>
      </c>
    </row>
    <row r="20" spans="1:6" ht="12.75" customHeight="1">
      <c r="A20" s="38"/>
      <c r="B20" s="206"/>
      <c r="C20" s="84"/>
      <c r="D20" s="51"/>
      <c r="E20" s="160"/>
      <c r="F20" s="97"/>
    </row>
    <row r="21" spans="1:6" ht="256.5" customHeight="1">
      <c r="A21" s="38">
        <v>4</v>
      </c>
      <c r="B21" s="182" t="s">
        <v>75</v>
      </c>
      <c r="C21" s="84"/>
      <c r="D21" s="134"/>
      <c r="E21" s="138"/>
      <c r="F21" s="135"/>
    </row>
    <row r="22" spans="1:6" ht="12.75" customHeight="1">
      <c r="A22" s="38"/>
      <c r="B22" s="50"/>
      <c r="C22" s="84"/>
      <c r="D22" s="109"/>
      <c r="E22" s="109"/>
      <c r="F22" s="96"/>
    </row>
    <row r="23" spans="1:6" ht="12.75" customHeight="1">
      <c r="A23" s="38"/>
      <c r="B23" s="206" t="s">
        <v>93</v>
      </c>
      <c r="C23" s="84" t="s">
        <v>12</v>
      </c>
      <c r="D23" s="51">
        <v>33</v>
      </c>
      <c r="E23" s="160"/>
      <c r="F23" s="97">
        <f t="shared" ref="F23" si="3">D23*E23</f>
        <v>0</v>
      </c>
    </row>
    <row r="24" spans="1:6" ht="12.75" customHeight="1">
      <c r="A24" s="38"/>
      <c r="B24" s="163"/>
      <c r="C24" s="85"/>
      <c r="D24" s="105"/>
      <c r="E24" s="160"/>
      <c r="F24" s="97"/>
    </row>
    <row r="25" spans="1:6" ht="256.5" customHeight="1">
      <c r="A25" s="38">
        <v>5</v>
      </c>
      <c r="B25" s="182" t="s">
        <v>76</v>
      </c>
      <c r="C25" s="84"/>
      <c r="D25" s="134"/>
      <c r="E25" s="138"/>
      <c r="F25" s="135"/>
    </row>
    <row r="26" spans="1:6" ht="12.75" customHeight="1">
      <c r="A26" s="38"/>
      <c r="B26" s="50"/>
      <c r="C26" s="84"/>
      <c r="D26" s="109"/>
      <c r="E26" s="109"/>
      <c r="F26" s="96"/>
    </row>
    <row r="27" spans="1:6" ht="12.75" customHeight="1">
      <c r="A27" s="38"/>
      <c r="B27" s="206" t="s">
        <v>93</v>
      </c>
      <c r="C27" s="84" t="s">
        <v>12</v>
      </c>
      <c r="D27" s="51">
        <v>1</v>
      </c>
      <c r="E27" s="160"/>
      <c r="F27" s="97">
        <f t="shared" ref="F27" si="4">D27*E27</f>
        <v>0</v>
      </c>
    </row>
    <row r="28" spans="1:6" ht="12.75" customHeight="1">
      <c r="A28" s="38"/>
      <c r="B28" s="163"/>
      <c r="C28" s="85"/>
      <c r="D28" s="105"/>
      <c r="E28" s="160"/>
      <c r="F28" s="97"/>
    </row>
    <row r="29" spans="1:6" ht="256.5" customHeight="1">
      <c r="A29" s="38">
        <v>6</v>
      </c>
      <c r="B29" s="182" t="s">
        <v>99</v>
      </c>
      <c r="C29" s="84"/>
      <c r="D29" s="134"/>
      <c r="E29" s="138"/>
      <c r="F29" s="135"/>
    </row>
    <row r="30" spans="1:6" ht="12.75" customHeight="1">
      <c r="A30" s="38"/>
      <c r="B30" s="50"/>
      <c r="C30" s="84"/>
      <c r="D30" s="109"/>
      <c r="E30" s="109"/>
      <c r="F30" s="96"/>
    </row>
    <row r="31" spans="1:6" ht="12.75" customHeight="1">
      <c r="A31" s="38"/>
      <c r="B31" s="206" t="s">
        <v>93</v>
      </c>
      <c r="C31" s="84" t="s">
        <v>12</v>
      </c>
      <c r="D31" s="51">
        <v>4</v>
      </c>
      <c r="E31" s="160"/>
      <c r="F31" s="97">
        <f t="shared" ref="F31" si="5">D31*E31</f>
        <v>0</v>
      </c>
    </row>
    <row r="32" spans="1:6" ht="12.75" customHeight="1">
      <c r="A32" s="38"/>
      <c r="B32" s="163"/>
      <c r="C32" s="85"/>
      <c r="D32" s="105"/>
      <c r="E32" s="160"/>
      <c r="F32" s="97"/>
    </row>
    <row r="33" spans="1:6" ht="255">
      <c r="A33" s="38">
        <v>7</v>
      </c>
      <c r="B33" s="182" t="s">
        <v>69</v>
      </c>
      <c r="C33" s="84"/>
      <c r="D33" s="134"/>
      <c r="E33" s="136"/>
      <c r="F33" s="135"/>
    </row>
    <row r="34" spans="1:6" ht="9" customHeight="1">
      <c r="A34" s="38"/>
      <c r="B34" s="50"/>
      <c r="C34" s="84"/>
      <c r="D34" s="109"/>
      <c r="E34" s="109"/>
      <c r="F34" s="96"/>
    </row>
    <row r="35" spans="1:6" ht="19.5" customHeight="1">
      <c r="A35" s="38"/>
      <c r="B35" s="206" t="s">
        <v>93</v>
      </c>
      <c r="C35" s="84" t="s">
        <v>12</v>
      </c>
      <c r="D35" s="51">
        <v>8</v>
      </c>
      <c r="E35" s="160"/>
      <c r="F35" s="97">
        <f t="shared" ref="F35" si="6">D35*E35</f>
        <v>0</v>
      </c>
    </row>
    <row r="36" spans="1:6" ht="12.75" customHeight="1">
      <c r="A36" s="38"/>
      <c r="B36" s="46"/>
      <c r="C36" s="87"/>
      <c r="D36" s="102"/>
      <c r="E36" s="99"/>
      <c r="F36" s="100"/>
    </row>
    <row r="37" spans="1:6" ht="89.25">
      <c r="A37" s="38">
        <v>8</v>
      </c>
      <c r="B37" s="180" t="s">
        <v>64</v>
      </c>
      <c r="C37" s="122"/>
      <c r="D37" s="133"/>
      <c r="E37" s="129"/>
      <c r="F37" s="137"/>
    </row>
    <row r="38" spans="1:6" ht="12.75" customHeight="1">
      <c r="A38" s="38"/>
      <c r="B38" s="50"/>
      <c r="C38" s="84"/>
      <c r="D38" s="109"/>
      <c r="E38" s="109"/>
      <c r="F38" s="96"/>
    </row>
    <row r="39" spans="1:6" ht="12.75" customHeight="1">
      <c r="A39" s="38"/>
      <c r="B39" s="206" t="s">
        <v>93</v>
      </c>
      <c r="C39" s="84" t="s">
        <v>12</v>
      </c>
      <c r="D39" s="51">
        <v>38</v>
      </c>
      <c r="E39" s="160"/>
      <c r="F39" s="97">
        <f t="shared" ref="F39" si="7">D39*E39</f>
        <v>0</v>
      </c>
    </row>
    <row r="40" spans="1:6" ht="12.75" customHeight="1">
      <c r="A40" s="38"/>
      <c r="B40" s="56"/>
      <c r="C40" s="84"/>
      <c r="D40" s="98"/>
      <c r="E40" s="95"/>
      <c r="F40" s="132"/>
    </row>
    <row r="41" spans="1:6" ht="89.25">
      <c r="A41" s="38">
        <f>+A37+1</f>
        <v>9</v>
      </c>
      <c r="B41" s="56" t="s">
        <v>65</v>
      </c>
      <c r="C41" s="122"/>
      <c r="D41" s="133"/>
      <c r="E41" s="129"/>
      <c r="F41" s="137"/>
    </row>
    <row r="42" spans="1:6" ht="12.75" customHeight="1">
      <c r="A42" s="38"/>
      <c r="B42" s="50"/>
      <c r="C42" s="84"/>
      <c r="D42" s="109"/>
      <c r="E42" s="109"/>
      <c r="F42" s="96"/>
    </row>
    <row r="43" spans="1:6" ht="12.75" customHeight="1">
      <c r="A43" s="38"/>
      <c r="B43" s="206" t="s">
        <v>93</v>
      </c>
      <c r="C43" s="84" t="s">
        <v>12</v>
      </c>
      <c r="D43" s="51">
        <v>0</v>
      </c>
      <c r="E43" s="160"/>
      <c r="F43" s="97">
        <f t="shared" ref="F43" si="8">D43*E43</f>
        <v>0</v>
      </c>
    </row>
    <row r="44" spans="1:6" ht="12.75" customHeight="1">
      <c r="A44" s="38"/>
      <c r="B44" s="56"/>
      <c r="C44" s="87"/>
      <c r="D44" s="101"/>
      <c r="E44" s="129"/>
      <c r="F44" s="137"/>
    </row>
    <row r="45" spans="1:6" ht="41.25" customHeight="1">
      <c r="A45" s="38">
        <f>+A41+1</f>
        <v>10</v>
      </c>
      <c r="B45" s="52" t="s">
        <v>19</v>
      </c>
      <c r="C45" s="123"/>
      <c r="D45" s="129"/>
      <c r="E45" s="129"/>
      <c r="F45" s="137"/>
    </row>
    <row r="46" spans="1:6" ht="12.75" customHeight="1">
      <c r="A46" s="38"/>
      <c r="B46" s="50"/>
      <c r="C46" s="84"/>
      <c r="D46" s="109"/>
      <c r="E46" s="109"/>
      <c r="F46" s="96"/>
    </row>
    <row r="47" spans="1:6" ht="12.75" customHeight="1">
      <c r="A47" s="38"/>
      <c r="B47" s="206" t="s">
        <v>93</v>
      </c>
      <c r="C47" s="84" t="s">
        <v>12</v>
      </c>
      <c r="D47" s="51">
        <v>1</v>
      </c>
      <c r="E47" s="160"/>
      <c r="F47" s="97">
        <f t="shared" ref="F47" si="9">D47*E47</f>
        <v>0</v>
      </c>
    </row>
    <row r="48" spans="1:6" ht="12.75" customHeight="1">
      <c r="A48" s="38"/>
      <c r="B48" s="206"/>
      <c r="C48" s="84"/>
      <c r="D48" s="51"/>
      <c r="E48" s="160"/>
      <c r="F48" s="97"/>
    </row>
    <row r="49" spans="1:6" ht="12.75" customHeight="1">
      <c r="A49" s="38"/>
      <c r="B49" s="20" t="s">
        <v>48</v>
      </c>
      <c r="C49" s="84"/>
      <c r="D49" s="109"/>
      <c r="E49" s="110"/>
      <c r="F49" s="97"/>
    </row>
    <row r="50" spans="1:6" ht="12.75" customHeight="1">
      <c r="A50" s="38"/>
      <c r="B50" s="173"/>
      <c r="C50" s="84"/>
      <c r="D50" s="105"/>
      <c r="E50" s="106"/>
      <c r="F50" s="107"/>
    </row>
    <row r="51" spans="1:6" ht="12.75" customHeight="1">
      <c r="A51" s="38"/>
      <c r="B51" s="206" t="s">
        <v>93</v>
      </c>
      <c r="C51" s="87"/>
      <c r="D51" s="105"/>
      <c r="E51" s="103"/>
      <c r="F51" s="230">
        <f>ROUND(+F11+F15+F19+F23+F39+F43+F35+F31+F27+F47,0)</f>
        <v>0</v>
      </c>
    </row>
    <row r="52" spans="1:6" ht="12.75" customHeight="1">
      <c r="A52" s="38"/>
      <c r="B52" s="20"/>
      <c r="C52" s="84"/>
      <c r="D52" s="95"/>
      <c r="E52" s="139"/>
      <c r="F52" s="100"/>
    </row>
    <row r="53" spans="1:6" ht="12.75" customHeight="1">
      <c r="A53" s="38"/>
      <c r="B53" s="20"/>
      <c r="C53" s="60"/>
      <c r="D53" s="36"/>
      <c r="E53" s="36"/>
      <c r="F53" s="157"/>
    </row>
    <row r="54" spans="1:6" ht="16.5" thickBot="1">
      <c r="A54" s="22" t="s">
        <v>32</v>
      </c>
      <c r="B54" s="23" t="s">
        <v>10</v>
      </c>
      <c r="C54" s="89"/>
      <c r="D54" s="95"/>
      <c r="E54" s="159" t="s">
        <v>30</v>
      </c>
      <c r="F54" s="78">
        <f>F51</f>
        <v>0</v>
      </c>
    </row>
    <row r="55" spans="1:6" ht="12.75" customHeight="1" thickTop="1">
      <c r="A55" s="38"/>
      <c r="B55" s="20"/>
      <c r="C55" s="89"/>
      <c r="D55" s="95"/>
      <c r="E55" s="95"/>
      <c r="F55" s="132"/>
    </row>
    <row r="56" spans="1:6" ht="12.75" customHeight="1">
      <c r="A56" s="38"/>
      <c r="B56" s="20"/>
      <c r="C56" s="89"/>
      <c r="D56" s="95"/>
      <c r="E56" s="95"/>
      <c r="F56" s="132"/>
    </row>
    <row r="57" spans="1:6" ht="12.75" customHeight="1">
      <c r="A57" s="38"/>
      <c r="B57" s="20"/>
      <c r="C57" s="89"/>
      <c r="D57" s="95"/>
      <c r="E57" s="95"/>
      <c r="F57" s="132"/>
    </row>
    <row r="58" spans="1:6" ht="12.75" customHeight="1">
      <c r="A58" s="38"/>
      <c r="B58" s="20"/>
      <c r="C58" s="89"/>
      <c r="D58" s="95"/>
      <c r="E58" s="95"/>
      <c r="F58" s="132"/>
    </row>
    <row r="59" spans="1:6" ht="12.75" customHeight="1">
      <c r="A59" s="38"/>
      <c r="B59" s="20"/>
      <c r="C59" s="89"/>
      <c r="D59" s="95"/>
      <c r="E59" s="95"/>
      <c r="F59" s="132"/>
    </row>
    <row r="60" spans="1:6" ht="12.75" customHeight="1">
      <c r="A60" s="38"/>
      <c r="B60" s="20"/>
      <c r="C60" s="89"/>
      <c r="D60" s="95"/>
      <c r="E60" s="95"/>
      <c r="F60" s="132"/>
    </row>
    <row r="61" spans="1:6" ht="12.75" customHeight="1">
      <c r="A61" s="38"/>
      <c r="B61" s="20"/>
      <c r="C61" s="89"/>
      <c r="D61" s="95"/>
      <c r="E61" s="95"/>
      <c r="F61" s="132"/>
    </row>
    <row r="62" spans="1:6" ht="12.75" customHeight="1">
      <c r="A62" s="38"/>
      <c r="B62" s="20"/>
      <c r="C62" s="89"/>
      <c r="D62" s="95"/>
      <c r="E62" s="95"/>
      <c r="F62" s="132"/>
    </row>
    <row r="63" spans="1:6" ht="12.75" customHeight="1">
      <c r="A63" s="38"/>
      <c r="B63" s="20"/>
      <c r="C63" s="89"/>
      <c r="D63" s="95"/>
      <c r="E63" s="95"/>
      <c r="F63" s="132"/>
    </row>
    <row r="64" spans="1:6" ht="12.75" customHeight="1">
      <c r="A64" s="38"/>
      <c r="B64" s="20"/>
      <c r="C64" s="89"/>
      <c r="D64" s="95"/>
      <c r="E64" s="95"/>
      <c r="F64" s="132"/>
    </row>
    <row r="65" spans="1:6" ht="12.75" customHeight="1">
      <c r="A65" s="38"/>
      <c r="B65" s="20"/>
      <c r="C65" s="89"/>
      <c r="D65" s="95"/>
      <c r="E65" s="95"/>
      <c r="F65" s="132"/>
    </row>
    <row r="66" spans="1:6" ht="12.75" customHeight="1">
      <c r="A66" s="38"/>
      <c r="B66" s="20"/>
      <c r="C66" s="89"/>
      <c r="D66" s="95"/>
      <c r="E66" s="95"/>
      <c r="F66" s="132"/>
    </row>
    <row r="67" spans="1:6" ht="12.75" customHeight="1">
      <c r="A67" s="38"/>
      <c r="B67" s="20"/>
      <c r="C67" s="89"/>
      <c r="D67" s="95"/>
      <c r="E67" s="95"/>
      <c r="F67" s="132"/>
    </row>
    <row r="68" spans="1:6" ht="12.75" customHeight="1">
      <c r="A68" s="38"/>
      <c r="B68" s="20"/>
      <c r="C68" s="89"/>
      <c r="D68" s="95"/>
      <c r="E68" s="95"/>
      <c r="F68" s="132"/>
    </row>
  </sheetData>
  <pageMargins left="0.98425196850393704" right="0.19685039370078741" top="0.39370078740157483" bottom="0.19685039370078741" header="0.39370078740157483" footer="0.19685039370078741"/>
  <pageSetup paperSize="9" firstPageNumber="11" orientation="portrait" useFirstPageNumber="1"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H60"/>
  <sheetViews>
    <sheetView showZeros="0" topLeftCell="A3" workbookViewId="0">
      <selection activeCell="E9" sqref="E9"/>
    </sheetView>
  </sheetViews>
  <sheetFormatPr defaultRowHeight="12.75" customHeight="1"/>
  <cols>
    <col min="1" max="1" width="4.7109375" style="61" customWidth="1"/>
    <col min="2" max="2" width="30.7109375" customWidth="1"/>
    <col min="3" max="3" width="4.7109375" style="83" customWidth="1"/>
    <col min="4" max="4" width="12.42578125" style="115" customWidth="1"/>
    <col min="5" max="5" width="11.7109375" style="116" customWidth="1"/>
    <col min="6" max="6" width="12.7109375" style="117" customWidth="1"/>
    <col min="7" max="7" width="4.7109375" style="117"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8" ht="12.75" customHeight="1">
      <c r="B1" s="70" t="str">
        <f>+kan!B1</f>
        <v>IZGRADNJA KANALIZACIJSKEGA SISTEMA NA OBMOČJU</v>
      </c>
    </row>
    <row r="2" spans="1:8" ht="12.75" customHeight="1">
      <c r="B2" s="70" t="str">
        <f>+kan!B2</f>
        <v>AGLOMERACIJE HRVATINI - ZBIRNI FEKALNI KANAL KOLOMBAN - ANKARAN</v>
      </c>
    </row>
    <row r="3" spans="1:8" ht="12.75" customHeight="1">
      <c r="B3" s="70"/>
    </row>
    <row r="4" spans="1:8" ht="12.75" customHeight="1">
      <c r="B4" s="70"/>
    </row>
    <row r="5" spans="1:8" ht="12.75" customHeight="1">
      <c r="B5" s="70" t="str">
        <f>+kan!B5</f>
        <v xml:space="preserve">FEKALNA KANALIZACIJA </v>
      </c>
    </row>
    <row r="7" spans="1:8" ht="15.75">
      <c r="A7" s="22" t="s">
        <v>34</v>
      </c>
      <c r="B7" s="23" t="s">
        <v>33</v>
      </c>
      <c r="C7" s="84"/>
      <c r="D7" s="109"/>
      <c r="E7" s="109"/>
      <c r="F7" s="96"/>
      <c r="G7" s="96"/>
    </row>
    <row r="8" spans="1:8" ht="12.75" customHeight="1">
      <c r="A8" s="38"/>
      <c r="B8" s="39"/>
      <c r="C8" s="84"/>
      <c r="D8" s="109"/>
      <c r="E8" s="109"/>
      <c r="F8" s="96"/>
      <c r="G8" s="96"/>
    </row>
    <row r="9" spans="1:8" ht="143.25" customHeight="1">
      <c r="A9" s="38">
        <v>1</v>
      </c>
      <c r="B9" s="20" t="s">
        <v>100</v>
      </c>
      <c r="C9" s="33"/>
      <c r="D9" s="109"/>
      <c r="E9" s="109"/>
      <c r="F9" s="96"/>
      <c r="G9" s="96"/>
    </row>
    <row r="10" spans="1:8" ht="15">
      <c r="A10" s="38"/>
      <c r="B10" s="50"/>
      <c r="C10" s="84"/>
      <c r="D10" s="109"/>
      <c r="E10" s="109"/>
      <c r="F10" s="96"/>
      <c r="G10" s="59"/>
    </row>
    <row r="11" spans="1:8" ht="12.75" customHeight="1">
      <c r="A11" s="38"/>
      <c r="B11" s="206" t="s">
        <v>93</v>
      </c>
      <c r="C11" s="84" t="s">
        <v>14</v>
      </c>
      <c r="D11" s="51">
        <f>predD!D45*0.3</f>
        <v>354</v>
      </c>
      <c r="E11" s="160"/>
      <c r="F11" s="97">
        <f t="shared" ref="F11" si="0">D11*E11</f>
        <v>0</v>
      </c>
      <c r="G11" s="96"/>
    </row>
    <row r="12" spans="1:8" ht="12.75" customHeight="1">
      <c r="A12" s="38"/>
      <c r="B12" s="206"/>
      <c r="C12" s="84"/>
      <c r="D12" s="109"/>
      <c r="E12" s="109"/>
      <c r="F12" s="96"/>
      <c r="G12" s="96"/>
    </row>
    <row r="13" spans="1:8" ht="129.75" customHeight="1">
      <c r="A13" s="38">
        <f>+A9+1</f>
        <v>2</v>
      </c>
      <c r="B13" s="56" t="s">
        <v>35</v>
      </c>
      <c r="C13" s="84"/>
      <c r="D13" s="109"/>
      <c r="E13" s="105"/>
      <c r="F13" s="130"/>
      <c r="G13" s="130"/>
    </row>
    <row r="14" spans="1:8" ht="12.75" customHeight="1">
      <c r="A14" s="38"/>
      <c r="B14" s="50"/>
      <c r="C14" s="84"/>
      <c r="D14" s="109"/>
      <c r="E14" s="109"/>
      <c r="F14" s="96"/>
      <c r="G14" s="164"/>
    </row>
    <row r="15" spans="1:8" ht="12.75" customHeight="1">
      <c r="A15" s="38"/>
      <c r="B15" s="206" t="s">
        <v>93</v>
      </c>
      <c r="C15" s="84" t="s">
        <v>13</v>
      </c>
      <c r="D15" s="51">
        <v>0</v>
      </c>
      <c r="E15" s="160"/>
      <c r="F15" s="97">
        <f t="shared" ref="F15" si="1">D15*E15</f>
        <v>0</v>
      </c>
      <c r="G15" s="164"/>
    </row>
    <row r="16" spans="1:8" ht="12.75" customHeight="1">
      <c r="A16" s="38"/>
      <c r="B16" s="20"/>
      <c r="C16" s="84"/>
      <c r="D16" s="109"/>
      <c r="E16" s="109"/>
      <c r="F16" s="96"/>
      <c r="G16" s="124"/>
      <c r="H16" s="80"/>
    </row>
    <row r="17" spans="1:8" ht="153.75" customHeight="1">
      <c r="A17" s="38">
        <f>+A13+1</f>
        <v>3</v>
      </c>
      <c r="B17" s="55" t="s">
        <v>36</v>
      </c>
      <c r="C17" s="87"/>
      <c r="D17" s="125"/>
      <c r="E17" s="114"/>
      <c r="F17" s="97"/>
      <c r="G17" s="97"/>
      <c r="H17" s="80"/>
    </row>
    <row r="18" spans="1:8" ht="12.75" customHeight="1">
      <c r="A18" s="38"/>
      <c r="B18" s="50"/>
      <c r="C18" s="84"/>
      <c r="D18" s="109"/>
      <c r="E18" s="109"/>
      <c r="F18" s="96"/>
      <c r="G18" s="154"/>
      <c r="H18" s="80"/>
    </row>
    <row r="19" spans="1:8" ht="12.75" customHeight="1">
      <c r="A19" s="38"/>
      <c r="B19" s="206" t="s">
        <v>93</v>
      </c>
      <c r="C19" s="84" t="s">
        <v>14</v>
      </c>
      <c r="D19" s="51">
        <v>0</v>
      </c>
      <c r="E19" s="160"/>
      <c r="F19" s="97">
        <f t="shared" ref="F19" si="2">D19*E19</f>
        <v>0</v>
      </c>
      <c r="G19" s="154"/>
    </row>
    <row r="20" spans="1:8" ht="12.75" customHeight="1">
      <c r="A20" s="38"/>
      <c r="B20" s="39"/>
      <c r="C20" s="84"/>
      <c r="D20" s="109"/>
      <c r="E20" s="109"/>
      <c r="F20" s="96"/>
      <c r="G20" s="96"/>
    </row>
    <row r="21" spans="1:8" ht="166.5" customHeight="1">
      <c r="A21" s="38">
        <f>+A17+1</f>
        <v>4</v>
      </c>
      <c r="B21" s="182" t="s">
        <v>66</v>
      </c>
      <c r="C21" s="84"/>
      <c r="D21" s="127"/>
      <c r="E21" s="128"/>
      <c r="F21" s="107"/>
      <c r="G21" s="107"/>
    </row>
    <row r="22" spans="1:8" ht="12.75" customHeight="1">
      <c r="A22" s="38"/>
      <c r="B22" s="50"/>
      <c r="C22" s="84"/>
      <c r="D22" s="109"/>
      <c r="E22" s="109"/>
      <c r="F22" s="96"/>
      <c r="G22" s="154"/>
    </row>
    <row r="23" spans="1:8" ht="12.75" customHeight="1">
      <c r="A23" s="38"/>
      <c r="B23" s="206" t="s">
        <v>93</v>
      </c>
      <c r="C23" s="84" t="s">
        <v>14</v>
      </c>
      <c r="D23" s="51">
        <v>0</v>
      </c>
      <c r="E23" s="160"/>
      <c r="F23" s="97">
        <f t="shared" ref="F23" si="3">D23*E23</f>
        <v>0</v>
      </c>
      <c r="G23" s="154"/>
    </row>
    <row r="24" spans="1:8" ht="12.75" customHeight="1">
      <c r="A24" s="38"/>
      <c r="B24" s="163"/>
      <c r="C24" s="85"/>
      <c r="D24" s="105"/>
      <c r="E24" s="160"/>
      <c r="F24" s="97"/>
      <c r="G24" s="154"/>
    </row>
    <row r="25" spans="1:8" ht="153">
      <c r="A25" s="38">
        <v>5</v>
      </c>
      <c r="B25" s="221" t="s">
        <v>67</v>
      </c>
      <c r="C25" s="222"/>
      <c r="D25" s="210"/>
      <c r="E25" s="210"/>
      <c r="F25" s="211"/>
      <c r="G25" s="154"/>
    </row>
    <row r="26" spans="1:8" ht="12.75" customHeight="1">
      <c r="A26" s="38"/>
      <c r="B26" s="223"/>
      <c r="C26" s="209"/>
      <c r="D26" s="218"/>
      <c r="E26" s="224"/>
      <c r="F26" s="225"/>
      <c r="G26" s="154"/>
    </row>
    <row r="27" spans="1:8" ht="12.75" customHeight="1">
      <c r="A27" s="38"/>
      <c r="B27" s="206" t="s">
        <v>93</v>
      </c>
      <c r="C27" s="226" t="s">
        <v>13</v>
      </c>
      <c r="D27" s="218">
        <v>0</v>
      </c>
      <c r="E27" s="227"/>
      <c r="F27" s="231">
        <f t="shared" ref="F27" si="4">D27*E27</f>
        <v>0</v>
      </c>
      <c r="G27" s="154"/>
    </row>
    <row r="28" spans="1:8" ht="12.75" customHeight="1">
      <c r="A28" s="38"/>
      <c r="B28" s="46"/>
      <c r="C28" s="87"/>
      <c r="D28" s="120"/>
      <c r="E28" s="118"/>
      <c r="F28" s="97"/>
      <c r="G28" s="97"/>
    </row>
    <row r="29" spans="1:8" ht="102">
      <c r="A29" s="38">
        <v>6</v>
      </c>
      <c r="B29" s="56" t="s">
        <v>102</v>
      </c>
      <c r="C29" s="84"/>
      <c r="D29" s="109"/>
      <c r="E29" s="105"/>
      <c r="F29" s="96"/>
      <c r="G29" s="96"/>
    </row>
    <row r="30" spans="1:8" ht="12.75" customHeight="1">
      <c r="A30" s="38"/>
      <c r="B30" s="50"/>
      <c r="C30" s="84"/>
      <c r="D30" s="109"/>
      <c r="E30" s="109"/>
      <c r="F30" s="96"/>
      <c r="G30" s="59"/>
    </row>
    <row r="31" spans="1:8" ht="12.75" customHeight="1">
      <c r="A31" s="38"/>
      <c r="B31" s="206" t="s">
        <v>93</v>
      </c>
      <c r="C31" s="84" t="s">
        <v>14</v>
      </c>
      <c r="D31" s="51">
        <f>predD!D45</f>
        <v>1180</v>
      </c>
      <c r="E31" s="160"/>
      <c r="F31" s="97">
        <f t="shared" ref="F31" si="5">D31*E31</f>
        <v>0</v>
      </c>
      <c r="G31" s="96"/>
    </row>
    <row r="32" spans="1:8" ht="12.75" customHeight="1">
      <c r="A32" s="38"/>
      <c r="B32" s="46"/>
      <c r="C32" s="87"/>
      <c r="D32" s="120"/>
      <c r="E32" s="118"/>
      <c r="F32" s="97"/>
      <c r="G32" s="97"/>
    </row>
    <row r="33" spans="1:7" ht="51">
      <c r="A33" s="38">
        <f>+A29+1</f>
        <v>7</v>
      </c>
      <c r="B33" s="46" t="s">
        <v>37</v>
      </c>
      <c r="C33" s="140"/>
      <c r="D33" s="109"/>
      <c r="E33" s="125"/>
      <c r="F33" s="96"/>
      <c r="G33" s="96"/>
    </row>
    <row r="34" spans="1:7" ht="12.75" customHeight="1">
      <c r="A34" s="38"/>
      <c r="B34" s="50"/>
      <c r="C34" s="84"/>
      <c r="D34" s="109"/>
      <c r="E34" s="109"/>
      <c r="F34" s="96"/>
      <c r="G34" s="96"/>
    </row>
    <row r="35" spans="1:7" ht="12.75" customHeight="1">
      <c r="A35" s="38"/>
      <c r="B35" s="206" t="s">
        <v>93</v>
      </c>
      <c r="C35" s="84" t="s">
        <v>14</v>
      </c>
      <c r="D35" s="51">
        <f>predD!D45</f>
        <v>1180</v>
      </c>
      <c r="E35" s="160"/>
      <c r="F35" s="97">
        <f t="shared" ref="F35" si="6">D35*E35</f>
        <v>0</v>
      </c>
      <c r="G35" s="96"/>
    </row>
    <row r="36" spans="1:7" ht="12.75" customHeight="1">
      <c r="A36" s="38"/>
      <c r="B36" s="206"/>
      <c r="C36" s="84"/>
      <c r="D36" s="51"/>
      <c r="E36" s="160"/>
      <c r="F36" s="97"/>
      <c r="G36" s="96"/>
    </row>
    <row r="37" spans="1:7" ht="89.25">
      <c r="A37" s="38">
        <f>+A33+1</f>
        <v>8</v>
      </c>
      <c r="B37" s="56" t="s">
        <v>38</v>
      </c>
      <c r="C37" s="141"/>
      <c r="D37" s="109"/>
      <c r="E37" s="105"/>
      <c r="F37" s="96"/>
      <c r="G37" s="96"/>
    </row>
    <row r="38" spans="1:7" ht="12.75" customHeight="1">
      <c r="A38" s="38"/>
      <c r="B38" s="50"/>
      <c r="C38" s="84"/>
      <c r="D38" s="109"/>
      <c r="E38" s="109"/>
      <c r="F38" s="96"/>
      <c r="G38" s="96"/>
    </row>
    <row r="39" spans="1:7" ht="12.75" customHeight="1">
      <c r="A39" s="38"/>
      <c r="B39" s="206" t="s">
        <v>93</v>
      </c>
      <c r="C39" s="84" t="s">
        <v>14</v>
      </c>
      <c r="D39" s="51">
        <f>predD!D45</f>
        <v>1180</v>
      </c>
      <c r="E39" s="160"/>
      <c r="F39" s="97">
        <f t="shared" ref="F39" si="7">D39*E39</f>
        <v>0</v>
      </c>
      <c r="G39" s="96"/>
    </row>
    <row r="40" spans="1:7" ht="12.75" customHeight="1">
      <c r="A40" s="38"/>
      <c r="B40" s="56"/>
      <c r="C40" s="84"/>
      <c r="D40" s="105"/>
      <c r="E40" s="109"/>
      <c r="F40" s="96"/>
      <c r="G40" s="96"/>
    </row>
    <row r="41" spans="1:7" ht="51">
      <c r="A41" s="38">
        <f>+A37+1</f>
        <v>9</v>
      </c>
      <c r="B41" s="56" t="s">
        <v>39</v>
      </c>
      <c r="C41" s="58"/>
      <c r="D41" s="98"/>
      <c r="E41" s="49"/>
      <c r="F41" s="158"/>
      <c r="G41" s="158"/>
    </row>
    <row r="42" spans="1:7" ht="12.75" customHeight="1">
      <c r="A42" s="38"/>
      <c r="B42" s="50"/>
      <c r="C42" s="84"/>
      <c r="D42" s="109"/>
      <c r="E42" s="109"/>
      <c r="F42" s="96"/>
      <c r="G42" s="142"/>
    </row>
    <row r="43" spans="1:7" ht="12.75" customHeight="1">
      <c r="A43" s="38"/>
      <c r="B43" s="206" t="s">
        <v>93</v>
      </c>
      <c r="C43" s="84" t="s">
        <v>14</v>
      </c>
      <c r="D43" s="51">
        <v>0</v>
      </c>
      <c r="E43" s="160"/>
      <c r="F43" s="97">
        <f t="shared" ref="F43" si="8">D43*E43</f>
        <v>0</v>
      </c>
      <c r="G43" s="104"/>
    </row>
    <row r="44" spans="1:7" ht="12.75" customHeight="1">
      <c r="A44" s="38"/>
      <c r="B44" s="20"/>
      <c r="C44" s="84"/>
      <c r="D44" s="109"/>
      <c r="E44" s="110"/>
      <c r="F44" s="97"/>
      <c r="G44" s="97"/>
    </row>
    <row r="45" spans="1:7" ht="12.75" customHeight="1">
      <c r="A45" s="38"/>
      <c r="B45" s="20" t="s">
        <v>48</v>
      </c>
      <c r="C45" s="84"/>
      <c r="D45" s="109"/>
      <c r="E45" s="110"/>
      <c r="F45" s="97"/>
      <c r="G45" s="100"/>
    </row>
    <row r="46" spans="1:7" ht="12.75" customHeight="1">
      <c r="A46" s="38"/>
      <c r="B46" s="173"/>
      <c r="C46" s="84"/>
      <c r="D46" s="105"/>
      <c r="E46" s="106"/>
      <c r="F46" s="107"/>
      <c r="G46" s="97"/>
    </row>
    <row r="47" spans="1:7" ht="12.75" customHeight="1">
      <c r="A47" s="38"/>
      <c r="B47" s="206" t="s">
        <v>93</v>
      </c>
      <c r="C47" s="87"/>
      <c r="D47" s="105"/>
      <c r="E47" s="103"/>
      <c r="F47" s="230">
        <f>ROUND(+F43+F39+F35+F31+F27+F23+F19+F15+F11,0)</f>
        <v>0</v>
      </c>
      <c r="G47" s="97"/>
    </row>
    <row r="48" spans="1:7" ht="12.75" customHeight="1">
      <c r="A48" s="38"/>
      <c r="B48" s="56"/>
      <c r="C48" s="60"/>
      <c r="D48" s="109"/>
      <c r="E48" s="109"/>
      <c r="F48" s="96"/>
      <c r="G48" s="96"/>
    </row>
    <row r="49" spans="1:7" ht="16.5" thickBot="1">
      <c r="A49" s="22" t="s">
        <v>34</v>
      </c>
      <c r="B49" s="23" t="s">
        <v>33</v>
      </c>
      <c r="C49" s="89"/>
      <c r="D49" s="109"/>
      <c r="E49" s="78" t="s">
        <v>30</v>
      </c>
      <c r="F49" s="78">
        <f>F47</f>
        <v>0</v>
      </c>
      <c r="G49" s="165"/>
    </row>
    <row r="50" spans="1:7" ht="12.75" customHeight="1" thickTop="1">
      <c r="A50" s="38"/>
      <c r="B50" s="20"/>
      <c r="C50" s="89"/>
      <c r="D50" s="109"/>
      <c r="E50" s="109"/>
      <c r="F50" s="96"/>
      <c r="G50" s="96"/>
    </row>
    <row r="51" spans="1:7" ht="12.75" customHeight="1">
      <c r="A51" s="38"/>
      <c r="B51" s="20"/>
      <c r="C51" s="89"/>
      <c r="D51" s="109"/>
      <c r="E51" s="109"/>
      <c r="F51" s="96"/>
      <c r="G51" s="96"/>
    </row>
    <row r="52" spans="1:7" ht="12.75" customHeight="1">
      <c r="A52" s="38"/>
      <c r="B52" s="20"/>
      <c r="C52" s="84"/>
      <c r="D52" s="109"/>
      <c r="E52" s="109"/>
      <c r="F52" s="96"/>
      <c r="G52" s="96"/>
    </row>
    <row r="53" spans="1:7" ht="12.75" customHeight="1">
      <c r="A53" s="38"/>
      <c r="B53" s="46"/>
      <c r="C53" s="84"/>
      <c r="D53" s="109"/>
      <c r="E53" s="109"/>
      <c r="F53" s="96"/>
      <c r="G53" s="96"/>
    </row>
    <row r="54" spans="1:7" ht="12.75" customHeight="1">
      <c r="A54" s="38"/>
      <c r="B54" s="46"/>
      <c r="C54" s="84"/>
      <c r="D54" s="109"/>
      <c r="E54" s="109"/>
      <c r="F54" s="96"/>
      <c r="G54" s="96"/>
    </row>
    <row r="55" spans="1:7" ht="12.75" customHeight="1">
      <c r="A55" s="38"/>
      <c r="B55" s="20"/>
      <c r="C55" s="84"/>
      <c r="D55" s="105"/>
      <c r="E55" s="109"/>
      <c r="F55" s="96"/>
      <c r="G55" s="96"/>
    </row>
    <row r="56" spans="1:7" ht="15">
      <c r="A56" s="38"/>
      <c r="B56" s="20"/>
      <c r="C56" s="33"/>
      <c r="D56" s="109"/>
      <c r="E56" s="109"/>
      <c r="F56" s="96"/>
      <c r="G56" s="96"/>
    </row>
    <row r="58" spans="1:7" ht="12.75" customHeight="1">
      <c r="B58" s="62"/>
      <c r="C58" s="90"/>
      <c r="D58" s="112"/>
      <c r="E58" s="108"/>
      <c r="F58" s="104"/>
      <c r="G58" s="104"/>
    </row>
    <row r="60" spans="1:7" ht="12.75" customHeight="1">
      <c r="B60" s="52"/>
      <c r="C60" s="91"/>
      <c r="D60" s="113"/>
      <c r="E60" s="114"/>
      <c r="F60" s="97"/>
      <c r="G60" s="97"/>
    </row>
  </sheetData>
  <pageMargins left="0.98425196850393704" right="0.19685039370078741" top="0.39370078740157483" bottom="0.19685039370078741" header="0.39370078740157483" footer="0.19685039370078741"/>
  <pageSetup paperSize="9" firstPageNumber="15" orientation="portrait" useFirstPageNumber="1"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E9" sqref="E9"/>
    </sheetView>
  </sheetViews>
  <sheetFormatPr defaultRowHeight="15"/>
  <cols>
    <col min="1" max="1" width="4.85546875" customWidth="1"/>
    <col min="2" max="2" width="34.7109375" customWidth="1"/>
    <col min="3" max="3" width="7.5703125" customWidth="1"/>
    <col min="4" max="4" width="7.42578125" customWidth="1"/>
    <col min="5" max="5" width="8.7109375" customWidth="1"/>
    <col min="6" max="6" width="10.42578125" customWidth="1"/>
    <col min="7" max="7" width="8.5703125" customWidth="1"/>
  </cols>
  <sheetData>
    <row r="1" spans="1:8">
      <c r="B1" s="70" t="str">
        <f>+nsl!D18</f>
        <v>IZGRADNJA KANALIZACIJSKEGA SISTEMA NA OBMOČJU</v>
      </c>
    </row>
    <row r="2" spans="1:8">
      <c r="B2" s="70" t="str">
        <f>+nsl!D19</f>
        <v>AGLOMERACIJE HRVATINI - ZBIRNI FEKALNI KANAL KOLOMBAN - ANKARAN</v>
      </c>
    </row>
    <row r="3" spans="1:8">
      <c r="B3" s="70"/>
    </row>
    <row r="4" spans="1:8">
      <c r="B4" s="70"/>
    </row>
    <row r="7" spans="1:8" ht="15.75">
      <c r="A7" s="22"/>
      <c r="B7" s="208" t="s">
        <v>52</v>
      </c>
      <c r="C7" s="209"/>
      <c r="D7" s="210"/>
      <c r="E7" s="109"/>
      <c r="F7" s="96"/>
    </row>
    <row r="8" spans="1:8" ht="24.75" customHeight="1">
      <c r="A8" s="22"/>
      <c r="B8" s="208" t="s">
        <v>96</v>
      </c>
      <c r="C8" s="209"/>
      <c r="D8" s="210" t="s">
        <v>20</v>
      </c>
      <c r="E8" s="109" t="s">
        <v>53</v>
      </c>
      <c r="F8" s="109" t="s">
        <v>44</v>
      </c>
      <c r="G8" s="109" t="s">
        <v>54</v>
      </c>
    </row>
    <row r="9" spans="1:8">
      <c r="B9" s="206" t="s">
        <v>94</v>
      </c>
      <c r="C9" s="215" t="s">
        <v>15</v>
      </c>
      <c r="D9" s="216">
        <f t="shared" ref="D9" si="0">E9+F9+G9</f>
        <v>873.85</v>
      </c>
      <c r="E9" s="109">
        <v>873.85</v>
      </c>
      <c r="F9" s="109">
        <v>0</v>
      </c>
      <c r="G9" s="109">
        <v>0</v>
      </c>
      <c r="H9" s="109"/>
    </row>
    <row r="10" spans="1:8">
      <c r="B10" t="s">
        <v>101</v>
      </c>
    </row>
    <row r="11" spans="1:8">
      <c r="B11" s="234" t="s">
        <v>88</v>
      </c>
      <c r="C11" s="234"/>
      <c r="D11" s="234"/>
      <c r="E11" s="234"/>
      <c r="F11" s="234"/>
      <c r="G11" s="234"/>
      <c r="H11" s="234"/>
    </row>
    <row r="12" spans="1:8">
      <c r="B12" s="234"/>
      <c r="C12" s="234"/>
      <c r="D12" s="234"/>
      <c r="E12" s="234"/>
      <c r="F12" s="234"/>
      <c r="G12" s="234"/>
      <c r="H12" s="234"/>
    </row>
  </sheetData>
  <mergeCells count="1">
    <mergeCell ref="B11:H12"/>
  </mergeCells>
  <pageMargins left="0.98425196850393704" right="0.19685039370078741" top="0.39370078740157483" bottom="0.19685039370078741" header="0.39370078740157483" footer="0.19685039370078741"/>
  <pageSetup paperSize="9" scale="95" firstPageNumber="17" orientation="portrait"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nsl</vt:lpstr>
      <vt:lpstr>skREK</vt:lpstr>
      <vt:lpstr>Rfk</vt:lpstr>
      <vt:lpstr>predD</vt:lpstr>
      <vt:lpstr>zemBetD</vt:lpstr>
      <vt:lpstr>kan</vt:lpstr>
      <vt:lpstr>zakljD</vt:lpstr>
      <vt:lpstr>fekalna osnovni podatki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2020-10-06T07:03:27Z</cp:lastPrinted>
  <dcterms:created xsi:type="dcterms:W3CDTF">2014-12-11T07:13:27Z</dcterms:created>
  <dcterms:modified xsi:type="dcterms:W3CDTF">2020-10-12T09:40:18Z</dcterms:modified>
</cp:coreProperties>
</file>