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S:\POPISI\"/>
    </mc:Choice>
  </mc:AlternateContent>
  <bookViews>
    <workbookView xWindow="0" yWindow="0" windowWidth="25200" windowHeight="10650" tabRatio="854" firstSheet="1" activeTab="1"/>
  </bookViews>
  <sheets>
    <sheet name="NASLOVNICA PREDRAČUN" sheetId="40" r:id="rId1"/>
    <sheet name="REK SKUPNA" sheetId="46" r:id="rId2"/>
    <sheet name="Tlačni vod gr. dela" sheetId="19" r:id="rId3"/>
    <sheet name="Tlačni vod mont. del" sheetId="38" r:id="rId4"/>
    <sheet name="črpališče gradbena dela" sheetId="35" r:id="rId5"/>
    <sheet name="črpališče montažna dela" sheetId="39" r:id="rId6"/>
    <sheet name="ZU Črpališče" sheetId="36" r:id="rId7"/>
    <sheet name="Podporni zid" sheetId="37" r:id="rId8"/>
    <sheet name="Rekapitulacija ELEK" sheetId="41" r:id="rId9"/>
    <sheet name="Elektroinstalacije" sheetId="42" r:id="rId10"/>
    <sheet name="DEA" sheetId="43" r:id="rId11"/>
    <sheet name="NN priključek" sheetId="44" r:id="rId12"/>
  </sheets>
  <definedNames>
    <definedName name="_xlnm.Print_Area" localSheetId="9">Elektroinstalacije!$A:$F</definedName>
    <definedName name="_xlnm.Print_Titles" localSheetId="4">'črpališče gradbena dela'!$4:$5</definedName>
    <definedName name="_xlnm.Print_Titles" localSheetId="5">'črpališče montažna dela'!$4:$5</definedName>
    <definedName name="_xlnm.Print_Titles" localSheetId="7">'Podporni zid'!$4:$5</definedName>
    <definedName name="_xlnm.Print_Titles" localSheetId="2">'Tlačni vod gr. dela'!$4:$5</definedName>
    <definedName name="_xlnm.Print_Titles" localSheetId="3">'Tlačni vod mont. del'!$4:$5</definedName>
    <definedName name="_xlnm.Print_Titles" localSheetId="6">'ZU Črpališče'!$4:$5</definedName>
  </definedNames>
  <calcPr calcId="162913"/>
</workbook>
</file>

<file path=xl/calcChain.xml><?xml version="1.0" encoding="utf-8"?>
<calcChain xmlns="http://schemas.openxmlformats.org/spreadsheetml/2006/main">
  <c r="F55" i="44" l="1"/>
  <c r="F51" i="44"/>
  <c r="F47" i="44"/>
  <c r="F44" i="44"/>
  <c r="F41" i="44"/>
  <c r="F26" i="44"/>
  <c r="F23" i="44"/>
  <c r="F20" i="44"/>
  <c r="F17" i="44"/>
  <c r="F14" i="44"/>
  <c r="F11" i="44"/>
  <c r="F28" i="44" s="1"/>
  <c r="F30" i="44" s="1"/>
  <c r="F17" i="41" s="1"/>
  <c r="F48" i="43"/>
  <c r="F45" i="43"/>
  <c r="F42" i="43"/>
  <c r="F39" i="43"/>
  <c r="F35" i="43"/>
  <c r="F32" i="43"/>
  <c r="F29" i="43"/>
  <c r="F28" i="43"/>
  <c r="F25" i="43"/>
  <c r="F50" i="43" s="1"/>
  <c r="F14" i="41" s="1"/>
  <c r="C27" i="46" s="1"/>
  <c r="F216" i="42"/>
  <c r="F213" i="42"/>
  <c r="F210" i="42"/>
  <c r="F200" i="42"/>
  <c r="F199" i="42"/>
  <c r="F196" i="42"/>
  <c r="F193" i="42"/>
  <c r="F192" i="42"/>
  <c r="F191" i="42"/>
  <c r="F190" i="42"/>
  <c r="F187" i="42"/>
  <c r="F185" i="42"/>
  <c r="F183" i="42"/>
  <c r="F180" i="42"/>
  <c r="F177" i="42"/>
  <c r="F174" i="42"/>
  <c r="F171" i="42"/>
  <c r="F167" i="42"/>
  <c r="F163" i="42"/>
  <c r="F159" i="42"/>
  <c r="F156" i="42"/>
  <c r="F152" i="42"/>
  <c r="F138" i="42"/>
  <c r="F83" i="42"/>
  <c r="F80" i="42"/>
  <c r="F77" i="42"/>
  <c r="F76" i="42"/>
  <c r="F73" i="42"/>
  <c r="F70" i="42"/>
  <c r="F66" i="42"/>
  <c r="F62" i="42"/>
  <c r="F59" i="42"/>
  <c r="F56" i="42"/>
  <c r="F55" i="42"/>
  <c r="F52" i="42"/>
  <c r="F49" i="42"/>
  <c r="F46" i="42"/>
  <c r="F43" i="42"/>
  <c r="F42" i="42"/>
  <c r="F41" i="42"/>
  <c r="F38" i="42"/>
  <c r="F37" i="42"/>
  <c r="F34" i="42"/>
  <c r="F33" i="42"/>
  <c r="F32" i="42"/>
  <c r="F29" i="42"/>
  <c r="F26" i="42"/>
  <c r="F25" i="42"/>
  <c r="F24" i="42"/>
  <c r="F23" i="42"/>
  <c r="F22" i="42"/>
  <c r="F21" i="42"/>
  <c r="F20" i="42"/>
  <c r="F19" i="42"/>
  <c r="F16" i="42"/>
  <c r="F13" i="42"/>
  <c r="F10" i="42"/>
  <c r="F57" i="44" l="1"/>
  <c r="F18" i="41" s="1"/>
  <c r="C29" i="46" s="1"/>
  <c r="F218" i="42"/>
  <c r="F219" i="42" s="1"/>
  <c r="F12" i="41" s="1"/>
  <c r="C25" i="46" s="1"/>
  <c r="F19" i="41" l="1"/>
  <c r="E139" i="35" l="1"/>
  <c r="E68" i="19"/>
  <c r="E17" i="36"/>
  <c r="E37" i="39"/>
  <c r="E34" i="39"/>
  <c r="E31" i="39"/>
  <c r="E28" i="39"/>
  <c r="E105" i="39"/>
  <c r="E118" i="39"/>
  <c r="E123" i="39" s="1"/>
  <c r="E102" i="39"/>
  <c r="E99" i="39"/>
  <c r="E25" i="39"/>
  <c r="E81" i="39"/>
  <c r="E22" i="39"/>
  <c r="E57" i="39"/>
  <c r="E96" i="39"/>
  <c r="E69" i="39"/>
  <c r="E93" i="39"/>
  <c r="E75" i="39"/>
  <c r="E87" i="39"/>
  <c r="E90" i="39"/>
  <c r="E84" i="39"/>
  <c r="E78" i="39"/>
  <c r="E72" i="39"/>
  <c r="E66" i="39"/>
  <c r="E65" i="39"/>
  <c r="E62" i="39"/>
  <c r="E54" i="39"/>
  <c r="E51" i="39"/>
  <c r="E50" i="39"/>
  <c r="E49" i="39"/>
  <c r="E14" i="39"/>
  <c r="E9" i="39"/>
  <c r="E121" i="39"/>
  <c r="E115" i="39"/>
  <c r="E48" i="39"/>
  <c r="E13" i="39"/>
  <c r="E12" i="39"/>
  <c r="E11" i="39"/>
  <c r="E149" i="39"/>
  <c r="E146" i="39"/>
  <c r="E143" i="39"/>
  <c r="E140" i="39"/>
  <c r="E137" i="39"/>
  <c r="E134" i="39"/>
  <c r="E131" i="39"/>
  <c r="E128" i="39"/>
  <c r="E151" i="39"/>
  <c r="E20" i="39"/>
  <c r="E17" i="39"/>
  <c r="E10" i="39"/>
  <c r="E50" i="35"/>
  <c r="E70" i="35"/>
  <c r="E67" i="35"/>
  <c r="E64" i="35"/>
  <c r="E61" i="35"/>
  <c r="E58" i="35"/>
  <c r="E55" i="35"/>
  <c r="E52" i="35"/>
  <c r="E46" i="35"/>
  <c r="E43" i="35"/>
  <c r="E40" i="35"/>
  <c r="E37" i="35"/>
  <c r="E28" i="35"/>
  <c r="E34" i="35"/>
  <c r="E25" i="35"/>
  <c r="C99" i="36"/>
  <c r="E99" i="36" s="1"/>
  <c r="J97" i="36"/>
  <c r="I97" i="36"/>
  <c r="E97" i="36"/>
  <c r="C19" i="35"/>
  <c r="E19" i="35"/>
  <c r="E31" i="35"/>
  <c r="E22" i="35"/>
  <c r="E16" i="35"/>
  <c r="E13" i="35"/>
  <c r="E134" i="35"/>
  <c r="E109" i="35"/>
  <c r="E122" i="35"/>
  <c r="E95" i="35"/>
  <c r="E92" i="35"/>
  <c r="E113" i="35"/>
  <c r="E128" i="35"/>
  <c r="E105" i="35"/>
  <c r="C86" i="35"/>
  <c r="E86" i="35" s="1"/>
  <c r="E83" i="38"/>
  <c r="E80" i="38"/>
  <c r="E77" i="38"/>
  <c r="E74" i="38"/>
  <c r="E71" i="38"/>
  <c r="E68" i="38"/>
  <c r="E65" i="38"/>
  <c r="E62" i="38"/>
  <c r="E55" i="38"/>
  <c r="E52" i="38"/>
  <c r="E57" i="38" s="1"/>
  <c r="E49" i="38"/>
  <c r="E48" i="38"/>
  <c r="E47" i="38"/>
  <c r="E39" i="38"/>
  <c r="E24" i="38"/>
  <c r="E21" i="38"/>
  <c r="E18" i="38"/>
  <c r="E15" i="38"/>
  <c r="E12" i="38"/>
  <c r="E9" i="38"/>
  <c r="E8" i="38"/>
  <c r="E68" i="36"/>
  <c r="E65" i="37"/>
  <c r="E62" i="37"/>
  <c r="E59" i="37"/>
  <c r="E56" i="37"/>
  <c r="E53" i="37"/>
  <c r="E50" i="37"/>
  <c r="C35" i="37"/>
  <c r="E35" i="37" s="1"/>
  <c r="C38" i="37"/>
  <c r="E38" i="37"/>
  <c r="E30" i="37"/>
  <c r="E27" i="37"/>
  <c r="E24" i="37"/>
  <c r="E21" i="37"/>
  <c r="E33" i="37"/>
  <c r="E14" i="37"/>
  <c r="E11" i="37"/>
  <c r="C60" i="19"/>
  <c r="E60" i="19" s="1"/>
  <c r="E15" i="19"/>
  <c r="E85" i="36"/>
  <c r="E101" i="36"/>
  <c r="J99" i="36"/>
  <c r="I99" i="36"/>
  <c r="J94" i="36"/>
  <c r="I94" i="36"/>
  <c r="E94" i="36"/>
  <c r="E91" i="36"/>
  <c r="C88" i="36"/>
  <c r="E88" i="36" s="1"/>
  <c r="E82" i="36"/>
  <c r="J79" i="36"/>
  <c r="I79" i="36"/>
  <c r="E79" i="36"/>
  <c r="E76" i="36"/>
  <c r="E65" i="36"/>
  <c r="E62" i="36"/>
  <c r="E70" i="36" s="1"/>
  <c r="E55" i="36"/>
  <c r="C52" i="36"/>
  <c r="E52" i="36"/>
  <c r="E49" i="36"/>
  <c r="E46" i="36"/>
  <c r="E37" i="36"/>
  <c r="E34" i="36"/>
  <c r="E39" i="36" s="1"/>
  <c r="E26" i="36"/>
  <c r="E23" i="36"/>
  <c r="E20" i="36"/>
  <c r="E14" i="36"/>
  <c r="E11" i="36"/>
  <c r="E131" i="35"/>
  <c r="E125" i="35"/>
  <c r="E119" i="35"/>
  <c r="E116" i="35"/>
  <c r="E112" i="35"/>
  <c r="E102" i="35"/>
  <c r="E99" i="35"/>
  <c r="E89" i="35"/>
  <c r="E83" i="35"/>
  <c r="E160" i="35"/>
  <c r="E157" i="35"/>
  <c r="E154" i="35"/>
  <c r="E151" i="35"/>
  <c r="E148" i="35"/>
  <c r="E145" i="35"/>
  <c r="E142" i="35"/>
  <c r="C51" i="19"/>
  <c r="E51" i="19" s="1"/>
  <c r="C48" i="19"/>
  <c r="E48" i="19" s="1"/>
  <c r="E42" i="19"/>
  <c r="E27" i="19"/>
  <c r="E67" i="19"/>
  <c r="E64" i="19"/>
  <c r="C57" i="19"/>
  <c r="E57" i="19"/>
  <c r="C54" i="19"/>
  <c r="E54" i="19" s="1"/>
  <c r="E18" i="19"/>
  <c r="E12" i="19"/>
  <c r="E9" i="19"/>
  <c r="E21" i="19"/>
  <c r="E24" i="19"/>
  <c r="E30" i="19"/>
  <c r="E33" i="19"/>
  <c r="E36" i="19"/>
  <c r="E39" i="19"/>
  <c r="E45" i="19"/>
  <c r="E72" i="19"/>
  <c r="E75" i="19"/>
  <c r="E78" i="19"/>
  <c r="E81" i="19"/>
  <c r="E84" i="19"/>
  <c r="E87" i="19"/>
  <c r="E90" i="19"/>
  <c r="E93" i="19"/>
  <c r="E67" i="37" l="1"/>
  <c r="E16" i="37"/>
  <c r="E39" i="39"/>
  <c r="E72" i="35"/>
  <c r="E138" i="35" s="1"/>
  <c r="E40" i="37"/>
  <c r="E136" i="35"/>
  <c r="E26" i="38"/>
  <c r="E59" i="38" s="1"/>
  <c r="C15" i="46" s="1"/>
  <c r="E103" i="36"/>
  <c r="E57" i="36"/>
  <c r="E85" i="38"/>
  <c r="E109" i="39"/>
  <c r="E27" i="36"/>
  <c r="E70" i="19"/>
  <c r="C13" i="46" s="1"/>
  <c r="E69" i="37" l="1"/>
  <c r="C23" i="46" s="1"/>
  <c r="E125" i="39"/>
  <c r="C19" i="46" s="1"/>
  <c r="C17" i="46"/>
  <c r="E162" i="35"/>
  <c r="E105" i="36"/>
  <c r="C21" i="46" s="1"/>
  <c r="E95" i="19"/>
  <c r="C31" i="46" l="1"/>
  <c r="C33" i="46" s="1"/>
  <c r="C37" i="46" s="1"/>
  <c r="C38" i="46" s="1"/>
  <c r="C40" i="46" s="1"/>
</calcChain>
</file>

<file path=xl/sharedStrings.xml><?xml version="1.0" encoding="utf-8"?>
<sst xmlns="http://schemas.openxmlformats.org/spreadsheetml/2006/main" count="965" uniqueCount="543">
  <si>
    <t>ozn.</t>
  </si>
  <si>
    <t>postavka / enota</t>
  </si>
  <si>
    <t>količina</t>
  </si>
  <si>
    <t>A.</t>
  </si>
  <si>
    <t>1.0</t>
  </si>
  <si>
    <t>m'</t>
  </si>
  <si>
    <t>B.</t>
  </si>
  <si>
    <t>C.</t>
  </si>
  <si>
    <r>
      <t>m</t>
    </r>
    <r>
      <rPr>
        <vertAlign val="superscript"/>
        <sz val="11"/>
        <rFont val="Arial CE"/>
        <family val="2"/>
        <charset val="238"/>
      </rPr>
      <t>3</t>
    </r>
  </si>
  <si>
    <t>VSOTA</t>
  </si>
  <si>
    <t>kos</t>
  </si>
  <si>
    <t>m</t>
  </si>
  <si>
    <t>Uvod</t>
  </si>
  <si>
    <t>FEKALNA KANALIZACIJA</t>
  </si>
  <si>
    <t>m3</t>
  </si>
  <si>
    <t>Strojni izkop materiala za kanal v terenu IV. ktg z deponijo ob strani.</t>
  </si>
  <si>
    <t>FEKALNA KANALIZACIJA SKUPAJ:</t>
  </si>
  <si>
    <t>Strojni izkop materiala za kanal v terenu III. ktg z deponijo ob strani.</t>
  </si>
  <si>
    <t>Strojni zasip kanala cevovoda s tamponom s komprimacijo v slojih 30 cm.</t>
  </si>
  <si>
    <t>Strojni zasip kanala cevovoda z izkopanim materialom s komprimacijo v slojih 30 cm.</t>
  </si>
  <si>
    <t>EUR/enoto</t>
  </si>
  <si>
    <t>EUR</t>
  </si>
  <si>
    <r>
      <t>m</t>
    </r>
    <r>
      <rPr>
        <sz val="11"/>
        <rFont val="Arial"/>
        <family val="2"/>
        <charset val="238"/>
      </rPr>
      <t>²</t>
    </r>
  </si>
  <si>
    <t>Rušitev asfaltnih tlakov s strojnim zarezom, rušenjem in odvozom ruševin na deponijo. (priprava stika z novim asfaltom)</t>
  </si>
  <si>
    <t>Projektantski popis del in predračun</t>
  </si>
  <si>
    <t>Rušitev in odstranitev obstoječe kanalizacijske cevi fi 20, kompletno z odvozom na deponijo gradbenega materiala.</t>
  </si>
  <si>
    <t>Dobava in vgradnja bitudrobirja  0-22 mm v debelini 6 cm.</t>
  </si>
  <si>
    <t>Dobava in vgradnja asvaltbetona AB 0-11 mm v debelini 4 cm.</t>
  </si>
  <si>
    <t>Nakladanje, odvoz in deponiranje viškov izkopanega materiala vseh ktg. od izkopa.</t>
  </si>
  <si>
    <r>
      <t>m</t>
    </r>
    <r>
      <rPr>
        <vertAlign val="superscript"/>
        <sz val="11"/>
        <color indexed="10"/>
        <rFont val="Arial CE"/>
        <family val="2"/>
        <charset val="238"/>
      </rPr>
      <t>3</t>
    </r>
  </si>
  <si>
    <r>
      <t>m</t>
    </r>
    <r>
      <rPr>
        <sz val="11"/>
        <color indexed="10"/>
        <rFont val="Arial"/>
        <family val="2"/>
        <charset val="238"/>
      </rPr>
      <t>²</t>
    </r>
  </si>
  <si>
    <t>DDV 22%</t>
  </si>
  <si>
    <t>2.0</t>
  </si>
  <si>
    <t>4.0</t>
  </si>
  <si>
    <t>5.0</t>
  </si>
  <si>
    <t>6.0</t>
  </si>
  <si>
    <t>7.0</t>
  </si>
  <si>
    <t>8.0</t>
  </si>
  <si>
    <t>Izdelava preboja temelja zidu širine cca 1.00 m, kompletno z vsemi deli.</t>
  </si>
  <si>
    <t>Strojni izkop materiala za kanal v terenu V. ktg z deponijo ob strani.</t>
  </si>
  <si>
    <t>Kanalizacija mejni prehod Škofije - naselje Škofije, tlačni vod od črpališča Č1 do zbirnega kanala Škofije</t>
  </si>
  <si>
    <t>Tlačni vod od črpališča Č1 do zbirnega kanala Škofije</t>
  </si>
  <si>
    <t>B</t>
  </si>
  <si>
    <t>Strojna vgradnja izkopanega humusa ob izkopnem jarku, vključno z izrvanavo obstoječega terena.</t>
  </si>
  <si>
    <t>Razvoz in raznos fazonov, spojk in cevi od deponije do izkopanega jarka, polaganje vanj in poravnavanje v vertikalni in horizontalni smeri.</t>
  </si>
  <si>
    <t>m1</t>
  </si>
  <si>
    <t>MONTAŽNA  DELA  SKUPAJ:</t>
  </si>
  <si>
    <t>JAŠEK ZRAČNIK</t>
  </si>
  <si>
    <t>m2</t>
  </si>
  <si>
    <t>Izdelava dvostranskega opaža za jašek z eno vidno betonsko površino, opaženje, razopaženje in čiščenje</t>
  </si>
  <si>
    <t>kg</t>
  </si>
  <si>
    <t>Izdelava, dobava in vgradnja armaturnih mrež MAG za jašek.</t>
  </si>
  <si>
    <t>TLAČNI VOD-MONTAŽNA DELA</t>
  </si>
  <si>
    <t>TLAČNI VOD-GRADBENA DELA</t>
  </si>
  <si>
    <t>TLAČNI VOD GRADBENA DELA SKUPAJ:</t>
  </si>
  <si>
    <t>C</t>
  </si>
  <si>
    <t>PREDHODNA IN PRIPRAVLJALNA DELA</t>
  </si>
  <si>
    <t>Zakoličba profilov izkopa s postavitvijo gradbenih profilov</t>
  </si>
  <si>
    <t>.</t>
  </si>
  <si>
    <r>
      <t>m</t>
    </r>
    <r>
      <rPr>
        <vertAlign val="superscript"/>
        <sz val="11"/>
        <rFont val="Arial CE"/>
        <charset val="238"/>
      </rPr>
      <t>3</t>
    </r>
  </si>
  <si>
    <t>PRIPRAVLJALNA DELA SKUPAJ:</t>
  </si>
  <si>
    <t>Porušitev in odstranitev robnikov ob uvozu. (širitev uvoznih radijev)</t>
  </si>
  <si>
    <t>ZEMELJSKA DELA</t>
  </si>
  <si>
    <r>
      <t>m</t>
    </r>
    <r>
      <rPr>
        <vertAlign val="superscript"/>
        <sz val="11"/>
        <rFont val="Arial CE"/>
        <family val="2"/>
        <charset val="238"/>
      </rPr>
      <t>2</t>
    </r>
  </si>
  <si>
    <t>Priprava in utrditev planuma obstoječega tampona</t>
  </si>
  <si>
    <r>
      <t>m</t>
    </r>
    <r>
      <rPr>
        <sz val="11"/>
        <rFont val="Arial"/>
        <family val="2"/>
        <charset val="238"/>
      </rPr>
      <t>³</t>
    </r>
  </si>
  <si>
    <t>ZEMELJSKA DELA SKUPAJ:</t>
  </si>
  <si>
    <t>ZGORNJI USTROJ IN TLAKI</t>
  </si>
  <si>
    <t>ZGORNJI USTROJ IN TLAKI SKUPAJ:</t>
  </si>
  <si>
    <t>D.</t>
  </si>
  <si>
    <t>OPREMA</t>
  </si>
  <si>
    <t>Vgradnja obstoječe žične ograje, kompletno z vsemi deli izdelavo temelja, postavitev stebričkov, navezava na obstoječo ograjo.</t>
  </si>
  <si>
    <t>F.</t>
  </si>
  <si>
    <t>F1</t>
  </si>
  <si>
    <t>F2</t>
  </si>
  <si>
    <t>250 KN - kos</t>
  </si>
  <si>
    <t>Rušitev obstoječe kanalizacije fi cevi 10-20 cm z jaški, kompletno z vsemi deli in odvozom na deponijo za tovrstni material.</t>
  </si>
  <si>
    <t>ZUNANJA UREDITEV SKUPAJ:</t>
  </si>
  <si>
    <t>A</t>
  </si>
  <si>
    <t>Vgradnja obstoječih betonskih kulir plošč ob TP za izvedbo NN priključka. (Vzpostavitev v prvotno stanje)</t>
  </si>
  <si>
    <t>Dobava in razprostiranje humusnega sloja na območju opuščene čistilne naprave v debelini 15 - 20 cm s finim planiranjem.</t>
  </si>
  <si>
    <t>PODPORNI ZID</t>
  </si>
  <si>
    <t>Zakoličba AB podpornega zidu dolžine 54 m višine 1.40 m s postavitvijo gradbenih profilov.</t>
  </si>
  <si>
    <t>Čiščenje brežin kamnitega materiala in odvozom na deponijjo za tovrsten material. (ostanki kamnite zložbe)</t>
  </si>
  <si>
    <r>
      <t>m</t>
    </r>
    <r>
      <rPr>
        <sz val="14"/>
        <rFont val="Calibri"/>
        <family val="2"/>
        <charset val="238"/>
      </rPr>
      <t>²</t>
    </r>
  </si>
  <si>
    <t>Strojni izkop humusnega sloja D=30 cm, v terenu z deponijo ob strani.</t>
  </si>
  <si>
    <t>Razprostiranje izkopanega humusnega sloja  v debelini 30 cm s finim planiranjem.</t>
  </si>
  <si>
    <t>Strojni zasip zidu z izkopanim zemeljskim materialom vseh kategorij  s komprimacijo v slojih po 30 cm.</t>
  </si>
  <si>
    <t>Dobava in vgradnja filterskega materiala 0-32 mm za odvodnjavanje zaledne vode zidu.</t>
  </si>
  <si>
    <t>Dobava in vgradnja podložnega betona deb. 10 cm, C12/15</t>
  </si>
  <si>
    <t>Izdelava dvostranskega opaža za temelj, opaženje, razopaženje in čiščenje</t>
  </si>
  <si>
    <t>Strojno vgrajevanje betona v temelj C25/30, z armaturo do 80kg/m3.</t>
  </si>
  <si>
    <t>Strojno vgrajevanje betona v podporni zid C25/30, z armaturo do 120kg/m3.</t>
  </si>
  <si>
    <t>ZID</t>
  </si>
  <si>
    <t>Planiranje izkopa s točnostjo +-2cm v terenu vseh ktg.</t>
  </si>
  <si>
    <t>Izdelava dvostranskega opaža za zid, opaženje, razopaženje in čiščenje.</t>
  </si>
  <si>
    <t>PODPORNI ZID SKUPAJ:</t>
  </si>
  <si>
    <t>Dobava in vgradnja zaščitne cevi SF 63 za električno kabelsko kanalizacijo za napajanje vrat, vključno z dovodnim NN elektro vodnikom, izkop ob temelju drsnih vrat. Kompletno s peščeno posteljico, zasipom s peskom, opozorilnim trakom. Brez izkopa in zasipa s tamponim.</t>
  </si>
  <si>
    <t>PREDHODNA IN PRIPRAVLJALNA DELA SKUPAJ:</t>
  </si>
  <si>
    <t>OPREMA SKUPAJ:</t>
  </si>
  <si>
    <t>ZUNANJA UREDITEV ČRPALIŠČA Č1</t>
  </si>
  <si>
    <t>GRADBENA DELA V ČRPALIŠČU Č1</t>
  </si>
  <si>
    <t>MONTAŽNA DELA V ČRPALIŠČU Č1</t>
  </si>
  <si>
    <t>E.</t>
  </si>
  <si>
    <t>E</t>
  </si>
  <si>
    <t xml:space="preserve">Montaža LŽ fazonov in cevi na kozarec in gumico v jarku. </t>
  </si>
  <si>
    <t xml:space="preserve">teže do 100 kg/kom          kos    </t>
  </si>
  <si>
    <t xml:space="preserve">teže  preko  100 kg/kom         kos              </t>
  </si>
  <si>
    <t xml:space="preserve">Montaža LŽ fazonov in cevi na prirobnico v jarku. </t>
  </si>
  <si>
    <t xml:space="preserve">DN 200 mm     kos  </t>
  </si>
  <si>
    <t>Izolacija kovinskih spojev pred korozijo, vključno z izolacijskim materialom.  DN 200 mm</t>
  </si>
  <si>
    <t>Izpiranje cevovoda po končanih delih. DN 200 mm</t>
  </si>
  <si>
    <t xml:space="preserve">Tlačni preizkus cevovoda. V ceno je vključena dobava vode, vse potrebne merilne tehnike, potrebne prevezave in podobno. V ceni so tudi preizkusi spojev. </t>
  </si>
  <si>
    <t>SPECIFIKACIJA  IN  PREDRAČUN  MATERIALA TLAČNEGA VODA:</t>
  </si>
  <si>
    <t>Cevi NL, tlacnega razreda C 64, na obojko v skladu z SIST - EN 545:2010 (ISO 2531; 4179)..</t>
  </si>
  <si>
    <t>DN  200 mm     m1</t>
  </si>
  <si>
    <t>Duktilni loki na kozarec MMK DN 200 mm.</t>
  </si>
  <si>
    <t>E kos</t>
  </si>
  <si>
    <t>Cev DN 200 mm, L= ca 0,5 m</t>
  </si>
  <si>
    <t>lok  11,25  stopinj      kos</t>
  </si>
  <si>
    <t>lok  22,50  stopinj      kos</t>
  </si>
  <si>
    <t>lok  45,00  stopinj      kos</t>
  </si>
  <si>
    <t xml:space="preserve">DN  200 mm      kos  </t>
  </si>
  <si>
    <t>VSE SKUPAJ</t>
  </si>
  <si>
    <t>Strojni izkop materiala v terenu vseh kategorij za izvedbo jaška ob Č1, z nakladanjem na tovorno vozilo.</t>
  </si>
  <si>
    <t>Odvoz izkopanega materiala na deponijo za to vrsto materiala, vključno s pristojbino.</t>
  </si>
  <si>
    <t>Utrditev in priprava podlage za kontaktno betoniranje dna jaška na teren, vključno z izolacijo s čepkasto folijo.</t>
  </si>
  <si>
    <t>Izdelava stranskega opaža za temeljno ploščo, opaženje, razopaženje in čiščenje</t>
  </si>
  <si>
    <t>Izdelava opaža za krovno ploščo, navpičen in vodoraven z eno vidno betonsko površino, opaženje, razopaženje in čiščenje</t>
  </si>
  <si>
    <t>Dobava in vgradnja LŽ pokrova 80x80 cm z diagonalnim odpiranjem, kompletno z betonskim okvirjem in finim niveliranjem na vrh jaška, nosilnosti 400 kN.</t>
  </si>
  <si>
    <t>Odstranitev obstoječe hidroizolacije  na mestu nalega betona novega jaška. Odstranitev izolacije in brušenje površine betona do čistega betona.</t>
  </si>
  <si>
    <t>Izdelava, dobava in vgradnja rebraste armature Bst 500 S(B) za jašek.</t>
  </si>
  <si>
    <t>RA fi 10  kg</t>
  </si>
  <si>
    <t>RA fi 8  kg</t>
  </si>
  <si>
    <t xml:space="preserve">Izdelava izvrtin za sidranje jaška z armaturnimi palicami na notranjo stran stene črpališča. Izvrtina fi 16 mm dolžine 250 mm. </t>
  </si>
  <si>
    <t>Izdelava izvrtin za sidranje jaška po sistemu Hilti. Izvrtina fi 14 mm globine 300 mm in pritrditev armaturne palice z maso Hilti HIT-HY 200-R. Kompletno z vrtanjem čiščenjem izvrtine, vsa dela in materiali.</t>
  </si>
  <si>
    <t>Dobava in vgradnja betona C25/30 preseka do 0,20 m3/m2-m</t>
  </si>
  <si>
    <t>dobava in vgradnja betona C25/30 preseka do 0,10 m3/m2-m (dobetoniranje sider na notranji strani stene Č1)</t>
  </si>
  <si>
    <t>Izdelava enostranskega opaža za dobetoniranje sider na notranji strani stene Č1 z eno vidno betonsko površino, opaženje, razopaženje in čiščenje</t>
  </si>
  <si>
    <t xml:space="preserve">Izdelava varjene hidroizolacije jaška, kompletno z zaščito. Priprava površine, predhodni bitumenski premaz 2 x, varjena bitumenska folija na tekstilni osnovi, zaščita z ekstrudiranim polistirenom. </t>
  </si>
  <si>
    <t>Dobava in vgradnja drobljenca za strojni zasip gradbene jame s tamponom zrnavosti od 0/32 mm, s komprimiranjem po slojih 30 cm.</t>
  </si>
  <si>
    <t>JAŠEK ZRAČNIK SKUPAJ:</t>
  </si>
  <si>
    <t>RAZNA GRADBENA DELA V ČRPALIŠČU</t>
  </si>
  <si>
    <t>Čiščenje površine betona z visokotlačnim čistilcem v kletni etaži -1. Čiščenje z bitumenskim premazom premazanih sten za zagotovitev ustrezne površine za nanos premaza za vodotesnost. Kompletno s odstranitvijo vode in usedlin.</t>
  </si>
  <si>
    <t>Saniranje po tlačnem čiščenju eventuelno poškodovanih površin, tudi segregacijskih gnezd s predhodnim premazom eventuelno odkrite armature. Uporaba sistema BETONPROTEKT K2 in RT proizvajalca Kema Puconci ali enakovreden sistem.</t>
  </si>
  <si>
    <t>Izvedba vodotesnega premaza črpalne celice s premazom na cementni osnovi. Premaz se izvaja na predhodno očiščeni in sanirani površini po sistemu Kema. Predviden je nanos dveh slojev mase KEMA PENETRAT v skupni debelini 3-4 mm in impregnacijski premaz KEMA IMPREGNATOR, ali enakovreden sistem.</t>
  </si>
  <si>
    <t>GRADBENA DELA V ČRPALIŠČU Č1 SKUPAJ</t>
  </si>
  <si>
    <t>RAZNA GRADBENA DELA V ČRPALIŠČU SKUPAJ:</t>
  </si>
  <si>
    <t>Izdelava preboja za montažo sonde in plovnih stikal velikosti 30x15 cm v talni AB plošči debeline20 cm. Kompletno z odstranitvijo ruševin in fino obdelavo površine v cementni malti.</t>
  </si>
  <si>
    <t>Izdelava preboja za montažo sonde in plovnih stikal. Povečava obstoječe odprtine za 15x15 cm v talni AB plošči debeline 20 cm. Kompletno z odsatranitvijo ruševin in fino obdelavo površine v cementni malti.</t>
  </si>
  <si>
    <t xml:space="preserve">Izdelava preboja za montažo cevi DN 500 mm v AB steni debeline 25 cm, kompletno z odstranitvijo ruševin. </t>
  </si>
  <si>
    <t xml:space="preserve">Izdelava preboja za montažo cevi DN 200 mm v AB steni debeline 25 cm, kompletno z odstranitvijo ruševin. </t>
  </si>
  <si>
    <t xml:space="preserve">Izdelava preboja za montažo cevi DN 100 mm v AB steni debeline 25 cm, kompletno z odstranitvijo ruševin. </t>
  </si>
  <si>
    <t xml:space="preserve">Izdelava preboja za montažo cevi DN 100 mm v AB plošči debeline 20 cm, kompletno z odstranitvijo ruševin. </t>
  </si>
  <si>
    <t xml:space="preserve">Izdelava preboja za montažo cevi DN 100 mm v AB plošči debeline 16 cm, kompletno z odstranitvijo ruševin. </t>
  </si>
  <si>
    <t xml:space="preserve">Izdelava preboja za montažo cevi 1" v AB plošči debeline 20 cm, kompletno z odstranitvijo ruševin. </t>
  </si>
  <si>
    <t xml:space="preserve">Izdelava preboja za montažo cevi DN 50 mm v AB plošči debeline 20 cm, kompletno z odstranitvijo ruševin. </t>
  </si>
  <si>
    <t>CEVI:</t>
  </si>
  <si>
    <t>FAZONSKI  KOSI :</t>
  </si>
  <si>
    <t>CEV IN FAZONSKI KOSI SKUPAJ:</t>
  </si>
  <si>
    <t xml:space="preserve">Demontaža obstoječega črpališča v stranskem jašku črpališča Č1. Demontaža obstoječih dveh črpalk, cevovodov in električne opreme. Oprema se demontira, visokotlačno opere in deponira na lokaciji. Vse montažne odprtine, izvrtine ali poškodbe se sanira s sanirno cementno malto. </t>
  </si>
  <si>
    <t xml:space="preserve">Zatesnitev preboja okoli vgrajene cevi inox DN 500 mm v AB steni debeline 25 cm, kompletno s pripravo podlage in zagladitvijo površine. </t>
  </si>
  <si>
    <t xml:space="preserve">Zatesnitev preboja okoli vgrajene cevi inox DN 250 mm v AB steni debeline 25 cm, kompletno s pripravo podlage in zagladitvijo površine. </t>
  </si>
  <si>
    <t xml:space="preserve">Zatesnitev preboja okoli vgrajene cevi inox DN 100 mm v AB steni debeline 25 cm, kompletno s pripravo podlage in zagladitvijo površine. </t>
  </si>
  <si>
    <t xml:space="preserve">Zatesnitev preboja okoli vgrajene cevi inox DN 100 mm v AB plošči debeline 20 cm, kompletno s pripravo podlage in zagladitvijo površine.  </t>
  </si>
  <si>
    <t xml:space="preserve">Zatesnitev preboja okoli vgrajene cevi inox DN 100 mm v AB plošči debeline 16 cm, kompletno s pripravo podlage in zagladitvijo površine. </t>
  </si>
  <si>
    <t>Zatesnitev preboja okoli vgrajene cevi inox DN 50 mm v AB plošči debeline 20 cm, kompletno s pripravo podlage in zagladitvijo površine.</t>
  </si>
  <si>
    <t>Zatesnitev preboja okoli vgrajene cevi 1" v AB plošči debeline 20 cm, kompletno s pripravo podlage in zagladitvijo površine.</t>
  </si>
  <si>
    <t>Vsi gradbeni, strojni in montažni materiali ki se uporabljajo pri izvedbi del v črpališču Č1 morajo biti iz korozijsko odpornih materialov, oziroma odporni na agresivno atmosfero v črpališču.</t>
  </si>
  <si>
    <t>F</t>
  </si>
  <si>
    <t xml:space="preserve">DN 100 mm     kos  </t>
  </si>
  <si>
    <t xml:space="preserve">DN 80 mm     kos  </t>
  </si>
  <si>
    <t xml:space="preserve">DN 50 mm     kos  </t>
  </si>
  <si>
    <t xml:space="preserve">Tlačni preizkus vgrajenih cevovodov in armatur. V ceno je vključena dobava vode, vse potrebne merilne tehnike, potrebne prevezave in podobno. V ceni so tudi preizkusi spojev. </t>
  </si>
  <si>
    <t>Montaža LŽ fazonov, cevi in armatur na prirobnico v objektu.</t>
  </si>
  <si>
    <t>ARMATURE :</t>
  </si>
  <si>
    <t>FAZONSKI  KOSI IN CEVNI SESTAVI :</t>
  </si>
  <si>
    <t>ČRPALKE IN OPREMA</t>
  </si>
  <si>
    <t>ČRPALKE IN OPREMA SKUPAJ :</t>
  </si>
  <si>
    <t>SPECIFIKACIJA  IN  PREDRAČUN  MATERIALA, ARMATUR, FAZONSKIH KOSOV IN CEVNIH SESTAVOV ČRPALIŠČA :</t>
  </si>
  <si>
    <t>ARMATUE, FAZONSKI KOSI IN CEVNI SESTAVI SKUPAJ:</t>
  </si>
  <si>
    <t xml:space="preserve">DN 500 mm     kos  </t>
  </si>
  <si>
    <t xml:space="preserve">1"     kos  </t>
  </si>
  <si>
    <t>Nožasti zasun</t>
  </si>
  <si>
    <t>Nepovratni kroglični zasun</t>
  </si>
  <si>
    <t>Montažno demontažni kos DN 200 mm.</t>
  </si>
  <si>
    <t>DN 100 mm kos</t>
  </si>
  <si>
    <t>DN 80 mm kos</t>
  </si>
  <si>
    <t>F kos DN 100mm, L=3000 mm (INOX AISI316 L)</t>
  </si>
  <si>
    <t>FFR kos DN 200/100mm, L=1040 mm (INOX AISI316 L) (po risbi strojnih instalacij)</t>
  </si>
  <si>
    <t>Koleno FFK 90 st. standardnih dimenzij (INOX AISI316 L)</t>
  </si>
  <si>
    <t>T kos DN 80/50mm standardnih dimenzij (L 360 mm, H 165 mm) (INOX AISI316 L) (po risbi strojnih instalacij)</t>
  </si>
  <si>
    <t>FF kos DN 80mm, L=2630 mm (INOX AISI316 L) (po risbi strojnih instalacij)</t>
  </si>
  <si>
    <t>FF kos DN 80mm, L=360 mm (INOX AISI316 L) (po risbi strojnih instalacij)</t>
  </si>
  <si>
    <t>F kos DN 80mm, L=2800 mm (INOX AISI316 L)</t>
  </si>
  <si>
    <t xml:space="preserve">Cevni sestav s prirobnicami (FF) DN 200 mm po risbi strojnih instalacij skupne dolžine cevi DN 200 L=4740 mm. Privarjeni odcepi s prirobnico DN 100 45 st L=360 mm 3 kosi.  Privarjeni odcep s prirobnico DN 80 90 st L=320 mm 1 kos.(INOX AISI316 L) </t>
  </si>
  <si>
    <t>F kos DN 500mm, L=690 mm (INOX AISI316 L)</t>
  </si>
  <si>
    <t>Rešetka izdelana s privarivijo nerjaveče mreže (okna svetle odprtina 50x50 mm) na prirobnico standardnih dimenzij (INOX AISI316 L) (po risbi strojnih instalacij)</t>
  </si>
  <si>
    <t>Merilec pretoka Endress+Hauser Proline Promag L 400 DN 200 mm</t>
  </si>
  <si>
    <t>DN  500 mm kos</t>
  </si>
  <si>
    <t>DN  100 mm kos</t>
  </si>
  <si>
    <t>DN  80 mm kos</t>
  </si>
  <si>
    <t>DN  50 mm kos</t>
  </si>
  <si>
    <t xml:space="preserve">Material GJS-400 (GGG-40), zaščitene proti koroziji v skladu z EN 545:2002, zunanja in notranja epoksi zaščito min. debeline 250 Gm. Navedena oprema je referenčna glede vseh karakteristik in kvalitete. </t>
  </si>
  <si>
    <t>FF kos DN 100mm, L=4730 mm (INOX AISI316 L) (po risbi strojnih instalacij)</t>
  </si>
  <si>
    <t xml:space="preserve">Črpalka Sulzer XFP101G VX 50 HZ ali enakovredna, kompletno s pritrdilnim podnožjem, montažno demontažnimi vodili </t>
  </si>
  <si>
    <t>Kompletna montaža črpalkSulzer XFP101G VX 50 HZ, z montažo pritrdilnega podnožja, montažo vodil, z vsemi deli in montažnim materialom.</t>
  </si>
  <si>
    <t>Kanalizacijska cev iz centrifugiranega poliestra GRP izdelane po DIN 16869 in DIN 19565. Dolžina cevi L=600 cm. Cev je opremljena z eno spojko z gumijastim tesnilom GRP DN 200 mm - SN 10000 N/m2. Cev se uporabi v dveh delih z razrezom pri montaži.</t>
  </si>
  <si>
    <t xml:space="preserve">T kos z obojkami poliestra GRP izdelan po DIN 16869 in DIN 19565. kos je opremljen z dvemi spojkami z gumijastim tesnilom in enim prostim delom, GRP DN 200 mm - SN 10000 N/m2. </t>
  </si>
  <si>
    <t>Tlačna posoda zunanjih dimenzij ca H= 2000 mm, D=1000 mm s podnožjem za pritrditev na betonsko ploščo. Tlačna posoda mora imeti prirobnični priključek za povezavo na tlačni vod dimenzije DN 80 mm, priključek za montažo manometra 1", čistilno odprtino in priključek za praznjenje.</t>
  </si>
  <si>
    <t>Manometer z razponom 0-15 bar, priključek 1"</t>
  </si>
  <si>
    <t xml:space="preserve">Cev INOX 1" kompletno s koleni za povezavo iz tlačne posode do prostora z električno opremo v pritličju. L=ca 9 m. (INOX AISI316 L) </t>
  </si>
  <si>
    <t>Kompletna montaža tlačne posode zunanjih dimenzij ca H= 2000 mm, D=1000 mm, z montažo pritrdilnega podnožja, z vsemi deli in montažnim materialom.</t>
  </si>
  <si>
    <t>Kompletna montaža GRP cevi in T kosa na dotočno cev fekalne kanalizacije. Pritrditev na betonsko steno z INOX montažnimi cevnimi objemkami. Minimalno 5 objemk za pritrditev. Kompletno pritrdilni material in delo.</t>
  </si>
  <si>
    <t>Pritrditev INOX F kosa DN 100mm, L=3000 mm. Pritrditev na betonsko steno z INOX montažnimi cevnimi objemkami. Minimalno 2 objemki za pritrditev. Kompletno pritrdilni material in delo.</t>
  </si>
  <si>
    <t>Montaža INOX cevi 1" za povezavo iz tlačne posode do prostora z električno opremo v pritličju. L=ca 9 m. (INOX AISI316 L) . Kompletno pritrdilni material in delo.</t>
  </si>
  <si>
    <t>Rušenje opuščene čistilne naprave ob črpališču, kompletno z demontažo kovinske čistine naprave, z rušitvijo vseh betonskih površin , zidov, stopnic,  temelja in odvozom na deponijjo za tovrsten material. Ves onesnažen material same ČN se na lokaciji visokotlačno opere z odvodom odpadne vode v fekalno kanalizacijo.</t>
  </si>
  <si>
    <t>Porušitev in odstranitev tamponskega materiala zmešanega z zemljino v debelini 30 cm in odvozom na deponijo za tovrsten material. (Črpališče+dostopna pot). Stanje tamponskega materiala se predhodno preveri glede na nosilnost in ustreznost materiala in v primeru ugotovitve dobrega stanje zamenjavo tampona zmanjša.</t>
  </si>
  <si>
    <t>Rušenje čistilne naprave Bio Disk, kompletno z demontažo čistine naprave, z rušitvijo vseh betonskih elementov, Korito,  zidovi, stopnice, in odvozom na deponijjo za tovrsten material. Ves onesnažen material same ČN se na lokaciji visokotlačno opere z odvodom odpadne vode v fekalno kanalizacijo.</t>
  </si>
  <si>
    <t xml:space="preserve">Izvedba podboja s pnevmatsko iglo ali podvrtavanja državne ceste, z zaščitno kovinsko cevjo fi 320 mm za vgradnjo cevi NL DN 20 cm  in vzporedno podboja s pnevmatsko iglo ali podvrtavanja državne ceste z zaščitno kovinsko cevjo fi 230 mm za vgradnjo cevi 2x Sigmaflex 110 mm. Kompletno z vsemi deli. (izkop gradbene jame, zaščita brežin itd..) </t>
  </si>
  <si>
    <t>fi 320 mm  m'</t>
  </si>
  <si>
    <t>fi 230 mm  m'</t>
  </si>
  <si>
    <t>Dobava in vgradnja drsnih vrat svetle odprtine 5000 cm in višine 200 cm z zaklepanjem, po izbiri investitorja, kompletno z vsemi deli in materiali. Vsi elementi vrat morajo biti vroče cinkani in barvani (RAL barva po izbiri investitorja)</t>
  </si>
  <si>
    <t>D</t>
  </si>
  <si>
    <t>Rušenje vseh vrst asfaltnih površin, ne glede na sestavo, deb. do 10 cm, s predhodnim rezanjem z diamantno žago v pravokotnih linijah na os cestiišča ali kanala. V ceni je zajeta strojno ročna odstranitev z odbiro in začasnim deponiranjem uporabnega mareriala, nalaganje odvečnega materiala na kamion in odvoz na deponijo ter predaja pooblaščenemu prevzemniku. V ceni so upoštevani vsi stroški deponiranja materiala ter vsa dodatna in zaščitna dela. Obračun po dejansko izvedenih delih.</t>
  </si>
  <si>
    <t>Zakoličba trase kanalizacije, obnovitev in zavarovanje osi trase. V ceni so zajeta vsa dodatna in zaščitna dela.</t>
  </si>
  <si>
    <t>Rušenje vseh vrst kamnitih tlakov, betonskih in AB površin, ne glede na sestavo, deb. do 10 cm, s predhodnim rezanjem z diamantno žago v pravokotnih linijah na os cestiišča ali kanala. V ceni je zajeta strojno ročna odstranitev z odbiro in začasnim deponiranjem uporabnega mareriala, nalaganje odvečnega materiala na kamion in odvoz na deponijo ter predaja pooblaščenemu prevzemniku. V ceni so upoštevani vsi stroški deponiranja materiala ter vsa dodatna in zaščitna dela. Obračun po dejansko izvedenih delih.</t>
  </si>
  <si>
    <t xml:space="preserve">Široki, strojni izkop zrahljane plodne zemlje (humus) - I. ktg. zem. odkop z bagrom, z odlaganjem na rob kanala ter ponovnim zasipom zaljučnega sloja, razstiranjem, ročnim pobiranjem kamna, planiranjem površine ter zatravitvijo po izvedenih delih. Ocenjena debelina izkopa in je 20 cm. V ceni je zajeta nabava in posejanje travnega semena, vzdrževanje travnih površin do predaje objekta ter vsa dodatna in zaščitna dela. </t>
  </si>
  <si>
    <t xml:space="preserve">Izkop kanala za položitev kan.cevi, skladno s SIST-EN 1610, v slabo nosilni zemlji -II.in III. ktg.zem - odkop z bagrom, varovanjem brežin kanala, čiščenjem ceste, usmerjanjem prometa ter izdelavo prehodov. Zakoličba in izkop v območju drugih infrastrukturnih naprav se mora izvajati pod nadzorom in navodilih upravljalcev teh naprav. V ceni je zajet izkop po projektiranih vzdolžnih in prečnih profilih, črpanje vode z muljnimi črpalkami ter vas dodatna in zaščitna dela. izkopa ocenjena -60% celotnega izkopa. </t>
  </si>
  <si>
    <t>Izkop kanala za položitev kan.cevi, skladno s SIST-EN 1610, v trdi kamnini - V.ktg.zem - odkop z miniranjem, varovanjem brežin kanala, čiščenjem ceste, usmerjanjem prometa ter izdelavo prehodov. Zakoličba in izkop v območju drugih infrastrukt. naprav se mora izvajati pod nadzorom in navodilih upravljalcev teh naprav. V ceni je zajet izkop po projektiranih vzdolžnih in prečnih profilih, črpanje vode iz kanala z muljnimi črpalkami ter vas dodatna in zaščitna dela. Obračun na osnovi profilov posnetih pred in po izkopu. Struktura izkopa ocenjena - 10% celotnega izkopa.                          Skupna količina izkopa (m3)</t>
  </si>
  <si>
    <t>Ročno planiranje dna kanala po projektirani niveleti s točnostjo +- 1 cm. V ceni so zajeta vsa dodatna in zaščitna dela.</t>
  </si>
  <si>
    <t>Izdelava priključka nove kanalizacije na obstoječo kanalizacijo. V ceni so zajeta vsa dodatna in zaščitna dela.</t>
  </si>
  <si>
    <t xml:space="preserve">Izvedba križanja kanalizacije z vodovodom  na način, da se vodovodne cevi obloži v dve polovici PVC cevi primernega premera, vodovodno cev pa obsipa s peskom tako, da leži v osi zaščitne cevi v dolžini 4 m. V ceni je zajeta zakoličba vodovoda, izvajanje del po navodilih upravljavca, dodatni ročno-strojni izkopi, opaži, vsa potrebna opiranja in razpiranja in čiščenja ter vsa ostala pomožna dela. Obračun po dejanskih količinah. </t>
  </si>
  <si>
    <t xml:space="preserve">Zasip kanala, pod prometnimi površinami, z enakomerno zrnatim drobljencem 0 - 32 mm v plasteh po 30 cm pri optimalni vlagi, s sprotno komprimacijo do zahtevane zbitosti. Zaključna plast mora dosegati-EV2 =100 Mpa. V ceni je zajet dovoz materiala na mesto vgradnje vsa dodatna in zaščitna dela in meritve nosilnosti z merilno krožno ploščo. </t>
  </si>
  <si>
    <t>Ponovna vgradnja izkopanega zemeljskega materiala III. ktg in IV. ktg. Kubatura v raščenem stanju. V ceni so upoštevani vsi stroški deponiranja materiala ter vsa dodatna in zaščitna dela.</t>
  </si>
  <si>
    <t>Dobava na mesto vgradnje in izdelava peščene posteljice min.debeline 10 cm in obsipa cevi s peskom granulacije 4-8 mm, min.debeline sloja 30 cm iznad temena cevi. Prerez 0,50 m3/m1. V ceni je zajeto planiranje posteljice po projektirani niveleti, podbijanje in zasip cevi skladno s projektiranimi prerezi in navodili proizvajalca cevi ter vsa dodatna in zaščitna dela.</t>
  </si>
  <si>
    <t>Odvoz odvečnega izkopanega materiala na srednjo transportno razdaljo do 15 km in predaja pooblaščenemu prevzemniku. Kubatura v raščenem stanju. V ceni so upoštevani vsi stroški deponiranja materiala ter vsa dodatna in zaščitna dela.</t>
  </si>
  <si>
    <t>Dobava na mesto vgradnje in strojna izdelava obrabne plasti iz bitumenskega betona AC 8 surf, B 50/70 A3 v povprečni debelini 40 mm. V ceni je zajeta izdelava v projektiranih padcih in naklonih ter vsa dodatna in zaščitna dela.</t>
  </si>
  <si>
    <t>Dobava na mesto vgradnje in strojna izdelava nosilne plasti iz bituminiziranega drobljenca  AC22 BASE 50/70 A4 BASE 0-22 mm v povprečni debelini 6 cm. V ceni je zajeta izdelava v projektnih padcih in naklonih ter vsa dodatna in zaščitna dela.</t>
  </si>
  <si>
    <t>Začasna odstranitev in ponovna  vgradnja obstoječe žične ograje, komplet s stebri in žičnim pletivom. V ceni je zajeta pazljiva demontaža in hramba vseh elementov obstoječe ograje tekom gradnje, ponovna izdelava temeljev-komplet z izkopom in betoniranjem z betonom C20/25;Cx1, postavitev ograje, nabava vseh potrebnih materialov na mesto vgradnje ter vsa dodatna in zaščitna dela.</t>
  </si>
  <si>
    <t>Dobava na mesto vgradnje in strojna izdelava nosilne plasti iz bituminiziranega drobljenca AC16 base, B 50/70 A3 v povprečni debelini 5 cm. V ceni je zajeta izdelava v projektiranih padcih in naklonih ter vsa dodatna in zaščitna dela.</t>
  </si>
  <si>
    <t xml:space="preserve">Izkop kanala za položitev kan.cevi, skladno s SIST-EN 1610, v slabo nosilni zemlji -II.in III. ktg.zem - odkop z bagrom, varovanjem brežin kanala, čiščenjem ceste, usmerjanjem prometa ter izdelavo prehodov. Zakoličba in izkop v območju drugih infrastrukturnih naprav se mora izvajati pod nadzorom in navodilih upravljalcev teh naprav. V ceni je zajet izkop po projektiranih vzdolžnih in prečnih profilih, črpanje vode z muljnimi črpalkami ter vas dodatna in zaščitna dela. </t>
  </si>
  <si>
    <t>Dobava na mesto vgradnje in polaganje kanalizacijskih cevi iz armiranega poliestra(GRP) DN 200 mm, SN10.000 N/m2, izdelane po SIST EN 14364, dolžine 6 m z montirano spojko iz poliestra z EPDM tesnilom, vključno s priključitvijo na jaške. Notranji zaščitni sloj cevi iz čistega poliestra mora imeti min.deb. 1,0 mm. Cevi morajo biti položene skladno s EN1610 in po navodilih proizvajalca cevi. V ceni je zajet pregled kanalizacije s TV kontrolnim sistemom, izvedba tlačnega preizkusa vodotesnosti kanalizacije in jaškov po EN 1610 in EN 805, vsa dodatna in zaščitna dela ter čiščenje in izpiranje kanala pred predajo upravljavcu.</t>
  </si>
  <si>
    <t>Dobava na mesto vgradnje in montaža kanalskega pokrova z odprtinami in okvirja z zaklepanjem in protihrupnim vložkom LTŽ premera 600 mm, C250, SIST-EN 124-1996. Skupaj z vsemi dodatnimi in zaščitnimi deli .</t>
  </si>
  <si>
    <t xml:space="preserve">Izkop kanala za položitev kan.cevi, skladno s SIST-EN 1610, v slabo nosilni zemlji -IV. ktg.zem - odkop z bagrom, varovanjem brežin kanala, čiščenjem ceste, usmerjanjem prometa ter izdelavo prehodov. Zakoličba in izkop v območju drugih infrastrukturnih naprav se mora izvajati pod nadzorom in navodilih upravljalcev teh naprav. V ceni je zajet izkop po projektiranih vzdolžnih in prečnih profilih, črpanje vode z muljnimi črpalkami ter vas dodatna in zaščitna dela. izkopa ocenjena -30% celotnega izkopa.   </t>
  </si>
  <si>
    <t>Izdelava priključka nove kanalizacije na obstoječo kanalizacijo - priključek tlačnega voda. V ceni so zajeta vsa dodatna in zaščitna dela.</t>
  </si>
  <si>
    <t>H.</t>
  </si>
  <si>
    <t>SKUPAJ BREZ DDV</t>
  </si>
  <si>
    <t>SKUPAJ Z DDV</t>
  </si>
  <si>
    <t>GLG projektiranje d.o.o.</t>
  </si>
  <si>
    <t>Vojkovo nabrežje 23,</t>
  </si>
  <si>
    <t>6000 KOPER</t>
  </si>
  <si>
    <t>investittor</t>
  </si>
  <si>
    <t>naročnik</t>
  </si>
  <si>
    <t>MARJETICA d.o.o.</t>
  </si>
  <si>
    <t xml:space="preserve">objekt </t>
  </si>
  <si>
    <t>del projekta</t>
  </si>
  <si>
    <t>POPIS DEL S STROŠKOVNO OCENO</t>
  </si>
  <si>
    <t>faza projekta</t>
  </si>
  <si>
    <t>PZI</t>
  </si>
  <si>
    <t>MESTNA OBČINA KOPER</t>
  </si>
  <si>
    <t>Verdijeva ulica 10</t>
  </si>
  <si>
    <t>REKAPITULACIJA</t>
  </si>
  <si>
    <t>A0</t>
  </si>
  <si>
    <t>Elektroinstalacije jaki tok in telemetrija</t>
  </si>
  <si>
    <t>A1</t>
  </si>
  <si>
    <t>Disel električni agregat</t>
  </si>
  <si>
    <t>A2</t>
  </si>
  <si>
    <t>NN priključek</t>
  </si>
  <si>
    <t xml:space="preserve"> </t>
  </si>
  <si>
    <t>Elektromontažna dela</t>
  </si>
  <si>
    <t>Gradbena dela</t>
  </si>
  <si>
    <t>Skupaj</t>
  </si>
  <si>
    <t>SKUPAJ</t>
  </si>
  <si>
    <t>3.5</t>
  </si>
  <si>
    <t>POPISI MATERIALA IN DELA</t>
  </si>
  <si>
    <t>A.0</t>
  </si>
  <si>
    <t>ELEKTROINSTALACIJE - JAKI IN ŠIBKI TOK S TELEMETRIJO FEKALNO ČRPALIŠČE ŠKOFIJE</t>
  </si>
  <si>
    <t>OPOMBA:</t>
  </si>
  <si>
    <t>Za vse postavke velja. Da je v ceni upoštevana dobava, usklajevanje z naročnikom in  ostalimi izvajalci, montaža in montažni material, pravtako dolbljenja in gipsanje utorov</t>
  </si>
  <si>
    <t>Zap.št.</t>
  </si>
  <si>
    <t>Opis postavke</t>
  </si>
  <si>
    <t>mera</t>
  </si>
  <si>
    <t>cena/enoto</t>
  </si>
  <si>
    <t>vrednost postavke</t>
  </si>
  <si>
    <t>1</t>
  </si>
  <si>
    <t>Nadgradna svetilka naslednjih karakteristik
- polikarbonatna kapa, inox okovje
- EVG predspojna naprava
- 2x sijalke 58W,  
- široka porazdelitev svetlobe  
- izdelana v zaščitnis topnji IP56</t>
  </si>
  <si>
    <r>
      <t>TIP F2,</t>
    </r>
    <r>
      <rPr>
        <sz val="10"/>
        <rFont val="Arial"/>
        <family val="2"/>
        <charset val="238"/>
      </rPr>
      <t xml:space="preserve"> 2x58W, T5, ECO</t>
    </r>
  </si>
  <si>
    <t>2</t>
  </si>
  <si>
    <t>Nadgradna svetilka naslednjih karakteristik
- polikarbonatna kapa, inox okovje
- EVG predspojna naprava
- 1x sijalke 58W,  
- široka porazdelitev svetlobe  
- izdelana v zaščitnis topnji IP56</t>
  </si>
  <si>
    <r>
      <t>TIP F1,</t>
    </r>
    <r>
      <rPr>
        <sz val="10"/>
        <rFont val="Arial"/>
        <family val="2"/>
        <charset val="238"/>
      </rPr>
      <t xml:space="preserve"> 1x58W, T5, ECO</t>
    </r>
  </si>
  <si>
    <t>3</t>
  </si>
  <si>
    <t>Nadgradna svetilka - reflektor naslednjih karakteristik
- kovinsko ohišje
- predspojna naprava
- 1x sijalke 75W,  HQI
- široka porazdelitev svetlobe  
- IP 56</t>
  </si>
  <si>
    <r>
      <t>TIP Z1,</t>
    </r>
    <r>
      <rPr>
        <sz val="10"/>
        <rFont val="Arial"/>
        <family val="2"/>
        <charset val="238"/>
      </rPr>
      <t>75W, HQI</t>
    </r>
  </si>
  <si>
    <t>4</t>
  </si>
  <si>
    <t>Dobava in polaganje kabelskih vodnikov tipa NYY-J delno na kabelske police in delno uvlečeni v izolirne cevi tipa PN (20:80%)</t>
  </si>
  <si>
    <t>2 x 1.5 mm2</t>
  </si>
  <si>
    <t>3 x 1.5 mm2</t>
  </si>
  <si>
    <t>4 x 1.5 mm2</t>
  </si>
  <si>
    <t>5 x 1.5 mm2</t>
  </si>
  <si>
    <t>3 x 2.5 mm2</t>
  </si>
  <si>
    <t>5 x 2.5 mm2</t>
  </si>
  <si>
    <t>4×16 mm2</t>
  </si>
  <si>
    <t>4×70 mm2</t>
  </si>
  <si>
    <t>5</t>
  </si>
  <si>
    <t>Dobava in polaganje oklopljenih energetskih kablov (povezave frekvenčni regulator - prehodna doza črpalčni agregati) tip OLFLEX SERVO 2YSLCY-JB na kabelske police in sicer:</t>
  </si>
  <si>
    <t>6</t>
  </si>
  <si>
    <t>Dobava in polaganje signalnega oklopljenega kabla LiLCY v kabelsko kanalizacijo in sicer:</t>
  </si>
  <si>
    <t>2 × 1mm</t>
  </si>
  <si>
    <t>4 × 0,75mm</t>
  </si>
  <si>
    <t>6 × 0,75mm</t>
  </si>
  <si>
    <t>7</t>
  </si>
  <si>
    <t>Dobava in polaganje instalacijskih cevi tipa PN nadometno na distančne oklepnike. Predvidene so cevi naslednjih premerov</t>
  </si>
  <si>
    <t>16 mm</t>
  </si>
  <si>
    <t>23 mm</t>
  </si>
  <si>
    <t>8</t>
  </si>
  <si>
    <t>Instalacijska stikala modulne izvedbe, 10A/230V, komplet z ustrrezno montažno škatlo in okrasnim pokrovom - modulna izvedba IP56, vzidano do pokrova. Predvidene kombinacije so:</t>
  </si>
  <si>
    <t>1x navadno</t>
  </si>
  <si>
    <t>2×navadno</t>
  </si>
  <si>
    <t>1×navadno + 1× 1-0-2 1.p</t>
  </si>
  <si>
    <t>9</t>
  </si>
  <si>
    <t>Gobasta tipka, rdeče barve, izdelana v zaščitno stopnji IP 56, nodometne izvedbe, IZKLOP V SILI</t>
  </si>
  <si>
    <t>komplet</t>
  </si>
  <si>
    <t>kom</t>
  </si>
  <si>
    <t>10</t>
  </si>
  <si>
    <t>Vtičnica 16A/230V, z ozemljitvenimi kontakti, za nadometno vgradnjo komplet z montažno škatlo in okrasnim okvirjem - modulna izvedba IP 56:</t>
  </si>
  <si>
    <t>1x vtičnica 250V, 16A, 3p, bela</t>
  </si>
  <si>
    <t>11</t>
  </si>
  <si>
    <t>Vtičnica 16A/3×230V/400V, z ozemljitvenimi kontakti, za nadometno vgradnjo komplet z montažno škatlo, EURO razporeditev kontaktov, izvedba IP 56:</t>
  </si>
  <si>
    <t>1x vtičnica 3×250V/400V, 16A, 5p, bela</t>
  </si>
  <si>
    <t>12</t>
  </si>
  <si>
    <t>Dobava in montaža kabelskih polic izdelamih iz nerjavnega materala.Opremljene z ustreznim pokrovom. Komplet z vsem montažnim, spojnim, odcepnim in drobnim materialom. Predvidene so police dimenzij:</t>
  </si>
  <si>
    <t>200 mm</t>
  </si>
  <si>
    <t>100 mm</t>
  </si>
  <si>
    <t>13</t>
  </si>
  <si>
    <t>Dobava in vgradnja instalacijskih cevi tipa RB v že izdolbljene utore in sicer:</t>
  </si>
  <si>
    <t>RB 36 mm</t>
  </si>
  <si>
    <t>14</t>
  </si>
  <si>
    <t>Nadometna razvodna doza, komplet z uvodnicami in pritrdilnim priborom</t>
  </si>
  <si>
    <t>80 x 80 x 40 mm</t>
  </si>
  <si>
    <t>15</t>
  </si>
  <si>
    <t>Nadometna razvodna doza prehod iz orig.nap.kabla črpalk na instalacijske kable velikosti 250×150×80mm z naslednjo vgrajeno opremo:</t>
  </si>
  <si>
    <t>4 kom vrstne sponke 16 mm2
4 kom vrstne sponke 2,5 mm2
2 kom Pg uvodnica za kabel 4×16mm2
4 kom Pg uvodnica za kabel do 3×2,5mm2
drobni spojni in montažni material</t>
  </si>
  <si>
    <t>16</t>
  </si>
  <si>
    <t>Nadometna razvodna doza prehod iz orig.nap.kabla merilnikov nivoja na instalacijske kable velikosti 200×100×80mm z naslednjo vgrajeno opremo:</t>
  </si>
  <si>
    <t>8 kom vrstne sponke 2,5 mm2
6 kom Pg uvodnica za kabel do 3×2,5mm2
drobni spojni in montažni material</t>
  </si>
  <si>
    <t>17</t>
  </si>
  <si>
    <t>Nadometna razvodna doza za priklop svetilk podkletitve (v pritličju) velikosti 200×100×80mm z naslednjo vgrajeno opremo:
14 kom vrstne sponke 2,5 mm 27 kom Pg uvodnica za kabel do 3×1,5mm2
drobni spojni in montažni material</t>
  </si>
  <si>
    <t>18</t>
  </si>
  <si>
    <t>Vodnik P-Y za izenačevanje potencialov in povezavo kovinskih mas, položen prosto ali uvlečen v predhodno položene instalacijske cevi</t>
  </si>
  <si>
    <t>P/F-Y  4 (HO7V-U)</t>
  </si>
  <si>
    <t>P/F-Y  6 (HO7V-U)</t>
  </si>
  <si>
    <t>19</t>
  </si>
  <si>
    <t>Dobava in vgradnja inox valjanca 25×4mm dolžine 28m položen na zidne podpore (18 kom) v podkletitvi, kot zbiralnica povezav galvanskih izenačitev</t>
  </si>
  <si>
    <t/>
  </si>
  <si>
    <t>20</t>
  </si>
  <si>
    <t>Povezava kovinskih mas z vodnikom za izenačevanje potencialov, komplet z ustreznimi objemkami in pritrdilnim materialom</t>
  </si>
  <si>
    <t>21</t>
  </si>
  <si>
    <r>
      <t xml:space="preserve">Stikalni blok,  </t>
    </r>
    <r>
      <rPr>
        <b/>
        <sz val="10"/>
        <rFont val="Arial CE"/>
        <family val="2"/>
        <charset val="238"/>
      </rPr>
      <t>SBFČŠ</t>
    </r>
    <r>
      <rPr>
        <sz val="10"/>
        <rFont val="Arial CE"/>
        <family val="2"/>
        <charset val="238"/>
      </rPr>
      <t xml:space="preserve">
izdelan kot tipska tovarniška omara iz pločevine za prostostoječo postavitev, končno obarvana, zaščitna stopnja je IP 56, opremljena z vrati s tipsko ključavnico objekta. Vgrajeno mora biti kakovostno okovje in trotočkovno zapiranje. Stikalni blok je sestavljen iz naslednjih omar:
  1 kom omar dimenzij 800×2000×400mm, enokrilna
                vrata
  1 kom omar dimenzij 600×2000×400mm, enokrilna
                vrata
V omaro je vgrajena naslednja oprema:</t>
    </r>
  </si>
  <si>
    <t>Polje 1: dovodno energetsko polje 600×2000×400mm</t>
  </si>
  <si>
    <t>2 kom stikalo odklopnik tip NZMN2, 250(160) NA</t>
  </si>
  <si>
    <t xml:space="preserve">           z dodatnim kontaktnim slogom NONC
           podaljšano osjo in odvojeno rotacijsko
           ročico, EATON </t>
  </si>
  <si>
    <t>1 kom stikalo tip PN-2 160A NA</t>
  </si>
  <si>
    <t>1 kom dobava in montaža elementov za medsebojno
          mehansko blokado dveh odklopnikov komplet z
          povezovalnim blokirno jeklenico za odklopnike
          NZMN-2 (oprema NZM2-XSHM)</t>
  </si>
  <si>
    <t>3kom tokovni transformator 150A/5mA, 1p, Circutor</t>
  </si>
  <si>
    <t>1 kom merilne sponke za tokovne transformatorje 3.p</t>
  </si>
  <si>
    <t>1 kom analizator omrežja (tokovi, napetosti, cos fi
          moč itd), opremljen z digitalnimi programibilnimi 
          izhodi in vhodi, komunikacijo RS 485. 
         odgovarja tip CVM-B100-ITF-485-ICT2, 
         Circutor dodatno se analizator opremi 
         z analogno vhodno izhodno enoto
         4-20mA (4×AI + 8×AO)
         in sicer tip M-CVM-AB-4AI-8AO, Circutor</t>
  </si>
  <si>
    <t>1 kom tokovno zaščitno stikalo FID 25A/0,03A, 4.p</t>
  </si>
  <si>
    <t>4 kom instalacijski odklopnik F&amp;G tip F7L</t>
  </si>
  <si>
    <t xml:space="preserve">          3p, 10kA, »C« karakteristika</t>
  </si>
  <si>
    <t>6 kom instalacijski odklopnik F&amp;G tip F7L</t>
  </si>
  <si>
    <t xml:space="preserve">          1p, 10kA, »C« karakteristika</t>
  </si>
  <si>
    <t>4 kom kombinirano zaščitno stikalo 30mA, 
             tipa PFL7-16/1N/C-A/0,003,  2.p, Moeller</t>
  </si>
  <si>
    <t>3 kom varovalčni odklopilnik tipa Tytan 63A, 3.p
          komplet z varovalčnimi vložki</t>
  </si>
  <si>
    <t>1 kom rele prisotnosti napetosti, podnapetosti in
          faznega zaporedja, tip RM4-UB35, Schneider</t>
  </si>
  <si>
    <t xml:space="preserve">1 kom prenapetostni odvodnik tipa DEHN ventil
          M TNC (FM) 75kA, tripolni, s kontakti položaja </t>
  </si>
  <si>
    <t>1 kom končno stikalo tip XCK-J16AH29</t>
  </si>
  <si>
    <t xml:space="preserve">            (Telemecanique)</t>
  </si>
  <si>
    <t>1kom svetilka fluo.cev 1×18W v polikarbonatnem
            ohišju, z šuko vtičnico Rittal</t>
  </si>
  <si>
    <r>
      <t>12 kom WDU sponke 70 mm</t>
    </r>
    <r>
      <rPr>
        <vertAlign val="superscript"/>
        <sz val="10"/>
        <rFont val="Arial"/>
        <family val="2"/>
        <charset val="238"/>
      </rPr>
      <t>2</t>
    </r>
  </si>
  <si>
    <t>36 kom WDU sponke 2,5 mm2</t>
  </si>
  <si>
    <t>Polje 2 (800×2000×400mm): črpalčni agregati s telemetrijo</t>
  </si>
  <si>
    <t>3 kom stikalo odklopnik tip NZMB1-A63 (40-63</t>
  </si>
  <si>
    <t xml:space="preserve">           z dodatnim kontaktnim slogom NONC
           EATON </t>
  </si>
  <si>
    <t>3 kom krmilno stikalo 10A, 1-0-2, vgradno vrata</t>
  </si>
  <si>
    <t>10 kom krmilna tipka NONC, vgradna v vrata</t>
  </si>
  <si>
    <t>1 kom gobasta tipka rdeča za izklop v sili</t>
  </si>
  <si>
    <t>3 kom signalna svetilka LED 24VDC, z zaporno 
             diodo, zelena</t>
  </si>
  <si>
    <t>3 kom signalna svetilka LED 24VDC, z zaporno 
             diodo, rdeča</t>
  </si>
  <si>
    <t>4 kom instalacijski odklopnik, razni, C karakteristika,
            10kA</t>
  </si>
  <si>
    <t>5 kom instalacijski odklopnik DC, razni, z dodatnimi  
         kontaktnim slogom NONC</t>
  </si>
  <si>
    <t>6 kom pomožnii kontaktor DILR, napajalna U
             24VDC komplet z pomožnimi kontakti
              2×NO2×NC</t>
  </si>
  <si>
    <t>9 kom rele 34VDC, komplet s podožjem tip RS32
             (2×preklopni kontakt), Weidmiller</t>
  </si>
  <si>
    <t>1 kom rele 12VDC, komplet s podožjem tip RS32
             (2×preklopni kontakt), Weidmiller</t>
  </si>
  <si>
    <t>5 kom galvanska ločitev signala 4-20mA/4-20 mA
             tip CCP LP, brezenergijska, Weidmiller</t>
  </si>
  <si>
    <t>10 kom vrstne sponke z vgrajeno cevno varovalko 
             tip ASK1, Weidmiller</t>
  </si>
  <si>
    <t>1 kom kombinirann napajalnik
             UPS tip TRIO-UPS/1AC/24DC/5, 
             230VAC/24VDC, 5A, z možnostjo priklopa
             rezervnega aku. baterijskega sloga 
             (1,3 - 12Ah), Phoenix contact</t>
  </si>
  <si>
    <t>1 kom akumulatorji 24V, 12 Ah</t>
  </si>
  <si>
    <t>1 kom switch napajalnik 240VAC/12-15VDC 3A,
           tip CPT SNT 70W 12V 6A, Weidmuller</t>
  </si>
  <si>
    <t>1 kom termostat sobni nastavljiv do 30°C</t>
  </si>
  <si>
    <t>1kom svetilka fluo.cev 1×18W v polikarbonatnem ohišju,
         z šuko vtičnico Rittal</t>
  </si>
  <si>
    <t xml:space="preserve">1 kom grelni upor tip SK3116 - 100W </t>
  </si>
  <si>
    <r>
      <t>60 kom vrstne sponke Weidmiller tip WDU 2,5 mm</t>
    </r>
    <r>
      <rPr>
        <vertAlign val="superscript"/>
        <sz val="10"/>
        <rFont val="Arial"/>
        <family val="2"/>
        <charset val="238"/>
      </rPr>
      <t>2</t>
    </r>
  </si>
  <si>
    <r>
      <t>12 kom vrstne sponke Weidmiller tip WDU 16 mm</t>
    </r>
    <r>
      <rPr>
        <vertAlign val="superscript"/>
        <sz val="10"/>
        <rFont val="Arial"/>
        <family val="2"/>
        <charset val="238"/>
      </rPr>
      <t>2</t>
    </r>
  </si>
  <si>
    <t>uvodnice Pg,  napisne ploščice, atesti, vezni in pritrdilni  material</t>
  </si>
  <si>
    <t>V stikalni blok se vgradi še oprema iz postavk 22 in 23</t>
  </si>
  <si>
    <t>1 kom montažni rack bazni za 3 module tip
            XIOC-BP XC1</t>
  </si>
  <si>
    <t>2 kom montažni rack bazni za 2 modula tip
            XIOC-BP2 ekspanzijski</t>
  </si>
  <si>
    <t>1 kom baterija za back-up, real time clock
            tip XT-CPU-BAT1</t>
  </si>
  <si>
    <t>5 kom 18 polni terminalni konektor vijačni 
             tip XIOC-TERM-18S</t>
  </si>
  <si>
    <t>drobni spojni in montažni materiala</t>
  </si>
  <si>
    <t>1 kom aplikativni in sistemski softver za 
            PLC – 37× digitalni vhodi, 5× analogni vhodi
           5× digitalni izhod, 3× analogni izhod
            v elektronski in pisni obliki</t>
  </si>
  <si>
    <t>1 kom aplikativni in sistemski softwer za OP panel
          komplet s komunikacijsko povezavo na PLC</t>
  </si>
  <si>
    <t>23</t>
  </si>
  <si>
    <t>Dobava in vgradnja GPRS/EDGE/UMTS/HSPA  modema - comunikatorja (v stik.blok SBKOV) - WLAN IEEE 802.11b/g, ethernet 10/1000, open VPN, tip MDEX RUT 104, HSPA router, komplet z zunanjo anteno in antenskim kablom dolžine 5 m</t>
  </si>
  <si>
    <t>24</t>
  </si>
  <si>
    <t>Dodelava in izdelava programske opreme za:</t>
  </si>
  <si>
    <t>1 kom softwer dodelava nadzorni center
             čistilna naprava Koper:
             - nadzorni sistem z ekransko 
               sliko in dodelava programa zgodovine
             - priprava tabel s seznamom opreme
                (po tipizaciji investitorja)
             - izdelava tehnološke sheme objekta za
               prikaz na nadzornem sistemu
               (po tipizaciji investitroja)
            -  (upoštevati predajo listinga investitorju
                v elektronski in pisni obliki)</t>
  </si>
  <si>
    <t>25</t>
  </si>
  <si>
    <t>Dobava in vgradnja</t>
  </si>
  <si>
    <t>Frekvenčni regulator za elektromotor Pn=25kW,
VLT ACQUA DRIVE FC 2002 P25KT, 25kW, 
 tip FC202 P25K T4 E55 H2 XCXX XXSXXXX  AX0 CXX XXDX, v ohišju IP55, Danfoss,
 upoštevati priklop in parametriranje</t>
  </si>
  <si>
    <t>26</t>
  </si>
  <si>
    <t>Izdelava nosilne konstrukcije za montažo frekvenčnih regulatorjev:</t>
  </si>
  <si>
    <t>konstrukcija se izdela kot nosilni okvir iz nerjavne pločevine debeline 2 mm, velikosti 65×50 cm (glej risbo 8),  ter pritrdi na betonsko steno</t>
  </si>
  <si>
    <t>27</t>
  </si>
  <si>
    <t>Dobava in vgradnja hruškastih nivojnih stikal (npr KSB ali ustreznih) za uporabo v fekalnih oziroma marskihvodah, s pritrdilnim priborom iz nerjavečega materiala</t>
  </si>
  <si>
    <t>28</t>
  </si>
  <si>
    <t>Dobava in vgradnja merilnika nivoja tipa PPI 100, proizvajalec ELTRA, Lavrenčič Silvo Videm ob Ščavnici, s pritrdilnim priborom iz nerjavečega materiala</t>
  </si>
  <si>
    <t>29</t>
  </si>
  <si>
    <t>Dobava in montaža ter nastavitev magnetnih stikal za kontrolo vstopa v objekt. Zajeti montažo in fino nastavitev stikal.</t>
  </si>
  <si>
    <t>30</t>
  </si>
  <si>
    <t>Dobava in montaža prenapetostne zaščite
tip PZV 310, 24V,  v nadometni dozi, IP 56, ELTRA</t>
  </si>
  <si>
    <t>31</t>
  </si>
  <si>
    <t>Senzor gibanja IR, montiran na stropove, 360°, z možnostjo nastavitve časa aktivizacije in kontaktno zmogljivostjo 10A/230V</t>
  </si>
  <si>
    <t>32</t>
  </si>
  <si>
    <t>Dobava in vgradnja končnega stikala - NONC - izdelane v zaščitni stopnji IP67</t>
  </si>
  <si>
    <t>33</t>
  </si>
  <si>
    <t xml:space="preserve"> Priklop in nastavitev raznih naprav in sicer:</t>
  </si>
  <si>
    <t>- senzorji tehnične zaščite</t>
  </si>
  <si>
    <t>- merilniki nivoja analogni</t>
  </si>
  <si>
    <t>- merilniki nivoja hruške</t>
  </si>
  <si>
    <t>- elektromotorji do 35kW</t>
  </si>
  <si>
    <t>34</t>
  </si>
  <si>
    <t>Zaščitne ojačane plastične fleksibilne cevi za zaščito kablov do uvoda v napravo</t>
  </si>
  <si>
    <t>35</t>
  </si>
  <si>
    <t>Izdelava kabelskih glav v tehniki povijanja (Raychem) komplet z vsem materialom vključno z kabelskimi čevlji. Glave se izdelajo na naslednjih kablih:</t>
  </si>
  <si>
    <t>4 × 70 mm2</t>
  </si>
  <si>
    <t>4 × 16 mm2</t>
  </si>
  <si>
    <t>36</t>
  </si>
  <si>
    <t>Stikalni blok PMO-RG obstoječi (zidna omarica prazna)</t>
  </si>
  <si>
    <t>V omarico se vgradi naslednja oprema:</t>
  </si>
  <si>
    <t>1 kom kompaktna NN merilna garnitura za indirektno
          merjenje porabe el.energije (delovna, jalova,
          15 min konica) z vgrajenim GSM modemom
          za prenos podatkov v distribucijski center.
          Tip uskladiti z zahtevami elektrodistributerja.
          Merilna garnitura mora biti žigosana.</t>
  </si>
  <si>
    <t>3 kom tokovni merilni transformator 150/5A, kl.
          0,2, žigosan</t>
  </si>
  <si>
    <t>1 kom merilne sponke za tokovne transformatorje
             3.p</t>
  </si>
  <si>
    <t>2 kom varovalčni odklopilnik EFEN 160A, 3.p
          komplet z varovalčnimi vložki</t>
  </si>
  <si>
    <t>1 kom prenapetostna zaščita klase B, DEHN, 3.p</t>
  </si>
  <si>
    <t>drobni spojni, montažni in vezni material</t>
  </si>
  <si>
    <t>37</t>
  </si>
  <si>
    <t>Odstranitev obstoječih instalacij in stikalnega bloka: izvede se odklop vseh porabnikov in dovodnega kabla, ter povezav na disel električni agregat, odstrani se kompletno obstoječe ožičnje in svetila. Nato se odstrani še obstoječi stikalni blok (3 polja) ter vse skupaj odpelje na deponijo investitorja, ocenjeno 24 delovnih ur</t>
  </si>
  <si>
    <t>38</t>
  </si>
  <si>
    <t>Izdelava vseh potrebnih električnih meritev in preizkusov z izdelavo pisnih merilnih protokolov</t>
  </si>
  <si>
    <t>40</t>
  </si>
  <si>
    <t>Drobni montažni in ostali material izven popisa, po predhodni specifikaciji del in odobritvi s strani investitorja</t>
  </si>
  <si>
    <t>1.</t>
  </si>
  <si>
    <t>Diesel električni agregat,brez ohišja, za notranj montažo na že pripravljen betonski podstavek, z motorjem  in sinhronim generatorjem, komplet z amortizerji in na jeklenem podstavku. 
Disel električni agregat mora izpolnjevati zahteve družine standardov SIST ISO 8528 . Ponudnik mora ustreznost dokazati z ustreznimi atesti, ki jih pridobi od proizvajalca.
V dobavi naj bo komplet izvedbena dokumentacija, montaža ter zagon.</t>
  </si>
  <si>
    <t>Disel električni agregat mora imeti naslednje splošne karakteristike:
 - Nazivna moč                 100 kVA
 - Cos *                                 0,8
 - Nazivna napetost           400/231V
 - Nazivna frekvenca             50 Hz
 - Hlajenje vodno – zračno
 - Vgrajen dnevni rezervoar za gorivo , z grelcem
    goriva in lovilno posodo, indikatorji goriva
    (min, max, zvezni), kapacitete najmanj za
   5 urno avtonomijo
 - omaro avtomatike agregata
- omaro avtomatskega preklopa mreža - agregat
 - Maksimalni čas od starta do prevzema 80%                     
    obremenitve max 15 sek ostalo pa v času 
   nadaljnih 5s
 - Atesti in ostala dokazila, da naprava odgovarja 
   tehničnim predpisom in standardom v RS Sloveniji</t>
  </si>
  <si>
    <t xml:space="preserve"> Zahtevane karakteristike pogonskega dela agregata:
-  disel motor:
 - Tip:  eden izmed priznanih proizvajalcev
 - Dovoljena trajna preobremenitev za 1 uro
    v 12 urni periodi            10%
 - Digitalna elektronska regulacija vrtljajev
 - Maksimalno odstopanje frekvence pri konstantnem
    bremenu      0,02%
 - Mehki zagon motorja
 - Nazivni obrati                     3000 min-1
 - Nastavitveno območje obratov     *5%
 - Prehodna sprememba obratov za nenadno 50% 
   spremembo aktivnega bremena, v plus ali minus               
   max 2%
 - Čas ko se doseže nazivno število obratov po 
    nenadni 50% spremembi bremena max 1s
 - Zagonski čas motorja        max 10 sek
 - Stopnja hrupa v prostor (z upoštevanjem 
   protihrupnega ohišja)        max 65 dBA
 - emisija izpušnih plinov in trdih delcev mora biti
    skladna z zahtevami standardov</t>
  </si>
  <si>
    <t>Zahtevane karakteristike električnega dela agregata – trifazni sinhroni generator:
 - Nazivna moč                        100   kVA
 - Cos *                                        0,8
 - Nazivna napetost              400/231   V
 - Nazivna freekvenca                   50  Hz
 - Odstopanje frekvence  max 1%
 - Dovoljena preobremenitev za 1 uro v 12 urni periodi                        
    min 10%
 - Vzdržnost toka negativne sekvence (I2) med
    nesimetrično obremenitvijo  min 20%
 - Vzbujanje brez ščetk z avtomatskim elektronskim 
   napetostnim regulatorjem ANR
 - Nastavitvena napetost ANR v mejah *10%
 - Tranzientno odstopanje napetosti po nenadni 
   spremembi bremena za 80% nazivne vrednosti, 
   v pozitivno ali negativno stran        *10%
 - Natančnost statične regulacije napetosti *1%
 - Izolacijski razred statorskih navitij     H
 - Prirastek temperature ob trajni nazivni 
   obremenitvi kot za razred izolacije *F
 - Tip hlajenja           IC01
 - Stopnja zaščite     IP23
 - Stopnja radijske interference N (VDE008-75)
 - Termistor v statorskem navitju
 - Število generatorskih priključkov    5
 - Generator mora biti opremljen z vsemi 
    potrebnimi zaščitami (pretokovna, kratkostična,
    podnapetostna, prenapetostna, podfrekvenčna, 
    nadfrekvenčna, termistorska)
    In merilnimi instrumenti (ampermetri, voltmetrom
   z izbirnim stikalom, frekvencmetrom, meritev kWh)</t>
  </si>
  <si>
    <t xml:space="preserve">Karakteristike preklopne omare avtomatike:
močnostni del:
avtomatska preklopna stikala za preklop mreža agregat ob izpadu omrežne napetosti
krmilni del:
</t>
  </si>
  <si>
    <t xml:space="preserve">Disel električni agregat mora biti upravljan s pomočjo krmilnika z možnostjo beleženja kronologije izrednih dogodkov, možnost prenosa vseh analognih in digitalnih podatkov v nadzorni računalniški sistem objekta (RS 485, ethernet)
</t>
  </si>
  <si>
    <t>krmilni del agregata mora omogočati prenos naslednjih signalizacije preko potencialno prostih kontaktov: pripravljenost na delovanje, delovanje, napaka in min.nivo goriva</t>
  </si>
  <si>
    <t>na krmilniškem delu agregata mora biti prost analogni vhod za meritev nivoja goriva v glavnem rezervoarju</t>
  </si>
  <si>
    <t>Na signalnem tabloju se mora  prikazati naslednje signale: disel agregat pripravljen, okvara, generatorska napetost prisotna, način obratovanja agregata, združene zaščite motorja, stanje aku.baterije,nivo goriva dnevni rezervoar in glavni rezervoar</t>
  </si>
  <si>
    <t>Agregat mora imeti dokumentacijo o izvedenem tovarniškem testiranju v skladu s protokolom proizvajalca in CE certifikat o skladnosti z evropskimi predpisi</t>
  </si>
  <si>
    <t>Dobavitelj mora predložiti pooblastilo proizvajalca, da je poučen za spuščanje v pogon, vzdrževanje in servisiranje ter oskrbo z rezervnimi deli</t>
  </si>
  <si>
    <t xml:space="preserve">  </t>
  </si>
  <si>
    <t>Podatki o ponujenem disel agregatu:</t>
  </si>
  <si>
    <t>tip agregata in proizvajalec</t>
  </si>
  <si>
    <t>pogonski motor</t>
  </si>
  <si>
    <t>izpolnjuje naslednje standarde</t>
  </si>
  <si>
    <t>atesti, CE certifikat</t>
  </si>
  <si>
    <t>je ponudbi priložena tehnična dokumentacija (da/ne)</t>
  </si>
  <si>
    <t>2.</t>
  </si>
  <si>
    <t>Dela za priklop agregata na razdelilnik SBFČŠ - povezava agregat - razdelilnik</t>
  </si>
  <si>
    <t>kabel 4×70mm2, NYY-J, na kabelskih policah</t>
  </si>
  <si>
    <t>izdelava kabelskega končnika na kablu 4×70mm2, komplet z vsem materialo vključno kab.čevlji in priklopom na   naprave</t>
  </si>
  <si>
    <t>3.</t>
  </si>
  <si>
    <t>Povezava za potrebe krmiljenja in nadzora, kabli se polagajo na kabelske police in sicer:</t>
  </si>
  <si>
    <t>6×0,75mm2, LiYCY</t>
  </si>
  <si>
    <t>4.</t>
  </si>
  <si>
    <t>Dobava in montaža kabelskih polic, komplet z vsemi potrebnimi nosilnimi konzolami, horizontalnimi in vertikalnimi koleni, spojnim in montažnim materialom. Predvideva se kabelska polica širine 200mm</t>
  </si>
  <si>
    <t>Izdelava ozemljitev agregatov:</t>
  </si>
  <si>
    <t>- 6 m dobava in polaganje Fe-Zn valjanca 25×4 mm</t>
  </si>
  <si>
    <t>- 2 kom križne sponke za Fe-Zn valjanec</t>
  </si>
  <si>
    <t>6.</t>
  </si>
  <si>
    <t>Izdelava pločevinastega kanala za odvod toplega zraka iz disel agregatskega sklopa (cca 70 kg) - prilagoditi na licu mesta, opremljen z fleksibilnim spojem na agregat, v stenski odprtini pa s samodvižno rešetko</t>
  </si>
  <si>
    <t>7.</t>
  </si>
  <si>
    <t>Izdelava podaljška izpušne cevi iz disel agregata v skupni dolžini 6 m, presek se določi glede na izpust na agregatu, ter s fleksibilnim spojem na agregat</t>
  </si>
  <si>
    <t>8.</t>
  </si>
  <si>
    <t>Izdelava vseh potrebnih meritev, preizkusov in pregledov  z izdelavo pisnih protokolov</t>
  </si>
  <si>
    <t>S K U P A J</t>
  </si>
  <si>
    <t>PRIKLJUČEK NA NN OMREŽJE</t>
  </si>
  <si>
    <t>ELEKTROINSTALACIJSKA DELA</t>
  </si>
  <si>
    <t>Dobava in polaganje - uvlačenje kabla tipa NAYY-J v novo kabelsko kanalizacijo in sicer:</t>
  </si>
  <si>
    <t>4×150 + 2,5 mm2, Al</t>
  </si>
  <si>
    <t xml:space="preserve">Izdelava kabelskih glav s povijanjem (raychem tehnika) komplet z vsem potrebnim materialom vključno s ustreznimi kabelskimi čevlji </t>
  </si>
  <si>
    <t>Dobava in polaganje valjanca za ozemljitev PMO-RG v že izkopan rov, 20 cm nad temenom gornje vrste cevi kab.kanalizacije</t>
  </si>
  <si>
    <t>Fe-Zn 25×4 mm</t>
  </si>
  <si>
    <t>Priklop novega dovoda v TP Škofije I na rezervne varovalčne odklopilnike, komplet z vsem potrebnim materialom in delom. Zajeti tudi strošek 3 kom NV varovalčnih vložkov 160A.</t>
  </si>
  <si>
    <t>5.</t>
  </si>
  <si>
    <t>Priklop novega dovoda v PMO-RG, komplet z vsem potrebnim materialom in delom.</t>
  </si>
  <si>
    <t>Stroški sodelovanja s službo elektrodistributerja (izklopi, vklopi nadzor pri delih)</t>
  </si>
  <si>
    <t>GRADBENA DELA</t>
  </si>
  <si>
    <t>OPOMBA: vgradbenih delih so zajeta vsa dela tako izkopi, niveliranja in zasutja, dobava in vgradnja materiala itd. V našem primeru ni zajet zaključni sloj, ker izkop poteka paralelno z izkopom fekalnega voda inje to zajeto pri teh delih.</t>
  </si>
  <si>
    <t>Trasiranje nove trase kabelske kanalizacije z označevanjem</t>
  </si>
  <si>
    <t>Stroški zakoličbe ostalih podzemnih komunalnih vodov  -  predvideno</t>
  </si>
  <si>
    <t>ocenjeno</t>
  </si>
  <si>
    <t>Izdelava kabelskega jaška dimenzij  1,2×1,2×1,2m v cestišču in sicer:</t>
  </si>
  <si>
    <t>izkop gradbene jame v zemljišču IV.kategorije, dopbava in izdelava opaže, dobava in izdelava Fe armature, dobava in vgradnja ustrezne betonske mešanice ter dobava in vgradnja težkega ltž pokrova z napisom "ELEKTRO",  razopaženje, fina zidarska obdelava notranjosti jaška, zasutje prestale gradbene jame z izkopanim materialom, odvoz odvečnega materiala</t>
  </si>
  <si>
    <t>Izkop rova in izdelava kabelske kanalizacije</t>
  </si>
  <si>
    <t>rov se koplje v zemlji III./IV. kategorije (v skupnem izkopu cevovoda po zasutju le-tega) in sicer:</t>
  </si>
  <si>
    <t xml:space="preserve">izkop jarka širine 0,4 m in globine 0,8 m, planiranje dna jarka, izdelava posteljice z dobavo in nasutjem mivke oziroma 2×sejanega peska v plasti 10 cm,  polaganje cevi tipa stigmaflex  (2 cevi), dobava  2× sejanega peska z zasutjem do 10 cm nad temenom gornje vrste cevi kab.kanalizacije,  zasipanje z izkopanim materialom v plasteh z nabijanjem, 30 cm pod vrhom dobava in polaganje opozorilnega traku “POZOR ELEKTROENERGETSKI KABEL”, odvoz odvečnega materiala </t>
  </si>
  <si>
    <t>Dobava stigmaflex cevi in sicer:</t>
  </si>
  <si>
    <t>st 110 mm</t>
  </si>
  <si>
    <t>DISEL ELEKTRIČNI AGREGAT - REZERVNO NAPAJANJE</t>
  </si>
  <si>
    <t>DISEL ELEKTRIČNI AGREGAT (DEA)</t>
  </si>
  <si>
    <t xml:space="preserve">Zasip kanala, pod prometnimi površinami, z enakomerno zrnatim drobljencem 0 - 32 mm v plasteh po 30 cm pri optimalni vlagi, s sprotno komprimacijo do zahtevane zbitosti 95% po Proctorju. Zaključna plast mora dosegati-EV2 =100 Mpa. V ceni je zajet dovoz materiala na mesto vgradnje vsa dodatna in zaščitna dela in meritve nosilnosti z merilno krožno ploščo. </t>
  </si>
  <si>
    <t xml:space="preserve">Rekonstrukcija NNP (nevezane nosilne plasti) vozišča z enakomerno zrnatim drobljencem 0 - 32 mm v plasti debeline 30 cm pri optimalni vlagi, s sprotno komprimacijo do zahtevane zbitosti. Zaključna plast mora dosegati nosilnost EV2 =100 Mpa.. V ceni je zajet dovoz materiala na mesto vgradnje vsa dodatna in zaščitna dela in meritve nosilnosti z merilno krožno ploščo. </t>
  </si>
  <si>
    <t>Zasip kanala, pod prometnimi površinami, z enakomerno zrnatim drobljencem 0 - 32 mm v plasteh po 30 cm pri optimalni vlagi, s sprotno komprimacijo do zahtevane zbitosti 95% po Proctorju. Zaključna plast mora dosegati-EV2 =100 Mpa. . V ceni je zajet dovoz materiala na mesto vgradnje vsa dodatna in zaščitna dela in meritve nosilnosti z merilno krožno ploščo.</t>
  </si>
  <si>
    <t>Dobava in izdelava jaška iz armiranega poliestra-GRP cevi DN 800 mm, SN 10000, EN 13598 - ali enakovrednih cevi -, kompletno z izdelavo ležišča jaška min. deb.20 cm, z betonom C20/25;XC1, namestitvijo in obsipom GRP cevi s peščenim materialom ter zasipom z izbranim izkopnim materialom, oz. tamponom s sprotno komprimacijo v slojih po 30 cm, izdelavo mulde iz poliestra v dnu jaška, izdelavo AB  venca z ležiščem za pokrov ter zatesnitvijo z dvokoponentnim kitom. Stikovanje s cevovodom se izdela s cevnimi priključki primernega premera v min. dolžini 50 cm. V ceni so zajeta vsa dodatna in zaščitna dela. Globina jaška do 0.70 m.</t>
  </si>
  <si>
    <t>Dobava elementov krmilnika PLC</t>
  </si>
  <si>
    <t>Eaton, XC-303-C32-002 , Modular PLC XC300, CAN1, CAN2, RS485, ETH0, ETH1, ETH2, USB host, 4 DI/DO</t>
  </si>
  <si>
    <t>Eaton, XN-322-16DI-PD, 16 DI modul</t>
  </si>
  <si>
    <t>Eaton, XN-322-8DO-P05, 8 DO modul</t>
  </si>
  <si>
    <t>Eaton, XN-322-8AI-I, 8 AI modul, tokovni</t>
  </si>
  <si>
    <t>Advantech, tip: 96FMMSDI-8G-ET-AT1, Micro SD spominska kartica za industrijsko uporabo, 8GB, ATP 8G MICRO SD CARD I-GRD SLC(G)</t>
  </si>
  <si>
    <t>Eaton, XV-303-70-B00-A00-1B, Upravljalski tablo, diagonala zaslona 7", občutljiv na dotik, komunikacijski vmesniki: Ethernet, USB, RS232, RS485, CAN</t>
  </si>
  <si>
    <t>GPRS/LTE usmerjevalnik za komunikacijsko povezavo s centrom vodenja, kpl s parametriranjem za delovanje v omrežju naročnika, napajalnikom ter ustrezno zunanjo anteno s prenapetostno zaščito, koaks. kablom dolžine 4 m, nosilcem za stensko montažo, ipd. Teltonika, tip: RUT 955. OPOMBA: SIM KARTICO Z USTREZNIM NAROČNIŠKIM PAKETOM  ZAGOTOVI UPRAVLJALEC</t>
  </si>
  <si>
    <t>kpl</t>
  </si>
  <si>
    <t>NEPREDVIDENA DELA 10%</t>
  </si>
  <si>
    <t>Ulica 15. maja 4, 6000 Koper</t>
  </si>
  <si>
    <t>IZGRADNJA KANALIZACIJSKEGA SISTEMA NA</t>
  </si>
  <si>
    <t>OBMOČJU AGLOMERACIJE ŠKOFIJE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</si>
</sst>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quot;SIT&quot;_-;\-* #,##0.00\ &quot;SIT&quot;_-;_-* &quot;-&quot;??\ &quot;SIT&quot;_-;_-@_-"/>
    <numFmt numFmtId="165" formatCode="#,##0.0"/>
    <numFmt numFmtId="166" formatCode="0.0"/>
    <numFmt numFmtId="167" formatCode="#."/>
    <numFmt numFmtId="168" formatCode="#.0"/>
    <numFmt numFmtId="169" formatCode="#,##0.00\ [$€-1]"/>
  </numFmts>
  <fonts count="51">
    <font>
      <sz val="10"/>
      <name val="Arial"/>
    </font>
    <font>
      <sz val="10"/>
      <name val="Arial"/>
      <family val="2"/>
    </font>
    <font>
      <sz val="11"/>
      <name val="Arial CE"/>
      <family val="2"/>
      <charset val="238"/>
    </font>
    <font>
      <sz val="11"/>
      <color indexed="8"/>
      <name val="Arial CE"/>
      <family val="2"/>
      <charset val="238"/>
    </font>
    <font>
      <b/>
      <sz val="11"/>
      <color indexed="8"/>
      <name val="Arial CE"/>
      <family val="2"/>
      <charset val="238"/>
    </font>
    <font>
      <sz val="11"/>
      <name val="Arial CE"/>
    </font>
    <font>
      <b/>
      <sz val="11"/>
      <name val="Arial CE"/>
      <family val="2"/>
      <charset val="238"/>
    </font>
    <font>
      <vertAlign val="superscript"/>
      <sz val="11"/>
      <name val="Arial CE"/>
      <family val="2"/>
      <charset val="238"/>
    </font>
    <font>
      <sz val="14"/>
      <name val="Arial"/>
      <family val="2"/>
    </font>
    <font>
      <sz val="14"/>
      <color indexed="8"/>
      <name val="Arial CE"/>
      <family val="2"/>
      <charset val="238"/>
    </font>
    <font>
      <sz val="14"/>
      <name val="Arial CE"/>
      <family val="2"/>
      <charset val="238"/>
    </font>
    <font>
      <sz val="12"/>
      <color indexed="8"/>
      <name val="Arial CE"/>
      <family val="2"/>
      <charset val="238"/>
    </font>
    <font>
      <b/>
      <sz val="12"/>
      <name val="Arial CE"/>
      <family val="2"/>
      <charset val="238"/>
    </font>
    <font>
      <sz val="11"/>
      <name val="Arial"/>
      <family val="2"/>
      <charset val="238"/>
    </font>
    <font>
      <b/>
      <sz val="11"/>
      <name val="Arial CE"/>
      <charset val="238"/>
    </font>
    <font>
      <sz val="11"/>
      <color indexed="10"/>
      <name val="Arial CE"/>
      <family val="2"/>
      <charset val="238"/>
    </font>
    <font>
      <vertAlign val="superscript"/>
      <sz val="11"/>
      <color indexed="10"/>
      <name val="Arial CE"/>
      <family val="2"/>
      <charset val="238"/>
    </font>
    <font>
      <sz val="11"/>
      <color indexed="10"/>
      <name val="Arial"/>
      <family val="2"/>
      <charset val="238"/>
    </font>
    <font>
      <sz val="12"/>
      <name val="Times New Roman"/>
      <family val="1"/>
      <charset val="238"/>
    </font>
    <font>
      <vertAlign val="superscript"/>
      <sz val="11"/>
      <name val="Arial CE"/>
      <charset val="238"/>
    </font>
    <font>
      <b/>
      <sz val="11"/>
      <name val="Times New Roman CE"/>
      <family val="1"/>
      <charset val="238"/>
    </font>
    <font>
      <sz val="14"/>
      <name val="Calibri"/>
      <family val="2"/>
      <charset val="238"/>
    </font>
    <font>
      <sz val="11"/>
      <name val="Arial CE"/>
      <charset val="238"/>
    </font>
    <font>
      <sz val="12"/>
      <name val="Times New Roman"/>
      <family val="1"/>
      <charset val="204"/>
    </font>
    <font>
      <sz val="11"/>
      <color rgb="FFFF0000"/>
      <name val="Arial CE"/>
      <family val="2"/>
      <charset val="238"/>
    </font>
    <font>
      <b/>
      <sz val="12"/>
      <name val="Arial Narrow"/>
      <family val="2"/>
    </font>
    <font>
      <sz val="12"/>
      <name val="Arial Narrow"/>
      <family val="2"/>
    </font>
    <font>
      <b/>
      <sz val="14"/>
      <name val="Arial Narrow"/>
      <family val="2"/>
    </font>
    <font>
      <b/>
      <i/>
      <sz val="14"/>
      <name val="Arial Narrow"/>
      <family val="2"/>
      <charset val="238"/>
    </font>
    <font>
      <b/>
      <sz val="14"/>
      <name val="Arial Narrow"/>
      <family val="2"/>
      <charset val="238"/>
    </font>
    <font>
      <b/>
      <sz val="16"/>
      <name val="Arial Narrow"/>
      <family val="2"/>
    </font>
    <font>
      <b/>
      <sz val="14"/>
      <name val="Times New Roman"/>
      <family val="1"/>
    </font>
    <font>
      <sz val="10"/>
      <name val="Arial"/>
      <family val="2"/>
    </font>
    <font>
      <b/>
      <sz val="18"/>
      <name val="Arial"/>
      <family val="2"/>
      <charset val="238"/>
    </font>
    <font>
      <b/>
      <sz val="12"/>
      <name val="Arial"/>
      <family val="2"/>
      <charset val="238"/>
    </font>
    <font>
      <b/>
      <sz val="14"/>
      <name val="Arial"/>
      <family val="2"/>
      <charset val="238"/>
    </font>
    <font>
      <sz val="12"/>
      <name val="Arial"/>
      <family val="2"/>
      <charset val="238"/>
    </font>
    <font>
      <sz val="10"/>
      <name val="Arial CE"/>
      <family val="2"/>
      <charset val="238"/>
    </font>
    <font>
      <b/>
      <sz val="10"/>
      <name val="Arial CE"/>
      <family val="2"/>
      <charset val="238"/>
    </font>
    <font>
      <sz val="10"/>
      <name val="Arial"/>
      <family val="2"/>
      <charset val="238"/>
    </font>
    <font>
      <b/>
      <sz val="10"/>
      <name val="Arial"/>
      <family val="2"/>
      <charset val="238"/>
    </font>
    <font>
      <b/>
      <sz val="10"/>
      <name val="Arial CE"/>
      <charset val="238"/>
    </font>
    <font>
      <vertAlign val="superscript"/>
      <sz val="10"/>
      <name val="Arial"/>
      <family val="2"/>
      <charset val="238"/>
    </font>
    <font>
      <sz val="10"/>
      <name val="Arial CE"/>
      <charset val="238"/>
    </font>
    <font>
      <sz val="12"/>
      <name val="Arial CE"/>
      <family val="2"/>
      <charset val="238"/>
    </font>
    <font>
      <b/>
      <sz val="12"/>
      <name val="Arial CE"/>
      <charset val="238"/>
    </font>
    <font>
      <sz val="12"/>
      <name val="Arial"/>
      <family val="2"/>
      <charset val="204"/>
    </font>
    <font>
      <sz val="11"/>
      <name val="Arial"/>
      <family val="2"/>
      <charset val="204"/>
    </font>
    <font>
      <sz val="9"/>
      <color theme="1"/>
      <name val="Arial CE"/>
    </font>
    <font>
      <sz val="9"/>
      <color theme="1"/>
      <name val="Arial"/>
      <family val="2"/>
      <charset val="238"/>
    </font>
    <font>
      <sz val="9"/>
      <color rgb="FF000000"/>
      <name val="Arial CE"/>
    </font>
  </fonts>
  <fills count="2">
    <fill>
      <patternFill patternType="none"/>
    </fill>
    <fill>
      <patternFill patternType="gray125"/>
    </fill>
  </fills>
  <borders count="4">
    <border>
      <left/>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s>
  <cellStyleXfs count="6">
    <xf numFmtId="0" fontId="0" fillId="0" borderId="0"/>
    <xf numFmtId="164" fontId="1" fillId="0" borderId="0" applyFont="0" applyFill="0" applyBorder="0" applyAlignment="0" applyProtection="0"/>
    <xf numFmtId="164" fontId="1" fillId="0" borderId="0" applyFont="0" applyFill="0" applyBorder="0" applyAlignment="0" applyProtection="0"/>
    <xf numFmtId="0" fontId="1" fillId="0" borderId="0" applyFill="0" applyBorder="0"/>
    <xf numFmtId="0" fontId="1" fillId="0" borderId="0" applyFill="0" applyBorder="0"/>
    <xf numFmtId="0" fontId="32" fillId="0" borderId="0"/>
  </cellStyleXfs>
  <cellXfs count="322">
    <xf numFmtId="0" fontId="0" fillId="0" borderId="0" xfId="0"/>
    <xf numFmtId="0" fontId="2" fillId="0" borderId="0" xfId="3" applyFont="1" applyBorder="1"/>
    <xf numFmtId="0" fontId="2" fillId="0" borderId="0" xfId="3" applyFont="1"/>
    <xf numFmtId="0" fontId="2" fillId="0" borderId="0" xfId="4" applyFont="1"/>
    <xf numFmtId="0" fontId="3" fillId="0" borderId="1" xfId="4" applyFont="1" applyFill="1" applyBorder="1" applyAlignment="1" applyProtection="1"/>
    <xf numFmtId="0" fontId="2" fillId="0" borderId="1" xfId="4" applyFont="1" applyBorder="1"/>
    <xf numFmtId="0" fontId="3" fillId="0" borderId="0" xfId="4" applyFont="1" applyFill="1" applyBorder="1" applyAlignment="1" applyProtection="1"/>
    <xf numFmtId="4" fontId="2" fillId="0" borderId="0" xfId="3" applyNumberFormat="1" applyFont="1" applyBorder="1"/>
    <xf numFmtId="0" fontId="4" fillId="0" borderId="0" xfId="4" applyFont="1" applyFill="1" applyBorder="1"/>
    <xf numFmtId="0" fontId="3" fillId="0" borderId="0" xfId="4" applyFont="1" applyFill="1" applyBorder="1"/>
    <xf numFmtId="0" fontId="6" fillId="0" borderId="0" xfId="3" applyFont="1"/>
    <xf numFmtId="3" fontId="2" fillId="0" borderId="0" xfId="3" applyNumberFormat="1" applyFont="1" applyBorder="1"/>
    <xf numFmtId="0" fontId="6" fillId="0" borderId="0" xfId="3" applyFont="1" applyBorder="1"/>
    <xf numFmtId="165" fontId="2" fillId="0" borderId="0" xfId="3" applyNumberFormat="1" applyFont="1" applyBorder="1"/>
    <xf numFmtId="3" fontId="2" fillId="0" borderId="0" xfId="3" applyNumberFormat="1" applyFont="1" applyBorder="1" applyAlignment="1">
      <alignment horizontal="right"/>
    </xf>
    <xf numFmtId="3" fontId="2" fillId="0" borderId="2" xfId="3" applyNumberFormat="1" applyFont="1" applyBorder="1"/>
    <xf numFmtId="4" fontId="2" fillId="0" borderId="2" xfId="3" applyNumberFormat="1" applyFont="1" applyBorder="1"/>
    <xf numFmtId="4" fontId="2" fillId="0" borderId="0" xfId="0" applyNumberFormat="1" applyFont="1"/>
    <xf numFmtId="165" fontId="2" fillId="0" borderId="2" xfId="3" applyNumberFormat="1" applyFont="1" applyBorder="1"/>
    <xf numFmtId="0" fontId="5" fillId="0" borderId="0" xfId="3" applyFont="1" applyBorder="1"/>
    <xf numFmtId="167" fontId="2" fillId="0" borderId="0" xfId="3" applyNumberFormat="1" applyFont="1" applyBorder="1" applyAlignment="1">
      <alignment vertical="top" wrapText="1"/>
    </xf>
    <xf numFmtId="0" fontId="2" fillId="0" borderId="0" xfId="3" applyFont="1" applyBorder="1" applyAlignment="1">
      <alignment vertical="top" wrapText="1"/>
    </xf>
    <xf numFmtId="0" fontId="2" fillId="0" borderId="0" xfId="3" applyFont="1" applyAlignment="1">
      <alignment vertical="top" wrapText="1"/>
    </xf>
    <xf numFmtId="0" fontId="2" fillId="0" borderId="2" xfId="3" applyFont="1" applyBorder="1" applyAlignment="1">
      <alignment vertical="top" wrapText="1"/>
    </xf>
    <xf numFmtId="167" fontId="2" fillId="0" borderId="0" xfId="3" applyNumberFormat="1" applyFont="1" applyBorder="1" applyAlignment="1">
      <alignment horizontal="left" vertical="top" wrapText="1"/>
    </xf>
    <xf numFmtId="166" fontId="2" fillId="0" borderId="2" xfId="3" applyNumberFormat="1" applyFont="1" applyBorder="1" applyAlignment="1">
      <alignment vertical="top" wrapText="1"/>
    </xf>
    <xf numFmtId="166" fontId="2" fillId="0" borderId="0" xfId="3" applyNumberFormat="1" applyFont="1" applyBorder="1" applyAlignment="1">
      <alignment vertical="top" wrapText="1"/>
    </xf>
    <xf numFmtId="0" fontId="2" fillId="0" borderId="0" xfId="3" applyFont="1" applyFill="1" applyBorder="1" applyAlignment="1">
      <alignment horizontal="right" vertical="top" wrapText="1"/>
    </xf>
    <xf numFmtId="166" fontId="2" fillId="0" borderId="0" xfId="3" applyNumberFormat="1" applyFont="1" applyBorder="1" applyAlignment="1">
      <alignment horizontal="left" vertical="top" wrapText="1"/>
    </xf>
    <xf numFmtId="0" fontId="9" fillId="0" borderId="0" xfId="4" applyFont="1" applyFill="1" applyAlignment="1" applyProtection="1"/>
    <xf numFmtId="0" fontId="10" fillId="0" borderId="0" xfId="4" applyFont="1"/>
    <xf numFmtId="164" fontId="2" fillId="0" borderId="0" xfId="4" applyNumberFormat="1" applyFont="1"/>
    <xf numFmtId="0" fontId="2" fillId="0" borderId="0" xfId="4" applyFont="1" applyBorder="1"/>
    <xf numFmtId="0" fontId="3" fillId="0" borderId="1" xfId="4" applyFont="1" applyFill="1" applyBorder="1"/>
    <xf numFmtId="0" fontId="2" fillId="0" borderId="0" xfId="4" applyFont="1" applyAlignment="1">
      <alignment textRotation="45"/>
    </xf>
    <xf numFmtId="0" fontId="10" fillId="0" borderId="0" xfId="4" applyFont="1" applyAlignment="1">
      <alignment textRotation="45"/>
    </xf>
    <xf numFmtId="0" fontId="11" fillId="0" borderId="0" xfId="4" applyFont="1" applyFill="1" applyAlignment="1" applyProtection="1"/>
    <xf numFmtId="0" fontId="12" fillId="0" borderId="0" xfId="4" applyFont="1"/>
    <xf numFmtId="0" fontId="12" fillId="0" borderId="0" xfId="4" applyNumberFormat="1" applyFont="1" applyProtection="1">
      <protection locked="0"/>
    </xf>
    <xf numFmtId="17" fontId="12" fillId="0" borderId="0" xfId="4" applyNumberFormat="1" applyFont="1" applyProtection="1">
      <protection locked="0"/>
    </xf>
    <xf numFmtId="16" fontId="8" fillId="0" borderId="0" xfId="0" applyNumberFormat="1" applyFont="1"/>
    <xf numFmtId="17" fontId="2" fillId="0" borderId="0" xfId="4" applyNumberFormat="1" applyFont="1" applyProtection="1">
      <protection locked="0"/>
    </xf>
    <xf numFmtId="0" fontId="2" fillId="0" borderId="0" xfId="4" applyNumberFormat="1" applyFont="1" applyProtection="1">
      <protection locked="0"/>
    </xf>
    <xf numFmtId="0" fontId="2" fillId="0" borderId="0" xfId="3" applyFont="1" applyFill="1" applyBorder="1" applyAlignment="1">
      <alignment vertical="top" wrapText="1"/>
    </xf>
    <xf numFmtId="0" fontId="2" fillId="0" borderId="0" xfId="3" applyNumberFormat="1" applyFont="1"/>
    <xf numFmtId="166" fontId="2" fillId="0" borderId="0" xfId="3" applyNumberFormat="1" applyFont="1" applyFill="1" applyBorder="1" applyAlignment="1">
      <alignment vertical="top" wrapText="1"/>
    </xf>
    <xf numFmtId="0" fontId="2" fillId="0" borderId="0" xfId="3" applyFont="1" applyFill="1"/>
    <xf numFmtId="4" fontId="2" fillId="0" borderId="0" xfId="3" applyNumberFormat="1" applyFont="1" applyFill="1" applyBorder="1"/>
    <xf numFmtId="0" fontId="2" fillId="0" borderId="0" xfId="3" applyFont="1" applyFill="1" applyBorder="1"/>
    <xf numFmtId="169" fontId="3" fillId="0" borderId="0" xfId="2" applyNumberFormat="1" applyFont="1" applyFill="1" applyBorder="1" applyProtection="1"/>
    <xf numFmtId="169" fontId="5" fillId="0" borderId="0" xfId="2" applyNumberFormat="1" applyFont="1" applyBorder="1"/>
    <xf numFmtId="169" fontId="5" fillId="0" borderId="1" xfId="2" applyNumberFormat="1" applyFont="1" applyBorder="1"/>
    <xf numFmtId="169" fontId="3" fillId="0" borderId="0" xfId="4" applyNumberFormat="1" applyFont="1" applyFill="1" applyBorder="1" applyProtection="1"/>
    <xf numFmtId="169" fontId="2" fillId="0" borderId="0" xfId="1" applyNumberFormat="1" applyFont="1"/>
    <xf numFmtId="169" fontId="2" fillId="0" borderId="1" xfId="4" applyNumberFormat="1" applyFont="1" applyBorder="1"/>
    <xf numFmtId="0" fontId="14" fillId="0" borderId="0" xfId="0" applyFont="1" applyAlignment="1">
      <alignment wrapText="1"/>
    </xf>
    <xf numFmtId="166" fontId="15" fillId="0" borderId="0" xfId="3" applyNumberFormat="1" applyFont="1" applyBorder="1" applyAlignment="1">
      <alignment vertical="top" wrapText="1"/>
    </xf>
    <xf numFmtId="0" fontId="15" fillId="0" borderId="0" xfId="3" applyFont="1" applyBorder="1" applyAlignment="1">
      <alignment vertical="top" wrapText="1"/>
    </xf>
    <xf numFmtId="3" fontId="15" fillId="0" borderId="0" xfId="3" applyNumberFormat="1" applyFont="1" applyBorder="1"/>
    <xf numFmtId="166" fontId="15" fillId="0" borderId="0" xfId="3" applyNumberFormat="1" applyFont="1" applyBorder="1" applyAlignment="1">
      <alignment horizontal="left" vertical="top" wrapText="1"/>
    </xf>
    <xf numFmtId="0" fontId="15" fillId="0" borderId="0" xfId="3" applyFont="1" applyFill="1" applyBorder="1" applyAlignment="1">
      <alignment horizontal="right" vertical="top" wrapText="1"/>
    </xf>
    <xf numFmtId="4" fontId="15" fillId="0" borderId="0" xfId="3" applyNumberFormat="1" applyFont="1" applyBorder="1"/>
    <xf numFmtId="166" fontId="15" fillId="0" borderId="0" xfId="3" applyNumberFormat="1" applyFont="1" applyFill="1" applyBorder="1" applyAlignment="1">
      <alignment horizontal="left" vertical="top" wrapText="1"/>
    </xf>
    <xf numFmtId="0" fontId="15" fillId="0" borderId="0" xfId="3" applyFont="1" applyFill="1" applyBorder="1" applyAlignment="1">
      <alignment vertical="top" wrapText="1"/>
    </xf>
    <xf numFmtId="3" fontId="15" fillId="0" borderId="0" xfId="3" applyNumberFormat="1" applyFont="1" applyFill="1" applyBorder="1"/>
    <xf numFmtId="166" fontId="15" fillId="0" borderId="0" xfId="3" applyNumberFormat="1" applyFont="1" applyFill="1" applyBorder="1" applyAlignment="1">
      <alignment vertical="top" wrapText="1"/>
    </xf>
    <xf numFmtId="4" fontId="15" fillId="0" borderId="0" xfId="3" applyNumberFormat="1" applyFont="1" applyFill="1" applyBorder="1"/>
    <xf numFmtId="0" fontId="15" fillId="0" borderId="0" xfId="3" applyFont="1" applyBorder="1" applyAlignment="1">
      <alignment horizontal="right" vertical="top" wrapText="1"/>
    </xf>
    <xf numFmtId="4" fontId="15" fillId="0" borderId="0" xfId="0" applyNumberFormat="1" applyFont="1"/>
    <xf numFmtId="166" fontId="2" fillId="0" borderId="0" xfId="3" applyNumberFormat="1" applyFont="1" applyFill="1" applyBorder="1" applyAlignment="1">
      <alignment horizontal="left" vertical="top" wrapText="1"/>
    </xf>
    <xf numFmtId="3" fontId="2" fillId="0" borderId="0" xfId="3" applyNumberFormat="1" applyFont="1" applyFill="1" applyBorder="1"/>
    <xf numFmtId="3" fontId="5" fillId="0" borderId="0" xfId="3" applyNumberFormat="1" applyFont="1" applyBorder="1" applyAlignment="1">
      <alignment horizontal="right"/>
    </xf>
    <xf numFmtId="0" fontId="10" fillId="0" borderId="1" xfId="4" applyFont="1" applyBorder="1" applyAlignment="1">
      <alignment horizontal="right"/>
    </xf>
    <xf numFmtId="0" fontId="5" fillId="0" borderId="0" xfId="3" applyFont="1" applyBorder="1" applyAlignment="1">
      <alignment horizontal="right"/>
    </xf>
    <xf numFmtId="0" fontId="2" fillId="0" borderId="0" xfId="4" applyFont="1" applyBorder="1" applyAlignment="1">
      <alignment wrapText="1"/>
    </xf>
    <xf numFmtId="169" fontId="2" fillId="0" borderId="0" xfId="1" applyNumberFormat="1" applyFont="1" applyBorder="1"/>
    <xf numFmtId="169" fontId="2" fillId="0" borderId="0" xfId="4" applyNumberFormat="1" applyFont="1" applyBorder="1"/>
    <xf numFmtId="4" fontId="2" fillId="0" borderId="0" xfId="0" applyNumberFormat="1" applyFont="1" applyBorder="1"/>
    <xf numFmtId="0" fontId="2" fillId="0" borderId="0" xfId="3" applyNumberFormat="1" applyFont="1" applyBorder="1"/>
    <xf numFmtId="4" fontId="15" fillId="0" borderId="0" xfId="0" applyNumberFormat="1" applyFont="1" applyBorder="1"/>
    <xf numFmtId="0" fontId="18" fillId="0" borderId="0" xfId="0" applyFont="1"/>
    <xf numFmtId="0" fontId="14" fillId="0" borderId="0" xfId="3" quotePrefix="1" applyFont="1" applyAlignment="1">
      <alignment vertical="top"/>
    </xf>
    <xf numFmtId="0" fontId="14" fillId="0" borderId="0" xfId="3" applyFont="1"/>
    <xf numFmtId="0" fontId="14" fillId="0" borderId="0" xfId="3" applyFont="1" applyBorder="1" applyAlignment="1">
      <alignment vertical="top" wrapText="1"/>
    </xf>
    <xf numFmtId="3" fontId="14" fillId="0" borderId="0" xfId="3" applyNumberFormat="1" applyFont="1" applyBorder="1"/>
    <xf numFmtId="167" fontId="14" fillId="0" borderId="1" xfId="3" applyNumberFormat="1" applyFont="1" applyBorder="1" applyAlignment="1">
      <alignment vertical="top" wrapText="1"/>
    </xf>
    <xf numFmtId="0" fontId="14" fillId="0" borderId="1" xfId="3" applyFont="1" applyBorder="1" applyAlignment="1">
      <alignment horizontal="left" vertical="top" wrapText="1"/>
    </xf>
    <xf numFmtId="0" fontId="14" fillId="0" borderId="1" xfId="3" applyFont="1" applyBorder="1" applyAlignment="1">
      <alignment horizontal="right"/>
    </xf>
    <xf numFmtId="3" fontId="14" fillId="0" borderId="1" xfId="3" applyNumberFormat="1" applyFont="1" applyBorder="1" applyAlignment="1">
      <alignment horizontal="right"/>
    </xf>
    <xf numFmtId="167" fontId="14" fillId="0" borderId="0" xfId="3" applyNumberFormat="1" applyFont="1" applyBorder="1" applyAlignment="1">
      <alignment vertical="top" wrapText="1"/>
    </xf>
    <xf numFmtId="165" fontId="14" fillId="0" borderId="0" xfId="3" applyNumberFormat="1" applyFont="1" applyBorder="1"/>
    <xf numFmtId="3" fontId="14" fillId="0" borderId="0" xfId="3" applyNumberFormat="1" applyFont="1" applyBorder="1" applyAlignment="1">
      <alignment horizontal="right"/>
    </xf>
    <xf numFmtId="0" fontId="14" fillId="0" borderId="1" xfId="3" applyNumberFormat="1" applyFont="1" applyBorder="1" applyAlignment="1">
      <alignment vertical="top" wrapText="1"/>
    </xf>
    <xf numFmtId="0" fontId="14" fillId="0" borderId="1" xfId="3" applyNumberFormat="1" applyFont="1" applyBorder="1"/>
    <xf numFmtId="166" fontId="14" fillId="0" borderId="2" xfId="3" applyNumberFormat="1" applyFont="1" applyBorder="1" applyAlignment="1">
      <alignment vertical="top" wrapText="1"/>
    </xf>
    <xf numFmtId="165" fontId="14" fillId="0" borderId="2" xfId="3" applyNumberFormat="1" applyFont="1" applyBorder="1"/>
    <xf numFmtId="3" fontId="14" fillId="0" borderId="2" xfId="3" applyNumberFormat="1" applyFont="1" applyBorder="1"/>
    <xf numFmtId="4" fontId="14" fillId="0" borderId="2" xfId="3" applyNumberFormat="1" applyFont="1" applyBorder="1"/>
    <xf numFmtId="0" fontId="14" fillId="0" borderId="2" xfId="3" applyFont="1" applyBorder="1" applyAlignment="1">
      <alignment vertical="top" wrapText="1"/>
    </xf>
    <xf numFmtId="0" fontId="3" fillId="0" borderId="0" xfId="4" applyFont="1" applyFill="1" applyBorder="1" applyAlignment="1">
      <alignment wrapText="1"/>
    </xf>
    <xf numFmtId="4" fontId="2" fillId="0" borderId="0" xfId="3" applyNumberFormat="1" applyFont="1" applyBorder="1" applyAlignment="1">
      <alignment horizontal="right"/>
    </xf>
    <xf numFmtId="0" fontId="2" fillId="0" borderId="0" xfId="3" applyFont="1" applyFill="1" applyBorder="1" applyAlignment="1">
      <alignment horizontal="left" vertical="top" wrapText="1"/>
    </xf>
    <xf numFmtId="4" fontId="2" fillId="0" borderId="0" xfId="3" applyNumberFormat="1" applyFont="1" applyBorder="1" applyAlignment="1">
      <alignment horizontal="left"/>
    </xf>
    <xf numFmtId="167" fontId="2" fillId="0" borderId="0" xfId="3" applyNumberFormat="1" applyFont="1" applyFill="1" applyBorder="1" applyAlignment="1">
      <alignment vertical="top" wrapText="1"/>
    </xf>
    <xf numFmtId="165" fontId="2" fillId="0" borderId="0" xfId="0" applyNumberFormat="1" applyFont="1"/>
    <xf numFmtId="167" fontId="2" fillId="0" borderId="1" xfId="3" applyNumberFormat="1" applyFont="1" applyBorder="1" applyAlignment="1">
      <alignment vertical="top" wrapText="1"/>
    </xf>
    <xf numFmtId="0" fontId="2" fillId="0" borderId="1" xfId="3" applyFont="1" applyBorder="1" applyAlignment="1">
      <alignment vertical="top" wrapText="1"/>
    </xf>
    <xf numFmtId="165" fontId="2" fillId="0" borderId="1" xfId="3" applyNumberFormat="1" applyFont="1" applyBorder="1"/>
    <xf numFmtId="3" fontId="2" fillId="0" borderId="1" xfId="3" applyNumberFormat="1" applyFont="1" applyBorder="1" applyAlignment="1">
      <alignment horizontal="right"/>
    </xf>
    <xf numFmtId="168" fontId="2" fillId="0" borderId="0" xfId="3" applyNumberFormat="1" applyFont="1" applyBorder="1" applyAlignment="1">
      <alignment horizontal="left" vertical="top" wrapText="1"/>
    </xf>
    <xf numFmtId="0" fontId="2" fillId="0" borderId="0" xfId="3" applyFont="1" applyBorder="1" applyAlignment="1">
      <alignment horizontal="right" vertical="top" wrapText="1"/>
    </xf>
    <xf numFmtId="167" fontId="2" fillId="0" borderId="0" xfId="3" applyNumberFormat="1" applyFont="1" applyFill="1" applyBorder="1" applyAlignment="1">
      <alignment horizontal="left" vertical="top" wrapText="1"/>
    </xf>
    <xf numFmtId="167" fontId="2" fillId="0" borderId="2" xfId="3" applyNumberFormat="1" applyFont="1" applyBorder="1" applyAlignment="1">
      <alignment vertical="top" wrapText="1"/>
    </xf>
    <xf numFmtId="167" fontId="2" fillId="0" borderId="1" xfId="3" applyNumberFormat="1" applyFont="1" applyBorder="1" applyAlignment="1">
      <alignment horizontal="left" vertical="top" wrapText="1"/>
    </xf>
    <xf numFmtId="3" fontId="2" fillId="0" borderId="1" xfId="3" applyNumberFormat="1" applyFont="1" applyBorder="1"/>
    <xf numFmtId="166" fontId="2" fillId="0" borderId="2" xfId="3" applyNumberFormat="1" applyFont="1" applyBorder="1" applyAlignment="1">
      <alignment horizontal="left" vertical="top" wrapText="1"/>
    </xf>
    <xf numFmtId="2" fontId="2" fillId="0" borderId="0" xfId="3" applyNumberFormat="1" applyFont="1" applyFill="1"/>
    <xf numFmtId="0" fontId="20" fillId="0" borderId="0" xfId="0" applyFont="1"/>
    <xf numFmtId="0" fontId="2" fillId="0" borderId="1" xfId="3" applyFont="1" applyBorder="1"/>
    <xf numFmtId="0" fontId="14" fillId="0" borderId="3" xfId="3" applyFont="1" applyBorder="1" applyAlignment="1">
      <alignment vertical="top" wrapText="1"/>
    </xf>
    <xf numFmtId="165" fontId="14" fillId="0" borderId="3" xfId="3" applyNumberFormat="1" applyFont="1" applyBorder="1"/>
    <xf numFmtId="3" fontId="14" fillId="0" borderId="3" xfId="3" applyNumberFormat="1" applyFont="1" applyBorder="1"/>
    <xf numFmtId="4" fontId="14" fillId="0" borderId="3" xfId="3" applyNumberFormat="1" applyFont="1" applyBorder="1"/>
    <xf numFmtId="166" fontId="14" fillId="0" borderId="3" xfId="3" applyNumberFormat="1" applyFont="1" applyFill="1" applyBorder="1" applyAlignment="1">
      <alignment vertical="top" wrapText="1"/>
    </xf>
    <xf numFmtId="166" fontId="2" fillId="0" borderId="0" xfId="3" applyNumberFormat="1" applyFont="1" applyAlignment="1">
      <alignment vertical="top" wrapText="1"/>
    </xf>
    <xf numFmtId="3" fontId="24" fillId="0" borderId="0" xfId="3" applyNumberFormat="1" applyFont="1" applyBorder="1"/>
    <xf numFmtId="0" fontId="24" fillId="0" borderId="0" xfId="3" applyFont="1"/>
    <xf numFmtId="0" fontId="24" fillId="0" borderId="0" xfId="3" applyFont="1" applyBorder="1"/>
    <xf numFmtId="165" fontId="2" fillId="0" borderId="1" xfId="0" applyNumberFormat="1" applyFont="1" applyBorder="1"/>
    <xf numFmtId="0" fontId="2" fillId="0" borderId="2" xfId="3" applyFont="1" applyBorder="1"/>
    <xf numFmtId="0" fontId="22" fillId="0" borderId="0" xfId="3" applyFont="1" applyBorder="1" applyAlignment="1">
      <alignment vertical="top" wrapText="1"/>
    </xf>
    <xf numFmtId="0" fontId="23" fillId="0" borderId="0" xfId="0" applyFont="1"/>
    <xf numFmtId="4" fontId="24" fillId="0" borderId="0" xfId="3" applyNumberFormat="1" applyFont="1" applyBorder="1"/>
    <xf numFmtId="166" fontId="14" fillId="0" borderId="1" xfId="3" applyNumberFormat="1" applyFont="1" applyBorder="1" applyAlignment="1">
      <alignment vertical="top" wrapText="1"/>
    </xf>
    <xf numFmtId="0" fontId="25" fillId="0" borderId="0" xfId="0" applyFont="1" applyAlignment="1">
      <alignment horizontal="left" vertical="center"/>
    </xf>
    <xf numFmtId="0" fontId="26" fillId="0" borderId="0" xfId="0" applyFont="1" applyAlignment="1">
      <alignment horizontal="left" vertical="center"/>
    </xf>
    <xf numFmtId="0" fontId="26" fillId="0" borderId="0" xfId="0" applyFont="1"/>
    <xf numFmtId="0" fontId="27" fillId="0" borderId="0" xfId="0" applyFont="1" applyAlignment="1">
      <alignment horizontal="left" vertical="center"/>
    </xf>
    <xf numFmtId="0" fontId="28" fillId="0" borderId="0" xfId="0" applyFont="1" applyAlignment="1">
      <alignment horizontal="left" vertical="center"/>
    </xf>
    <xf numFmtId="0" fontId="29" fillId="0" borderId="0" xfId="0" applyFont="1" applyAlignment="1">
      <alignment horizontal="left" vertical="center"/>
    </xf>
    <xf numFmtId="0" fontId="27" fillId="0" borderId="0" xfId="0" applyFont="1"/>
    <xf numFmtId="0" fontId="30" fillId="0" borderId="0" xfId="0" applyFont="1" applyAlignment="1">
      <alignment horizontal="left" vertical="center"/>
    </xf>
    <xf numFmtId="0" fontId="30" fillId="0" borderId="0" xfId="0" applyFont="1"/>
    <xf numFmtId="0" fontId="25" fillId="0" borderId="0" xfId="0" applyFont="1"/>
    <xf numFmtId="0" fontId="31" fillId="0" borderId="0" xfId="0" applyFont="1" applyAlignment="1">
      <alignment horizontal="left" vertical="center"/>
    </xf>
    <xf numFmtId="0" fontId="32" fillId="0" borderId="0" xfId="5"/>
    <xf numFmtId="0" fontId="34" fillId="0" borderId="0" xfId="5" applyFont="1"/>
    <xf numFmtId="4" fontId="34" fillId="0" borderId="0" xfId="5" applyNumberFormat="1" applyFont="1"/>
    <xf numFmtId="0" fontId="34" fillId="0" borderId="1" xfId="5" applyFont="1" applyBorder="1"/>
    <xf numFmtId="0" fontId="34" fillId="0" borderId="0" xfId="5" applyFont="1" applyBorder="1"/>
    <xf numFmtId="0" fontId="34" fillId="0" borderId="0" xfId="5" applyFont="1" applyBorder="1" applyAlignment="1"/>
    <xf numFmtId="4" fontId="34" fillId="0" borderId="0" xfId="5" applyNumberFormat="1" applyFont="1" applyBorder="1"/>
    <xf numFmtId="0" fontId="13" fillId="0" borderId="0" xfId="5" applyFont="1"/>
    <xf numFmtId="0" fontId="35" fillId="0" borderId="0" xfId="5" applyFont="1"/>
    <xf numFmtId="49" fontId="35" fillId="0" borderId="0" xfId="5" applyNumberFormat="1" applyFont="1" applyAlignment="1">
      <alignment horizontal="right" vertical="top"/>
    </xf>
    <xf numFmtId="0" fontId="35" fillId="0" borderId="0" xfId="5" applyFont="1" applyAlignment="1">
      <alignment horizontal="left"/>
    </xf>
    <xf numFmtId="0" fontId="35" fillId="0" borderId="0" xfId="5" applyFont="1" applyAlignment="1">
      <alignment horizontal="right"/>
    </xf>
    <xf numFmtId="4" fontId="35" fillId="0" borderId="0" xfId="5" applyNumberFormat="1" applyFont="1"/>
    <xf numFmtId="49" fontId="12" fillId="0" borderId="0" xfId="5" applyNumberFormat="1" applyFont="1" applyAlignment="1">
      <alignment horizontal="right" vertical="top"/>
    </xf>
    <xf numFmtId="0" fontId="6" fillId="0" borderId="0" xfId="5" applyFont="1" applyAlignment="1">
      <alignment horizontal="left" vertical="top" wrapText="1"/>
    </xf>
    <xf numFmtId="9" fontId="37" fillId="0" borderId="0" xfId="5" applyNumberFormat="1" applyFont="1" applyAlignment="1">
      <alignment horizontal="left"/>
    </xf>
    <xf numFmtId="1" fontId="37" fillId="0" borderId="0" xfId="5" applyNumberFormat="1" applyFont="1" applyAlignment="1">
      <alignment horizontal="right"/>
    </xf>
    <xf numFmtId="3" fontId="37" fillId="0" borderId="0" xfId="5" applyNumberFormat="1" applyFont="1"/>
    <xf numFmtId="4" fontId="37" fillId="0" borderId="0" xfId="5" applyNumberFormat="1" applyFont="1" applyAlignment="1"/>
    <xf numFmtId="49" fontId="38" fillId="0" borderId="0" xfId="5" applyNumberFormat="1" applyFont="1" applyAlignment="1">
      <alignment horizontal="right" vertical="top"/>
    </xf>
    <xf numFmtId="0" fontId="38" fillId="0" borderId="0" xfId="5" applyFont="1" applyAlignment="1">
      <alignment horizontal="left" vertical="top" wrapText="1"/>
    </xf>
    <xf numFmtId="0" fontId="37" fillId="0" borderId="0" xfId="5" applyFont="1" applyAlignment="1">
      <alignment horizontal="left" vertical="top" wrapText="1"/>
    </xf>
    <xf numFmtId="49" fontId="37" fillId="0" borderId="0" xfId="5" applyNumberFormat="1" applyFont="1" applyAlignment="1">
      <alignment horizontal="right" vertical="center" wrapText="1"/>
    </xf>
    <xf numFmtId="0" fontId="37" fillId="0" borderId="0" xfId="5" applyFont="1" applyAlignment="1">
      <alignment horizontal="left" vertical="center" wrapText="1"/>
    </xf>
    <xf numFmtId="9" fontId="37" fillId="0" borderId="0" xfId="5" applyNumberFormat="1" applyFont="1" applyAlignment="1">
      <alignment horizontal="left" vertical="center" wrapText="1"/>
    </xf>
    <xf numFmtId="1" fontId="37" fillId="0" borderId="0" xfId="5" applyNumberFormat="1" applyFont="1" applyAlignment="1">
      <alignment horizontal="right" vertical="center" wrapText="1"/>
    </xf>
    <xf numFmtId="3" fontId="37" fillId="0" borderId="0" xfId="5" applyNumberFormat="1" applyFont="1" applyAlignment="1">
      <alignment vertical="center" wrapText="1"/>
    </xf>
    <xf numFmtId="4" fontId="37" fillId="0" borderId="0" xfId="5" applyNumberFormat="1" applyFont="1" applyAlignment="1">
      <alignment horizontal="center" vertical="center" wrapText="1"/>
    </xf>
    <xf numFmtId="0" fontId="39" fillId="0" borderId="0" xfId="5" applyFont="1" applyAlignment="1">
      <alignment vertical="center" wrapText="1"/>
    </xf>
    <xf numFmtId="49" fontId="39" fillId="0" borderId="0" xfId="5" applyNumberFormat="1" applyFont="1" applyAlignment="1">
      <alignment horizontal="right" vertical="top" wrapText="1"/>
    </xf>
    <xf numFmtId="0" fontId="39" fillId="0" borderId="0" xfId="5" applyFont="1" applyAlignment="1">
      <alignment vertical="top" wrapText="1"/>
    </xf>
    <xf numFmtId="49" fontId="1" fillId="0" borderId="0" xfId="5" applyNumberFormat="1" applyFont="1" applyAlignment="1">
      <alignment horizontal="left" wrapText="1"/>
    </xf>
    <xf numFmtId="3" fontId="39" fillId="0" borderId="0" xfId="5" applyNumberFormat="1" applyFont="1" applyAlignment="1">
      <alignment horizontal="right"/>
    </xf>
    <xf numFmtId="4" fontId="39" fillId="0" borderId="0" xfId="5" applyNumberFormat="1" applyFont="1" applyAlignment="1">
      <alignment wrapText="1"/>
    </xf>
    <xf numFmtId="4" fontId="39" fillId="0" borderId="0" xfId="5" applyNumberFormat="1" applyFont="1" applyAlignment="1">
      <alignment horizontal="right"/>
    </xf>
    <xf numFmtId="0" fontId="39" fillId="0" borderId="0" xfId="5" applyFont="1"/>
    <xf numFmtId="49" fontId="39" fillId="0" borderId="0" xfId="5" quotePrefix="1" applyNumberFormat="1" applyFont="1" applyAlignment="1">
      <alignment horizontal="right" vertical="top" wrapText="1"/>
    </xf>
    <xf numFmtId="0" fontId="40" fillId="0" borderId="0" xfId="5" quotePrefix="1" applyFont="1" applyAlignment="1">
      <alignment vertical="top" wrapText="1"/>
    </xf>
    <xf numFmtId="3" fontId="1" fillId="0" borderId="0" xfId="5" applyNumberFormat="1" applyFont="1" applyAlignment="1">
      <alignment horizontal="right"/>
    </xf>
    <xf numFmtId="4" fontId="1" fillId="0" borderId="0" xfId="5" applyNumberFormat="1" applyFont="1"/>
    <xf numFmtId="4" fontId="1" fillId="0" borderId="0" xfId="5" applyNumberFormat="1" applyFont="1" applyAlignment="1">
      <alignment horizontal="right"/>
    </xf>
    <xf numFmtId="49" fontId="37" fillId="0" borderId="0" xfId="5" applyNumberFormat="1" applyFont="1" applyAlignment="1">
      <alignment horizontal="right" vertical="top"/>
    </xf>
    <xf numFmtId="0" fontId="37" fillId="0" borderId="0" xfId="5" applyFont="1" applyAlignment="1">
      <alignment vertical="top" wrapText="1"/>
    </xf>
    <xf numFmtId="4" fontId="37" fillId="0" borderId="0" xfId="5" applyNumberFormat="1" applyFont="1"/>
    <xf numFmtId="49" fontId="37" fillId="0" borderId="0" xfId="5" applyNumberFormat="1" applyFont="1" applyFill="1" applyAlignment="1">
      <alignment horizontal="right" vertical="top"/>
    </xf>
    <xf numFmtId="0" fontId="39" fillId="0" borderId="0" xfId="5" applyFont="1" applyAlignment="1">
      <alignment horizontal="left"/>
    </xf>
    <xf numFmtId="49" fontId="39" fillId="0" borderId="0" xfId="5" applyNumberFormat="1" applyFont="1" applyAlignment="1">
      <alignment horizontal="right" vertical="top"/>
    </xf>
    <xf numFmtId="4" fontId="39" fillId="0" borderId="0" xfId="5" applyNumberFormat="1" applyFont="1"/>
    <xf numFmtId="49" fontId="37" fillId="0" borderId="0" xfId="5" applyNumberFormat="1" applyFont="1" applyAlignment="1">
      <alignment horizontal="left"/>
    </xf>
    <xf numFmtId="3" fontId="37" fillId="0" borderId="0" xfId="5" applyNumberFormat="1" applyFont="1" applyAlignment="1">
      <alignment horizontal="right"/>
    </xf>
    <xf numFmtId="4" fontId="37" fillId="0" borderId="0" xfId="5" applyNumberFormat="1" applyFont="1" applyAlignment="1">
      <alignment horizontal="right"/>
    </xf>
    <xf numFmtId="0" fontId="37" fillId="0" borderId="0" xfId="5" applyFont="1"/>
    <xf numFmtId="0" fontId="41" fillId="0" borderId="0" xfId="5" applyFont="1" applyAlignment="1">
      <alignment vertical="top" wrapText="1"/>
    </xf>
    <xf numFmtId="0" fontId="39" fillId="0" borderId="0" xfId="5" applyFont="1" applyAlignment="1">
      <alignment horizontal="justify"/>
    </xf>
    <xf numFmtId="0" fontId="39" fillId="0" borderId="0" xfId="5" applyFont="1" applyAlignment="1">
      <alignment horizontal="justify" wrapText="1"/>
    </xf>
    <xf numFmtId="0" fontId="37" fillId="0" borderId="0" xfId="5" applyFont="1" applyAlignment="1">
      <alignment horizontal="left"/>
    </xf>
    <xf numFmtId="0" fontId="39" fillId="0" borderId="0" xfId="5" applyFont="1" applyAlignment="1">
      <alignment horizontal="justify" vertical="top" wrapText="1"/>
    </xf>
    <xf numFmtId="0" fontId="37" fillId="0" borderId="0" xfId="5" quotePrefix="1" applyFont="1" applyAlignment="1">
      <alignment vertical="top" wrapText="1"/>
    </xf>
    <xf numFmtId="3" fontId="37" fillId="0" borderId="0" xfId="5" applyNumberFormat="1" applyFont="1" applyAlignment="1">
      <alignment horizontal="left"/>
    </xf>
    <xf numFmtId="0" fontId="37" fillId="0" borderId="0" xfId="5" applyFont="1" applyAlignment="1">
      <alignment wrapText="1"/>
    </xf>
    <xf numFmtId="0" fontId="37" fillId="0" borderId="0" xfId="5" applyFont="1" applyAlignment="1">
      <alignment horizontal="left" wrapText="1"/>
    </xf>
    <xf numFmtId="0" fontId="37" fillId="0" borderId="0" xfId="5" applyFont="1" applyBorder="1" applyAlignment="1">
      <alignment vertical="top" wrapText="1"/>
    </xf>
    <xf numFmtId="0" fontId="39" fillId="0" borderId="0" xfId="5" applyFont="1" applyAlignment="1">
      <alignment wrapText="1"/>
    </xf>
    <xf numFmtId="0" fontId="39" fillId="0" borderId="0" xfId="5" applyFont="1" applyAlignment="1"/>
    <xf numFmtId="0" fontId="43" fillId="0" borderId="0" xfId="5" applyFont="1" applyAlignment="1">
      <alignment vertical="top" wrapText="1"/>
    </xf>
    <xf numFmtId="0" fontId="39" fillId="0" borderId="0" xfId="5" applyFont="1" applyAlignment="1">
      <alignment horizontal="left" wrapText="1"/>
    </xf>
    <xf numFmtId="0" fontId="37" fillId="0" borderId="0" xfId="5" applyFont="1" applyAlignment="1">
      <alignment horizontal="right"/>
    </xf>
    <xf numFmtId="0" fontId="39" fillId="0" borderId="0" xfId="5" applyFont="1" applyAlignment="1">
      <alignment horizontal="left" vertical="top" wrapText="1"/>
    </xf>
    <xf numFmtId="49" fontId="37" fillId="0" borderId="0" xfId="5" applyNumberFormat="1" applyFont="1" applyFill="1" applyAlignment="1">
      <alignment horizontal="right" vertical="top" wrapText="1"/>
    </xf>
    <xf numFmtId="49" fontId="37" fillId="0" borderId="0" xfId="5" applyNumberFormat="1" applyFont="1" applyAlignment="1">
      <alignment vertical="top" wrapText="1"/>
    </xf>
    <xf numFmtId="0" fontId="37" fillId="0" borderId="0" xfId="5" applyFont="1" applyAlignment="1">
      <alignment horizontal="right" wrapText="1"/>
    </xf>
    <xf numFmtId="3" fontId="37" fillId="0" borderId="0" xfId="5" applyNumberFormat="1" applyFont="1" applyAlignment="1">
      <alignment wrapText="1"/>
    </xf>
    <xf numFmtId="4" fontId="37" fillId="0" borderId="0" xfId="5" applyNumberFormat="1" applyFont="1" applyAlignment="1">
      <alignment horizontal="right" wrapText="1"/>
    </xf>
    <xf numFmtId="49" fontId="37" fillId="0" borderId="0" xfId="5" applyNumberFormat="1" applyFont="1" applyAlignment="1">
      <alignment vertical="center" wrapText="1"/>
    </xf>
    <xf numFmtId="49" fontId="37" fillId="0" borderId="0" xfId="5" applyNumberFormat="1" applyFont="1" applyAlignment="1">
      <alignment horizontal="right" vertical="top" wrapText="1"/>
    </xf>
    <xf numFmtId="0" fontId="37" fillId="0" borderId="0" xfId="5" applyFont="1" applyAlignment="1">
      <alignment horizontal="right" vertical="top" wrapText="1"/>
    </xf>
    <xf numFmtId="3" fontId="37" fillId="0" borderId="0" xfId="5" applyNumberFormat="1" applyFont="1" applyAlignment="1">
      <alignment vertical="top" wrapText="1"/>
    </xf>
    <xf numFmtId="4" fontId="37" fillId="0" borderId="0" xfId="5" applyNumberFormat="1" applyFont="1" applyAlignment="1">
      <alignment horizontal="right" vertical="top"/>
    </xf>
    <xf numFmtId="0" fontId="39" fillId="0" borderId="0" xfId="5" applyFont="1" applyAlignment="1">
      <alignment vertical="top"/>
    </xf>
    <xf numFmtId="0" fontId="37" fillId="0" borderId="0" xfId="5" applyNumberFormat="1" applyFont="1" applyAlignment="1">
      <alignment vertical="center" wrapText="1"/>
    </xf>
    <xf numFmtId="49" fontId="37" fillId="0" borderId="0" xfId="5" applyNumberFormat="1" applyFont="1" applyAlignment="1">
      <alignment horizontal="left" vertical="top" wrapText="1"/>
    </xf>
    <xf numFmtId="49" fontId="38" fillId="0" borderId="2" xfId="5" applyNumberFormat="1" applyFont="1" applyBorder="1" applyAlignment="1">
      <alignment horizontal="right" vertical="top"/>
    </xf>
    <xf numFmtId="0" fontId="38" fillId="0" borderId="2" xfId="5" applyFont="1" applyBorder="1" applyAlignment="1">
      <alignment vertical="top" wrapText="1"/>
    </xf>
    <xf numFmtId="9" fontId="37" fillId="0" borderId="2" xfId="5" applyNumberFormat="1" applyFont="1" applyBorder="1" applyAlignment="1">
      <alignment horizontal="left"/>
    </xf>
    <xf numFmtId="1" fontId="37" fillId="0" borderId="2" xfId="5" applyNumberFormat="1" applyFont="1" applyBorder="1" applyAlignment="1">
      <alignment horizontal="right"/>
    </xf>
    <xf numFmtId="3" fontId="37" fillId="0" borderId="2" xfId="5" applyNumberFormat="1" applyFont="1" applyBorder="1"/>
    <xf numFmtId="4" fontId="38" fillId="0" borderId="2" xfId="5" applyNumberFormat="1" applyFont="1" applyBorder="1" applyAlignment="1"/>
    <xf numFmtId="0" fontId="39" fillId="0" borderId="0" xfId="5" applyFont="1" applyAlignment="1">
      <alignment horizontal="right" vertical="top"/>
    </xf>
    <xf numFmtId="0" fontId="39" fillId="0" borderId="0" xfId="5" applyFont="1" applyAlignment="1">
      <alignment horizontal="right"/>
    </xf>
    <xf numFmtId="0" fontId="32" fillId="0" borderId="0" xfId="5" applyAlignment="1">
      <alignment horizontal="right" vertical="top"/>
    </xf>
    <xf numFmtId="0" fontId="32" fillId="0" borderId="0" xfId="5" applyAlignment="1">
      <alignment horizontal="right"/>
    </xf>
    <xf numFmtId="4" fontId="32" fillId="0" borderId="0" xfId="5" applyNumberFormat="1"/>
    <xf numFmtId="49" fontId="37" fillId="0" borderId="0" xfId="5" applyNumberFormat="1" applyFont="1" applyAlignment="1">
      <alignment horizontal="center" vertical="center" wrapText="1"/>
    </xf>
    <xf numFmtId="0" fontId="37" fillId="0" borderId="0" xfId="5" applyFont="1" applyAlignment="1">
      <alignment horizontal="center" vertical="center" wrapText="1"/>
    </xf>
    <xf numFmtId="9" fontId="37" fillId="0" borderId="0" xfId="5" applyNumberFormat="1" applyFont="1" applyAlignment="1">
      <alignment horizontal="center" vertical="center" wrapText="1"/>
    </xf>
    <xf numFmtId="1" fontId="37" fillId="0" borderId="0" xfId="5" applyNumberFormat="1" applyFont="1" applyAlignment="1">
      <alignment horizontal="center" vertical="center" wrapText="1"/>
    </xf>
    <xf numFmtId="3" fontId="37" fillId="0" borderId="0" xfId="5" applyNumberFormat="1" applyFont="1" applyAlignment="1">
      <alignment horizontal="center" vertical="center" wrapText="1"/>
    </xf>
    <xf numFmtId="0" fontId="39" fillId="0" borderId="0" xfId="5" applyFont="1" applyAlignment="1">
      <alignment horizontal="center" vertical="center" wrapText="1"/>
    </xf>
    <xf numFmtId="0" fontId="39" fillId="0" borderId="0" xfId="5" applyNumberFormat="1" applyFont="1" applyAlignment="1">
      <alignment vertical="top" wrapText="1"/>
    </xf>
    <xf numFmtId="9" fontId="37" fillId="0" borderId="0" xfId="5" applyNumberFormat="1" applyFont="1" applyAlignment="1">
      <alignment vertical="top" wrapText="1"/>
    </xf>
    <xf numFmtId="1" fontId="37" fillId="0" borderId="0" xfId="5" applyNumberFormat="1" applyFont="1" applyAlignment="1">
      <alignment vertical="top" wrapText="1"/>
    </xf>
    <xf numFmtId="4" fontId="37" fillId="0" borderId="0" xfId="5" applyNumberFormat="1" applyFont="1" applyAlignment="1" applyProtection="1">
      <alignment vertical="top"/>
      <protection locked="0"/>
    </xf>
    <xf numFmtId="4" fontId="37" fillId="0" borderId="0" xfId="5" applyNumberFormat="1" applyFont="1" applyAlignment="1">
      <alignment vertical="top"/>
    </xf>
    <xf numFmtId="0" fontId="32" fillId="0" borderId="0" xfId="5" applyAlignment="1">
      <alignment vertical="top"/>
    </xf>
    <xf numFmtId="0" fontId="39" fillId="0" borderId="0" xfId="5" applyNumberFormat="1" applyFont="1" applyAlignment="1" applyProtection="1">
      <alignment vertical="top" wrapText="1"/>
      <protection locked="0"/>
    </xf>
    <xf numFmtId="9" fontId="37" fillId="0" borderId="0" xfId="5" applyNumberFormat="1" applyFont="1" applyAlignment="1">
      <alignment horizontal="left" wrapText="1"/>
    </xf>
    <xf numFmtId="1" fontId="37" fillId="0" borderId="0" xfId="5" applyNumberFormat="1" applyFont="1" applyAlignment="1">
      <alignment horizontal="right" wrapText="1"/>
    </xf>
    <xf numFmtId="4" fontId="37" fillId="0" borderId="0" xfId="5" applyNumberFormat="1" applyFont="1" applyProtection="1">
      <protection locked="0"/>
    </xf>
    <xf numFmtId="49" fontId="32" fillId="0" borderId="0" xfId="5" applyNumberFormat="1" applyAlignment="1">
      <alignment vertical="justify" wrapText="1"/>
    </xf>
    <xf numFmtId="49" fontId="32" fillId="0" borderId="0" xfId="5" applyNumberFormat="1" applyAlignment="1">
      <alignment vertical="top" wrapText="1"/>
    </xf>
    <xf numFmtId="49" fontId="39" fillId="0" borderId="0" xfId="5" applyNumberFormat="1" applyFont="1" applyAlignment="1">
      <alignment vertical="top" wrapText="1"/>
    </xf>
    <xf numFmtId="49" fontId="39" fillId="0" borderId="0" xfId="5" applyNumberFormat="1" applyFont="1" applyFill="1" applyAlignment="1">
      <alignment vertical="top" wrapText="1"/>
    </xf>
    <xf numFmtId="0" fontId="39" fillId="0" borderId="0" xfId="5" applyFont="1" applyFill="1" applyAlignment="1">
      <alignment horizontal="left"/>
    </xf>
    <xf numFmtId="1" fontId="37" fillId="0" borderId="0" xfId="5" applyNumberFormat="1" applyFont="1" applyFill="1" applyAlignment="1">
      <alignment horizontal="right"/>
    </xf>
    <xf numFmtId="4" fontId="37" fillId="0" borderId="0" xfId="5" applyNumberFormat="1" applyFont="1" applyFill="1" applyProtection="1">
      <protection locked="0"/>
    </xf>
    <xf numFmtId="4" fontId="37" fillId="0" borderId="0" xfId="5" applyNumberFormat="1" applyFont="1" applyFill="1" applyAlignment="1"/>
    <xf numFmtId="0" fontId="39" fillId="0" borderId="0" xfId="5" applyFont="1" applyFill="1"/>
    <xf numFmtId="49" fontId="39" fillId="0" borderId="0" xfId="5" quotePrefix="1" applyNumberFormat="1" applyFont="1" applyBorder="1" applyAlignment="1">
      <alignment vertical="top" wrapText="1"/>
    </xf>
    <xf numFmtId="0" fontId="32" fillId="0" borderId="0" xfId="5" applyAlignment="1">
      <alignment horizontal="left"/>
    </xf>
    <xf numFmtId="4" fontId="37" fillId="0" borderId="0" xfId="5" applyNumberFormat="1" applyFont="1" applyAlignment="1" applyProtection="1">
      <alignment wrapText="1"/>
      <protection locked="0"/>
    </xf>
    <xf numFmtId="1" fontId="39" fillId="0" borderId="0" xfId="5" applyNumberFormat="1" applyFont="1" applyAlignment="1">
      <alignment horizontal="right" vertical="top" wrapText="1"/>
    </xf>
    <xf numFmtId="0" fontId="37" fillId="0" borderId="0" xfId="5" applyFont="1" applyAlignment="1">
      <alignment horizontal="justify" vertical="top" wrapText="1"/>
    </xf>
    <xf numFmtId="1" fontId="39" fillId="0" borderId="0" xfId="5" applyNumberFormat="1" applyFont="1" applyAlignment="1">
      <alignment horizontal="left" wrapText="1"/>
    </xf>
    <xf numFmtId="3" fontId="39" fillId="0" borderId="0" xfId="5" applyNumberFormat="1" applyFont="1" applyAlignment="1">
      <alignment horizontal="right" wrapText="1"/>
    </xf>
    <xf numFmtId="49" fontId="37" fillId="0" borderId="0" xfId="5" applyNumberFormat="1" applyFont="1" applyAlignment="1">
      <alignment horizontal="justify" vertical="center" wrapText="1"/>
    </xf>
    <xf numFmtId="49" fontId="37" fillId="0" borderId="0" xfId="5" quotePrefix="1" applyNumberFormat="1" applyFont="1" applyAlignment="1">
      <alignment horizontal="justify" vertical="center" wrapText="1"/>
    </xf>
    <xf numFmtId="49" fontId="37" fillId="0" borderId="0" xfId="5" applyNumberFormat="1" applyFont="1" applyBorder="1" applyAlignment="1">
      <alignment horizontal="right" vertical="top" wrapText="1"/>
    </xf>
    <xf numFmtId="49" fontId="37" fillId="0" borderId="0" xfId="5" applyNumberFormat="1" applyFont="1" applyBorder="1" applyAlignment="1">
      <alignment horizontal="justify" vertical="center" wrapText="1"/>
    </xf>
    <xf numFmtId="4" fontId="37" fillId="0" borderId="0" xfId="5" applyNumberFormat="1" applyFont="1" applyBorder="1" applyProtection="1">
      <protection locked="0"/>
    </xf>
    <xf numFmtId="9" fontId="37" fillId="0" borderId="0" xfId="5" applyNumberFormat="1" applyFont="1" applyBorder="1" applyAlignment="1">
      <alignment horizontal="left" wrapText="1"/>
    </xf>
    <xf numFmtId="1" fontId="37" fillId="0" borderId="0" xfId="5" applyNumberFormat="1" applyFont="1" applyBorder="1" applyAlignment="1">
      <alignment horizontal="right" wrapText="1"/>
    </xf>
    <xf numFmtId="4" fontId="37" fillId="0" borderId="0" xfId="5" applyNumberFormat="1" applyFont="1" applyBorder="1"/>
    <xf numFmtId="0" fontId="37" fillId="0" borderId="1" xfId="5" applyFont="1" applyBorder="1" applyAlignment="1">
      <alignment horizontal="justify" vertical="top" wrapText="1"/>
    </xf>
    <xf numFmtId="9" fontId="37" fillId="0" borderId="1" xfId="5" applyNumberFormat="1" applyFont="1" applyBorder="1" applyAlignment="1">
      <alignment horizontal="left" wrapText="1"/>
    </xf>
    <xf numFmtId="1" fontId="37" fillId="0" borderId="1" xfId="5" applyNumberFormat="1" applyFont="1" applyBorder="1" applyAlignment="1">
      <alignment horizontal="right" wrapText="1"/>
    </xf>
    <xf numFmtId="4" fontId="37" fillId="0" borderId="1" xfId="5" applyNumberFormat="1" applyFont="1" applyBorder="1" applyProtection="1">
      <protection locked="0"/>
    </xf>
    <xf numFmtId="4" fontId="37" fillId="0" borderId="1" xfId="5" applyNumberFormat="1" applyFont="1" applyBorder="1"/>
    <xf numFmtId="1" fontId="36" fillId="0" borderId="0" xfId="5" applyNumberFormat="1" applyFont="1" applyAlignment="1">
      <alignment horizontal="right" vertical="top" wrapText="1"/>
    </xf>
    <xf numFmtId="0" fontId="44" fillId="0" borderId="0" xfId="5" applyFont="1" applyAlignment="1">
      <alignment vertical="top" wrapText="1"/>
    </xf>
    <xf numFmtId="49" fontId="44" fillId="0" borderId="0" xfId="5" applyNumberFormat="1" applyFont="1" applyAlignment="1">
      <alignment horizontal="left"/>
    </xf>
    <xf numFmtId="3" fontId="44" fillId="0" borderId="0" xfId="5" applyNumberFormat="1" applyFont="1" applyAlignment="1">
      <alignment horizontal="right"/>
    </xf>
    <xf numFmtId="4" fontId="44" fillId="0" borderId="0" xfId="5" applyNumberFormat="1" applyFont="1" applyAlignment="1" applyProtection="1">
      <alignment wrapText="1"/>
      <protection locked="0"/>
    </xf>
    <xf numFmtId="4" fontId="45" fillId="0" borderId="0" xfId="5" applyNumberFormat="1" applyFont="1" applyAlignment="1">
      <alignment wrapText="1"/>
    </xf>
    <xf numFmtId="0" fontId="36" fillId="0" borderId="0" xfId="5" applyFont="1"/>
    <xf numFmtId="0" fontId="46" fillId="0" borderId="0" xfId="5" applyFont="1"/>
    <xf numFmtId="0" fontId="47" fillId="0" borderId="0" xfId="5" applyFont="1"/>
    <xf numFmtId="0" fontId="32" fillId="0" borderId="0" xfId="5" applyAlignment="1">
      <alignment horizontal="right" vertical="top" wrapText="1"/>
    </xf>
    <xf numFmtId="0" fontId="32" fillId="0" borderId="0" xfId="5" applyAlignment="1">
      <alignment vertical="top" wrapText="1"/>
    </xf>
    <xf numFmtId="4" fontId="32" fillId="0" borderId="0" xfId="5" applyNumberFormat="1" applyAlignment="1">
      <alignment vertical="top" wrapText="1"/>
    </xf>
    <xf numFmtId="0" fontId="22" fillId="0" borderId="0" xfId="5" applyFont="1" applyAlignment="1">
      <alignment horizontal="left" vertical="top" wrapText="1"/>
    </xf>
    <xf numFmtId="0" fontId="39" fillId="0" borderId="0" xfId="5" applyFont="1" applyAlignment="1">
      <alignment horizontal="right" vertical="top" wrapText="1"/>
    </xf>
    <xf numFmtId="0" fontId="39" fillId="0" borderId="0" xfId="5" applyFont="1" applyBorder="1" applyAlignment="1">
      <alignment vertical="top" wrapText="1"/>
    </xf>
    <xf numFmtId="49" fontId="39" fillId="0" borderId="0" xfId="5" applyNumberFormat="1" applyFont="1" applyAlignment="1">
      <alignment horizontal="left"/>
    </xf>
    <xf numFmtId="0" fontId="39" fillId="0" borderId="0" xfId="5" applyFont="1" applyAlignment="1">
      <alignment horizontal="right" wrapText="1"/>
    </xf>
    <xf numFmtId="0" fontId="32" fillId="0" borderId="0" xfId="5" applyAlignment="1">
      <alignment horizontal="right" wrapText="1"/>
    </xf>
    <xf numFmtId="0" fontId="13" fillId="0" borderId="0" xfId="5" applyFont="1" applyAlignment="1">
      <alignment horizontal="right" vertical="top"/>
    </xf>
    <xf numFmtId="0" fontId="39" fillId="0" borderId="0" xfId="5" applyFont="1" applyFill="1" applyBorder="1" applyAlignment="1">
      <alignment vertical="top" wrapText="1"/>
    </xf>
    <xf numFmtId="0" fontId="13" fillId="0" borderId="0" xfId="5" applyFont="1" applyAlignment="1">
      <alignment horizontal="right"/>
    </xf>
    <xf numFmtId="4" fontId="13" fillId="0" borderId="0" xfId="5" applyNumberFormat="1" applyFont="1"/>
    <xf numFmtId="0" fontId="32" fillId="0" borderId="0" xfId="5" applyBorder="1" applyAlignment="1">
      <alignment horizontal="right" vertical="top"/>
    </xf>
    <xf numFmtId="0" fontId="48" fillId="0" borderId="0" xfId="0" applyFont="1" applyBorder="1" applyAlignment="1">
      <alignment vertical="center" wrapText="1"/>
    </xf>
    <xf numFmtId="0" fontId="49" fillId="0" borderId="0" xfId="0" applyFont="1" applyBorder="1" applyAlignment="1">
      <alignment vertical="center" wrapText="1"/>
    </xf>
    <xf numFmtId="0" fontId="49" fillId="0" borderId="0" xfId="0" applyFont="1" applyBorder="1" applyAlignment="1">
      <alignment horizontal="right" vertical="center" wrapText="1"/>
    </xf>
    <xf numFmtId="0" fontId="0" fillId="0" borderId="0" xfId="0" applyBorder="1"/>
    <xf numFmtId="0" fontId="50" fillId="0" borderId="0" xfId="0" applyFont="1" applyBorder="1" applyAlignment="1">
      <alignment vertical="center"/>
    </xf>
    <xf numFmtId="0" fontId="2" fillId="0" borderId="0" xfId="3" applyFont="1" applyBorder="1" applyAlignment="1">
      <alignment vertical="top" wrapText="1"/>
    </xf>
    <xf numFmtId="0" fontId="2" fillId="0" borderId="0" xfId="4" applyNumberFormat="1" applyFont="1" applyAlignment="1" applyProtection="1">
      <alignment horizontal="left" vertical="top" wrapText="1"/>
      <protection locked="0"/>
    </xf>
    <xf numFmtId="0" fontId="0" fillId="0" borderId="0" xfId="0" applyAlignment="1">
      <alignment horizontal="left" vertical="top" wrapText="1"/>
    </xf>
    <xf numFmtId="0" fontId="2" fillId="0" borderId="0" xfId="3" applyFont="1" applyBorder="1" applyAlignment="1">
      <alignment vertical="top" wrapText="1"/>
    </xf>
    <xf numFmtId="0" fontId="0" fillId="0" borderId="0" xfId="0" applyAlignment="1"/>
    <xf numFmtId="0" fontId="2" fillId="0" borderId="2" xfId="3" applyFont="1" applyBorder="1" applyAlignment="1">
      <alignment vertical="top"/>
    </xf>
    <xf numFmtId="0" fontId="0" fillId="0" borderId="2" xfId="0" applyBorder="1" applyAlignment="1"/>
    <xf numFmtId="0" fontId="34" fillId="0" borderId="1" xfId="5" applyFont="1" applyBorder="1" applyAlignment="1"/>
    <xf numFmtId="0" fontId="33" fillId="0" borderId="0" xfId="5" applyFont="1" applyAlignment="1">
      <alignment vertical="center"/>
    </xf>
    <xf numFmtId="0" fontId="34" fillId="0" borderId="0" xfId="5" applyFont="1" applyAlignment="1"/>
    <xf numFmtId="0" fontId="39" fillId="0" borderId="0" xfId="5" applyFont="1" applyFill="1" applyAlignment="1" applyProtection="1">
      <alignment horizontal="left"/>
      <protection locked="0"/>
    </xf>
    <xf numFmtId="0" fontId="39" fillId="0" borderId="0" xfId="5" applyFont="1" applyFill="1" applyAlignment="1" applyProtection="1">
      <protection locked="0"/>
    </xf>
  </cellXfs>
  <cellStyles count="6">
    <cellStyle name="Currency" xfId="1" builtinId="4"/>
    <cellStyle name="Currency_1.3.2" xfId="2"/>
    <cellStyle name="Normal" xfId="0" builtinId="0"/>
    <cellStyle name="Normal 2" xfId="5"/>
    <cellStyle name="Normal_1.3.2" xfId="3"/>
    <cellStyle name="Normal_R 1,1" xfId="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I34"/>
  <sheetViews>
    <sheetView topLeftCell="A13" workbookViewId="0">
      <selection activeCell="D22" sqref="D22"/>
    </sheetView>
  </sheetViews>
  <sheetFormatPr defaultRowHeight="12.75"/>
  <sheetData>
    <row r="4" spans="2:8" ht="15.75">
      <c r="B4" s="134" t="s">
        <v>249</v>
      </c>
      <c r="C4" s="135"/>
      <c r="D4" s="135"/>
      <c r="E4" s="135"/>
      <c r="F4" s="136"/>
      <c r="G4" s="136"/>
      <c r="H4" s="136"/>
    </row>
    <row r="5" spans="2:8" ht="15.75">
      <c r="B5" s="134" t="s">
        <v>250</v>
      </c>
      <c r="C5" s="135"/>
      <c r="D5" s="135"/>
      <c r="E5" s="135"/>
      <c r="F5" s="136"/>
      <c r="G5" s="136"/>
      <c r="H5" s="136"/>
    </row>
    <row r="6" spans="2:8" ht="15.75">
      <c r="B6" s="134" t="s">
        <v>251</v>
      </c>
      <c r="C6" s="135"/>
      <c r="D6" s="135"/>
      <c r="E6" s="135"/>
      <c r="F6" s="136"/>
      <c r="G6" s="136"/>
      <c r="H6" s="136"/>
    </row>
    <row r="7" spans="2:8" ht="15.75">
      <c r="B7" s="136"/>
      <c r="C7" s="136"/>
      <c r="D7" s="136"/>
      <c r="E7" s="136"/>
      <c r="F7" s="136"/>
      <c r="G7" s="136"/>
      <c r="H7" s="136"/>
    </row>
    <row r="8" spans="2:8" ht="15.75">
      <c r="B8" s="136"/>
      <c r="C8" s="136"/>
      <c r="D8" s="136"/>
      <c r="E8" s="136"/>
      <c r="F8" s="136"/>
      <c r="G8" s="136"/>
      <c r="H8" s="136"/>
    </row>
    <row r="9" spans="2:8" ht="15.75">
      <c r="B9" s="136"/>
      <c r="C9" s="136"/>
      <c r="D9" s="136"/>
      <c r="E9" s="136"/>
      <c r="F9" s="136"/>
      <c r="G9" s="136"/>
      <c r="H9" s="136"/>
    </row>
    <row r="10" spans="2:8" ht="15.75">
      <c r="B10" s="136"/>
      <c r="C10" s="136"/>
      <c r="D10" s="136"/>
      <c r="E10" s="136"/>
      <c r="F10" s="136"/>
      <c r="G10" s="136"/>
      <c r="H10" s="136"/>
    </row>
    <row r="11" spans="2:8" ht="18">
      <c r="B11" s="135" t="s">
        <v>252</v>
      </c>
      <c r="C11" s="136"/>
      <c r="D11" s="137" t="s">
        <v>260</v>
      </c>
      <c r="E11" s="136"/>
      <c r="F11" s="136"/>
      <c r="G11" s="136"/>
      <c r="H11" s="136"/>
    </row>
    <row r="12" spans="2:8" ht="18">
      <c r="B12" s="136"/>
      <c r="C12" s="136"/>
      <c r="D12" s="138" t="s">
        <v>261</v>
      </c>
      <c r="E12" s="136"/>
      <c r="F12" s="136"/>
      <c r="G12" s="136"/>
      <c r="H12" s="136"/>
    </row>
    <row r="13" spans="2:8" ht="18">
      <c r="B13" s="136"/>
      <c r="C13" s="136"/>
      <c r="D13" s="139" t="s">
        <v>251</v>
      </c>
      <c r="E13" s="136"/>
      <c r="F13" s="136"/>
      <c r="G13" s="136"/>
      <c r="H13" s="136"/>
    </row>
    <row r="14" spans="2:8" ht="18">
      <c r="B14" s="136"/>
      <c r="C14" s="136"/>
      <c r="D14" s="139"/>
      <c r="E14" s="136"/>
      <c r="F14" s="136"/>
      <c r="G14" s="136"/>
      <c r="H14" s="136"/>
    </row>
    <row r="15" spans="2:8" ht="15.75">
      <c r="B15" s="136"/>
      <c r="C15" s="136"/>
      <c r="D15" s="136"/>
      <c r="E15" s="136"/>
      <c r="F15" s="136"/>
      <c r="G15" s="136"/>
      <c r="H15" s="136"/>
    </row>
    <row r="16" spans="2:8" ht="18">
      <c r="B16" s="136" t="s">
        <v>253</v>
      </c>
      <c r="C16" s="136"/>
      <c r="D16" s="138" t="s">
        <v>254</v>
      </c>
      <c r="E16" s="136"/>
      <c r="F16" s="136"/>
      <c r="G16" s="136"/>
      <c r="H16" s="136"/>
    </row>
    <row r="17" spans="2:9" ht="18">
      <c r="B17" s="136"/>
      <c r="C17" s="136"/>
      <c r="D17" s="138" t="s">
        <v>540</v>
      </c>
      <c r="E17" s="136"/>
      <c r="F17" s="136"/>
      <c r="G17" s="136"/>
      <c r="H17" s="136"/>
    </row>
    <row r="18" spans="2:9" ht="18">
      <c r="B18" s="136"/>
      <c r="C18" s="136"/>
      <c r="D18" s="138"/>
      <c r="E18" s="136"/>
      <c r="F18" s="136"/>
      <c r="G18" s="136"/>
      <c r="H18" s="136"/>
    </row>
    <row r="19" spans="2:9" ht="18">
      <c r="B19" s="136"/>
      <c r="C19" s="136"/>
      <c r="D19" s="138"/>
      <c r="E19" s="136"/>
      <c r="F19" s="136"/>
      <c r="G19" s="136"/>
      <c r="H19" s="136"/>
    </row>
    <row r="20" spans="2:9" ht="18">
      <c r="B20" s="135" t="s">
        <v>255</v>
      </c>
      <c r="C20" s="136"/>
      <c r="D20" s="138" t="s">
        <v>541</v>
      </c>
      <c r="E20" s="136"/>
      <c r="F20" s="136"/>
      <c r="G20" s="136"/>
      <c r="H20" s="136"/>
    </row>
    <row r="21" spans="2:9" ht="18">
      <c r="B21" s="135"/>
      <c r="C21" s="136"/>
      <c r="D21" s="138" t="s">
        <v>542</v>
      </c>
      <c r="E21" s="136"/>
      <c r="F21" s="136"/>
      <c r="G21" s="136"/>
      <c r="H21" s="136"/>
    </row>
    <row r="22" spans="2:9" ht="18.75">
      <c r="C22" s="136"/>
      <c r="D22" s="144" t="s">
        <v>41</v>
      </c>
      <c r="E22" s="135"/>
      <c r="F22" s="135"/>
      <c r="G22" s="135"/>
      <c r="H22" s="135"/>
    </row>
    <row r="23" spans="2:9" ht="18.75">
      <c r="B23" s="136"/>
      <c r="C23" s="136"/>
      <c r="E23" s="144"/>
      <c r="F23" s="144"/>
      <c r="G23" s="144"/>
      <c r="H23" s="144"/>
      <c r="I23" s="144"/>
    </row>
    <row r="24" spans="2:9" ht="18">
      <c r="B24" s="136"/>
      <c r="C24" s="136"/>
      <c r="D24" s="138"/>
      <c r="E24" s="137"/>
      <c r="F24" s="135"/>
      <c r="G24" s="135"/>
      <c r="H24" s="135"/>
    </row>
    <row r="25" spans="2:9" ht="18">
      <c r="B25" s="136"/>
      <c r="C25" s="136"/>
      <c r="D25" s="138"/>
      <c r="E25" s="140"/>
      <c r="F25" s="136"/>
      <c r="G25" s="136"/>
      <c r="H25" s="136"/>
    </row>
    <row r="26" spans="2:9" ht="15.75">
      <c r="B26" s="136"/>
      <c r="C26" s="136"/>
      <c r="E26" s="136"/>
      <c r="F26" s="136"/>
      <c r="G26" s="136"/>
      <c r="H26" s="136"/>
    </row>
    <row r="27" spans="2:9" ht="18">
      <c r="B27" s="136"/>
      <c r="C27" s="136"/>
      <c r="D27" s="140"/>
      <c r="E27" s="136"/>
      <c r="F27" s="136"/>
      <c r="G27" s="136"/>
      <c r="H27" s="136"/>
    </row>
    <row r="28" spans="2:9" ht="20.25">
      <c r="B28" s="135" t="s">
        <v>256</v>
      </c>
      <c r="C28" s="136"/>
      <c r="D28" s="141" t="s">
        <v>257</v>
      </c>
      <c r="E28" s="135"/>
      <c r="F28" s="135"/>
      <c r="G28" s="135"/>
      <c r="H28" s="136"/>
    </row>
    <row r="29" spans="2:9" ht="20.25">
      <c r="B29" s="136"/>
      <c r="C29" s="136"/>
      <c r="D29" s="141"/>
      <c r="E29" s="135"/>
      <c r="F29" s="135"/>
      <c r="G29" s="135"/>
      <c r="H29" s="136"/>
    </row>
    <row r="30" spans="2:9" ht="20.25">
      <c r="B30" s="136"/>
      <c r="C30" s="136"/>
      <c r="D30" s="142"/>
      <c r="E30" s="136"/>
      <c r="F30" s="136"/>
      <c r="G30" s="136"/>
      <c r="H30" s="136"/>
    </row>
    <row r="31" spans="2:9" ht="15.75">
      <c r="B31" s="136"/>
      <c r="C31" s="136"/>
      <c r="D31" s="136"/>
      <c r="E31" s="136"/>
      <c r="F31" s="136"/>
      <c r="G31" s="136"/>
      <c r="H31" s="136"/>
    </row>
    <row r="32" spans="2:9" ht="15.75">
      <c r="B32" s="136"/>
      <c r="C32" s="136"/>
      <c r="D32" s="136"/>
      <c r="E32" s="136"/>
      <c r="F32" s="136"/>
      <c r="G32" s="136"/>
      <c r="H32" s="136"/>
    </row>
    <row r="33" spans="2:8" ht="20.25">
      <c r="B33" s="135" t="s">
        <v>258</v>
      </c>
      <c r="C33" s="136"/>
      <c r="D33" s="141" t="s">
        <v>259</v>
      </c>
      <c r="E33" s="136"/>
      <c r="F33" s="136"/>
      <c r="G33" s="136"/>
      <c r="H33" s="136"/>
    </row>
    <row r="34" spans="2:8" ht="15.75">
      <c r="B34" s="136"/>
      <c r="C34" s="136"/>
      <c r="D34" s="143"/>
      <c r="E34" s="136"/>
      <c r="F34" s="136"/>
      <c r="G34" s="136"/>
      <c r="H34" s="136"/>
    </row>
  </sheetData>
  <pageMargins left="1.0629921259842521" right="0.59055118110236227" top="0.59055118110236227" bottom="0.59055118110236227" header="0.51181102362204722" footer="0.31496062992125984"/>
  <pageSetup paperSize="9" scale="8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9"/>
  <sheetViews>
    <sheetView showZeros="0" showWhiteSpace="0" topLeftCell="A207" zoomScaleNormal="100" zoomScaleSheetLayoutView="100" zoomScalePageLayoutView="150" workbookViewId="0">
      <selection activeCell="F218" sqref="F218"/>
    </sheetView>
  </sheetViews>
  <sheetFormatPr defaultRowHeight="12.75"/>
  <cols>
    <col min="1" max="1" width="5.140625" style="234" customWidth="1"/>
    <col min="2" max="2" width="46" style="180" customWidth="1"/>
    <col min="3" max="3" width="5.28515625" style="190" customWidth="1"/>
    <col min="4" max="4" width="6.7109375" style="235" customWidth="1"/>
    <col min="5" max="5" width="10.42578125" style="145" customWidth="1"/>
    <col min="6" max="6" width="15" style="236" customWidth="1"/>
    <col min="7" max="7" width="9.42578125" style="145" customWidth="1"/>
    <col min="8" max="16384" width="9.140625" style="145"/>
  </cols>
  <sheetData>
    <row r="1" spans="1:6" s="153" customFormat="1" ht="18">
      <c r="A1" s="154" t="s">
        <v>274</v>
      </c>
      <c r="B1" s="153" t="s">
        <v>275</v>
      </c>
      <c r="C1" s="155"/>
      <c r="D1" s="156"/>
      <c r="F1" s="157"/>
    </row>
    <row r="3" spans="1:6" ht="45">
      <c r="A3" s="158" t="s">
        <v>276</v>
      </c>
      <c r="B3" s="159" t="s">
        <v>277</v>
      </c>
      <c r="C3" s="160"/>
      <c r="D3" s="161"/>
      <c r="E3" s="162"/>
      <c r="F3" s="163"/>
    </row>
    <row r="4" spans="1:6">
      <c r="A4" s="164"/>
      <c r="B4" s="165"/>
      <c r="C4" s="160"/>
      <c r="D4" s="161"/>
      <c r="E4" s="162"/>
      <c r="F4" s="163"/>
    </row>
    <row r="5" spans="1:6">
      <c r="A5" s="164"/>
      <c r="B5" s="165" t="s">
        <v>278</v>
      </c>
      <c r="C5" s="160"/>
      <c r="D5" s="161"/>
      <c r="E5" s="162"/>
      <c r="F5" s="163"/>
    </row>
    <row r="6" spans="1:6" ht="51">
      <c r="A6" s="164"/>
      <c r="B6" s="166" t="s">
        <v>279</v>
      </c>
      <c r="C6" s="160"/>
      <c r="D6" s="161"/>
      <c r="E6" s="162"/>
      <c r="F6" s="163"/>
    </row>
    <row r="7" spans="1:6">
      <c r="A7" s="164"/>
      <c r="B7" s="166"/>
      <c r="C7" s="160"/>
      <c r="D7" s="161"/>
      <c r="E7" s="162"/>
      <c r="F7" s="163"/>
    </row>
    <row r="8" spans="1:6" s="173" customFormat="1" ht="25.5">
      <c r="A8" s="167" t="s">
        <v>280</v>
      </c>
      <c r="B8" s="168" t="s">
        <v>281</v>
      </c>
      <c r="C8" s="169" t="s">
        <v>282</v>
      </c>
      <c r="D8" s="170" t="s">
        <v>2</v>
      </c>
      <c r="E8" s="171" t="s">
        <v>283</v>
      </c>
      <c r="F8" s="172" t="s">
        <v>284</v>
      </c>
    </row>
    <row r="9" spans="1:6" s="180" customFormat="1" ht="76.5">
      <c r="A9" s="174" t="s">
        <v>285</v>
      </c>
      <c r="B9" s="175" t="s">
        <v>286</v>
      </c>
      <c r="C9" s="176"/>
      <c r="D9" s="177"/>
      <c r="E9" s="178"/>
      <c r="F9" s="179"/>
    </row>
    <row r="10" spans="1:6" s="180" customFormat="1" ht="14.25">
      <c r="A10" s="181"/>
      <c r="B10" s="182" t="s">
        <v>287</v>
      </c>
      <c r="C10" s="176" t="s">
        <v>10</v>
      </c>
      <c r="D10" s="183">
        <v>4</v>
      </c>
      <c r="E10" s="7"/>
      <c r="F10" s="7">
        <f>D10*E10</f>
        <v>0</v>
      </c>
    </row>
    <row r="11" spans="1:6" s="180" customFormat="1">
      <c r="A11" s="181"/>
      <c r="B11" s="182"/>
      <c r="C11" s="176"/>
      <c r="D11" s="183"/>
      <c r="E11" s="184"/>
      <c r="F11" s="185"/>
    </row>
    <row r="12" spans="1:6" s="180" customFormat="1" ht="78.75" customHeight="1">
      <c r="A12" s="174" t="s">
        <v>288</v>
      </c>
      <c r="B12" s="175" t="s">
        <v>289</v>
      </c>
      <c r="C12" s="176"/>
      <c r="D12" s="177"/>
      <c r="E12" s="178"/>
      <c r="F12" s="179"/>
    </row>
    <row r="13" spans="1:6" s="180" customFormat="1" ht="14.25">
      <c r="A13" s="181"/>
      <c r="B13" s="182" t="s">
        <v>290</v>
      </c>
      <c r="C13" s="176" t="s">
        <v>10</v>
      </c>
      <c r="D13" s="183">
        <v>10</v>
      </c>
      <c r="E13" s="7"/>
      <c r="F13" s="7">
        <f>D13*E13</f>
        <v>0</v>
      </c>
    </row>
    <row r="14" spans="1:6" s="180" customFormat="1">
      <c r="A14" s="181"/>
      <c r="B14" s="182"/>
      <c r="C14" s="176"/>
      <c r="D14" s="183"/>
      <c r="E14" s="184"/>
      <c r="F14" s="185"/>
    </row>
    <row r="15" spans="1:6" s="180" customFormat="1" ht="81" customHeight="1">
      <c r="A15" s="174" t="s">
        <v>291</v>
      </c>
      <c r="B15" s="175" t="s">
        <v>292</v>
      </c>
      <c r="C15" s="176"/>
      <c r="D15" s="177"/>
      <c r="E15" s="178"/>
      <c r="F15" s="179"/>
    </row>
    <row r="16" spans="1:6" s="180" customFormat="1" ht="14.25">
      <c r="A16" s="181"/>
      <c r="B16" s="182" t="s">
        <v>293</v>
      </c>
      <c r="C16" s="176" t="s">
        <v>10</v>
      </c>
      <c r="D16" s="183">
        <v>1</v>
      </c>
      <c r="E16" s="7"/>
      <c r="F16" s="7">
        <f>D16*E16</f>
        <v>0</v>
      </c>
    </row>
    <row r="17" spans="1:6" s="180" customFormat="1">
      <c r="A17" s="164"/>
      <c r="B17" s="166"/>
      <c r="C17" s="160"/>
      <c r="D17" s="161"/>
      <c r="E17" s="162"/>
      <c r="F17" s="163"/>
    </row>
    <row r="18" spans="1:6" s="180" customFormat="1" ht="38.25">
      <c r="A18" s="186" t="s">
        <v>294</v>
      </c>
      <c r="B18" s="187" t="s">
        <v>295</v>
      </c>
      <c r="C18" s="160"/>
      <c r="D18" s="161"/>
      <c r="E18" s="188"/>
      <c r="F18" s="163"/>
    </row>
    <row r="19" spans="1:6" s="180" customFormat="1" ht="14.25">
      <c r="A19" s="186"/>
      <c r="B19" s="187" t="s">
        <v>296</v>
      </c>
      <c r="C19" s="160" t="s">
        <v>11</v>
      </c>
      <c r="D19" s="161">
        <v>10</v>
      </c>
      <c r="E19" s="7"/>
      <c r="F19" s="7">
        <f>D19*E19</f>
        <v>0</v>
      </c>
    </row>
    <row r="20" spans="1:6" s="180" customFormat="1" ht="14.25">
      <c r="A20" s="186"/>
      <c r="B20" s="187" t="s">
        <v>297</v>
      </c>
      <c r="C20" s="160" t="s">
        <v>11</v>
      </c>
      <c r="D20" s="161">
        <v>90</v>
      </c>
      <c r="E20" s="7"/>
      <c r="F20" s="7">
        <f t="shared" ref="F20:F26" si="0">D20*E20</f>
        <v>0</v>
      </c>
    </row>
    <row r="21" spans="1:6" s="180" customFormat="1" ht="14.25">
      <c r="A21" s="186"/>
      <c r="B21" s="187" t="s">
        <v>298</v>
      </c>
      <c r="C21" s="160" t="s">
        <v>11</v>
      </c>
      <c r="D21" s="161">
        <v>8</v>
      </c>
      <c r="E21" s="7"/>
      <c r="F21" s="7">
        <f t="shared" si="0"/>
        <v>0</v>
      </c>
    </row>
    <row r="22" spans="1:6" s="180" customFormat="1" ht="14.25">
      <c r="A22" s="186"/>
      <c r="B22" s="187" t="s">
        <v>299</v>
      </c>
      <c r="C22" s="160" t="s">
        <v>11</v>
      </c>
      <c r="D22" s="161">
        <v>6</v>
      </c>
      <c r="E22" s="7"/>
      <c r="F22" s="7">
        <f t="shared" si="0"/>
        <v>0</v>
      </c>
    </row>
    <row r="23" spans="1:6" s="180" customFormat="1" ht="14.25">
      <c r="A23" s="186"/>
      <c r="B23" s="187" t="s">
        <v>300</v>
      </c>
      <c r="C23" s="160" t="s">
        <v>11</v>
      </c>
      <c r="D23" s="161">
        <v>65</v>
      </c>
      <c r="E23" s="7"/>
      <c r="F23" s="7">
        <f t="shared" si="0"/>
        <v>0</v>
      </c>
    </row>
    <row r="24" spans="1:6" s="180" customFormat="1" ht="14.25">
      <c r="A24" s="186"/>
      <c r="B24" s="187" t="s">
        <v>301</v>
      </c>
      <c r="C24" s="160" t="s">
        <v>11</v>
      </c>
      <c r="D24" s="161">
        <v>55</v>
      </c>
      <c r="E24" s="7"/>
      <c r="F24" s="7">
        <f t="shared" si="0"/>
        <v>0</v>
      </c>
    </row>
    <row r="25" spans="1:6" s="180" customFormat="1" ht="14.25">
      <c r="A25" s="186"/>
      <c r="B25" s="187" t="s">
        <v>302</v>
      </c>
      <c r="C25" s="160" t="s">
        <v>11</v>
      </c>
      <c r="D25" s="161">
        <v>18</v>
      </c>
      <c r="E25" s="7"/>
      <c r="F25" s="7">
        <f t="shared" si="0"/>
        <v>0</v>
      </c>
    </row>
    <row r="26" spans="1:6" s="180" customFormat="1" ht="14.25">
      <c r="A26" s="186"/>
      <c r="B26" s="187" t="s">
        <v>303</v>
      </c>
      <c r="C26" s="160" t="s">
        <v>11</v>
      </c>
      <c r="D26" s="161">
        <v>7</v>
      </c>
      <c r="E26" s="7"/>
      <c r="F26" s="7">
        <f t="shared" si="0"/>
        <v>0</v>
      </c>
    </row>
    <row r="27" spans="1:6" s="180" customFormat="1">
      <c r="A27" s="186"/>
      <c r="B27" s="187"/>
      <c r="C27" s="160"/>
      <c r="D27" s="161"/>
      <c r="E27" s="184"/>
      <c r="F27" s="185"/>
    </row>
    <row r="28" spans="1:6" s="180" customFormat="1" ht="51">
      <c r="A28" s="186" t="s">
        <v>304</v>
      </c>
      <c r="B28" s="187" t="s">
        <v>305</v>
      </c>
      <c r="C28" s="160"/>
      <c r="D28" s="161"/>
      <c r="E28" s="184"/>
      <c r="F28" s="185"/>
    </row>
    <row r="29" spans="1:6" s="180" customFormat="1" ht="14.25">
      <c r="A29" s="186"/>
      <c r="B29" s="187" t="s">
        <v>302</v>
      </c>
      <c r="C29" s="160" t="s">
        <v>11</v>
      </c>
      <c r="D29" s="161">
        <v>35</v>
      </c>
      <c r="E29" s="7"/>
      <c r="F29" s="7">
        <f t="shared" ref="F29" si="1">D29*E29</f>
        <v>0</v>
      </c>
    </row>
    <row r="30" spans="1:6" s="180" customFormat="1">
      <c r="A30" s="164"/>
      <c r="B30" s="166"/>
      <c r="C30" s="160"/>
      <c r="D30" s="161"/>
      <c r="E30" s="162"/>
      <c r="F30" s="163"/>
    </row>
    <row r="31" spans="1:6" s="180" customFormat="1" ht="25.5">
      <c r="A31" s="186" t="s">
        <v>306</v>
      </c>
      <c r="B31" s="187" t="s">
        <v>307</v>
      </c>
      <c r="C31" s="160"/>
      <c r="D31" s="161"/>
      <c r="E31" s="162"/>
      <c r="F31" s="163"/>
    </row>
    <row r="32" spans="1:6" s="180" customFormat="1" ht="14.25">
      <c r="A32" s="186"/>
      <c r="B32" s="187" t="s">
        <v>308</v>
      </c>
      <c r="C32" s="160" t="s">
        <v>11</v>
      </c>
      <c r="D32" s="161">
        <v>35</v>
      </c>
      <c r="E32" s="7"/>
      <c r="F32" s="7">
        <f t="shared" ref="F32:F34" si="2">D32*E32</f>
        <v>0</v>
      </c>
    </row>
    <row r="33" spans="1:6" s="180" customFormat="1" ht="14.25">
      <c r="A33" s="186"/>
      <c r="B33" s="187" t="s">
        <v>309</v>
      </c>
      <c r="C33" s="160" t="s">
        <v>11</v>
      </c>
      <c r="D33" s="161">
        <v>80</v>
      </c>
      <c r="E33" s="7"/>
      <c r="F33" s="7">
        <f t="shared" si="2"/>
        <v>0</v>
      </c>
    </row>
    <row r="34" spans="1:6" s="180" customFormat="1" ht="14.25">
      <c r="A34" s="186"/>
      <c r="B34" s="187" t="s">
        <v>310</v>
      </c>
      <c r="C34" s="160" t="s">
        <v>11</v>
      </c>
      <c r="D34" s="161">
        <v>18</v>
      </c>
      <c r="E34" s="7"/>
      <c r="F34" s="7">
        <f t="shared" si="2"/>
        <v>0</v>
      </c>
    </row>
    <row r="35" spans="1:6" s="180" customFormat="1">
      <c r="A35" s="186"/>
      <c r="B35" s="187"/>
      <c r="C35" s="160"/>
      <c r="D35" s="161"/>
      <c r="E35" s="162"/>
      <c r="F35" s="163"/>
    </row>
    <row r="36" spans="1:6" s="180" customFormat="1" ht="38.25">
      <c r="A36" s="189" t="s">
        <v>311</v>
      </c>
      <c r="B36" s="187" t="s">
        <v>312</v>
      </c>
      <c r="C36" s="160"/>
      <c r="D36" s="161"/>
      <c r="E36" s="188"/>
      <c r="F36" s="163"/>
    </row>
    <row r="37" spans="1:6" s="180" customFormat="1" ht="14.25">
      <c r="A37" s="186"/>
      <c r="B37" s="187" t="s">
        <v>313</v>
      </c>
      <c r="C37" s="160" t="s">
        <v>11</v>
      </c>
      <c r="D37" s="161">
        <v>20</v>
      </c>
      <c r="E37" s="7"/>
      <c r="F37" s="7">
        <f t="shared" ref="F37:F38" si="3">D37*E37</f>
        <v>0</v>
      </c>
    </row>
    <row r="38" spans="1:6" s="180" customFormat="1" ht="14.25">
      <c r="A38" s="186"/>
      <c r="B38" s="187" t="s">
        <v>314</v>
      </c>
      <c r="C38" s="160" t="s">
        <v>11</v>
      </c>
      <c r="D38" s="161">
        <v>20</v>
      </c>
      <c r="E38" s="7"/>
      <c r="F38" s="7">
        <f t="shared" si="3"/>
        <v>0</v>
      </c>
    </row>
    <row r="39" spans="1:6" s="180" customFormat="1">
      <c r="A39" s="186"/>
      <c r="B39" s="187"/>
      <c r="C39" s="160"/>
      <c r="D39" s="161"/>
      <c r="E39" s="188"/>
      <c r="F39" s="163"/>
    </row>
    <row r="40" spans="1:6" s="180" customFormat="1" ht="53.25" customHeight="1">
      <c r="A40" s="186" t="s">
        <v>315</v>
      </c>
      <c r="B40" s="187" t="s">
        <v>316</v>
      </c>
      <c r="C40" s="160"/>
      <c r="D40" s="161"/>
      <c r="E40" s="188"/>
      <c r="F40" s="163"/>
    </row>
    <row r="41" spans="1:6" s="180" customFormat="1" ht="14.25">
      <c r="A41" s="186"/>
      <c r="B41" s="187" t="s">
        <v>317</v>
      </c>
      <c r="C41" s="160" t="s">
        <v>10</v>
      </c>
      <c r="D41" s="161">
        <v>1</v>
      </c>
      <c r="E41" s="7"/>
      <c r="F41" s="7">
        <f t="shared" ref="F41:F43" si="4">D41*E41</f>
        <v>0</v>
      </c>
    </row>
    <row r="42" spans="1:6" s="180" customFormat="1" ht="14.25">
      <c r="A42" s="186"/>
      <c r="B42" s="187" t="s">
        <v>318</v>
      </c>
      <c r="C42" s="160" t="s">
        <v>10</v>
      </c>
      <c r="D42" s="161">
        <v>1</v>
      </c>
      <c r="E42" s="7"/>
      <c r="F42" s="7">
        <f t="shared" si="4"/>
        <v>0</v>
      </c>
    </row>
    <row r="43" spans="1:6" s="180" customFormat="1" ht="14.25">
      <c r="A43" s="186"/>
      <c r="B43" s="187" t="s">
        <v>319</v>
      </c>
      <c r="C43" s="160" t="s">
        <v>10</v>
      </c>
      <c r="D43" s="161">
        <v>1</v>
      </c>
      <c r="E43" s="7"/>
      <c r="F43" s="7">
        <f t="shared" si="4"/>
        <v>0</v>
      </c>
    </row>
    <row r="44" spans="1:6" s="180" customFormat="1">
      <c r="A44" s="186"/>
      <c r="B44" s="187"/>
      <c r="C44" s="160"/>
      <c r="D44" s="161"/>
      <c r="E44" s="184"/>
      <c r="F44" s="185"/>
    </row>
    <row r="45" spans="1:6" s="180" customFormat="1" ht="25.5">
      <c r="A45" s="186" t="s">
        <v>320</v>
      </c>
      <c r="B45" s="187" t="s">
        <v>321</v>
      </c>
      <c r="C45" s="160"/>
      <c r="D45" s="161"/>
      <c r="E45" s="184"/>
      <c r="F45" s="185"/>
    </row>
    <row r="46" spans="1:6" s="180" customFormat="1" ht="14.25">
      <c r="A46" s="186"/>
      <c r="B46" s="187" t="s">
        <v>322</v>
      </c>
      <c r="C46" s="160" t="s">
        <v>323</v>
      </c>
      <c r="D46" s="161">
        <v>1</v>
      </c>
      <c r="E46" s="7"/>
      <c r="F46" s="7">
        <f t="shared" ref="F46" si="5">D46*E46</f>
        <v>0</v>
      </c>
    </row>
    <row r="47" spans="1:6" s="180" customFormat="1">
      <c r="A47" s="186"/>
      <c r="B47" s="187"/>
      <c r="C47" s="160"/>
      <c r="D47" s="161"/>
      <c r="E47" s="188"/>
      <c r="F47" s="163"/>
    </row>
    <row r="48" spans="1:6" s="180" customFormat="1" ht="41.25" customHeight="1">
      <c r="A48" s="186" t="s">
        <v>324</v>
      </c>
      <c r="B48" s="187" t="s">
        <v>325</v>
      </c>
      <c r="C48" s="160"/>
      <c r="D48" s="161"/>
      <c r="E48" s="188"/>
      <c r="F48" s="163"/>
    </row>
    <row r="49" spans="1:6" s="180" customFormat="1" ht="14.25">
      <c r="A49" s="186"/>
      <c r="B49" s="187" t="s">
        <v>326</v>
      </c>
      <c r="C49" s="160" t="s">
        <v>10</v>
      </c>
      <c r="D49" s="161">
        <v>8</v>
      </c>
      <c r="E49" s="7"/>
      <c r="F49" s="7">
        <f t="shared" ref="F49" si="6">D49*E49</f>
        <v>0</v>
      </c>
    </row>
    <row r="50" spans="1:6" s="180" customFormat="1">
      <c r="A50" s="186"/>
      <c r="B50" s="187"/>
      <c r="C50" s="160"/>
      <c r="D50" s="161"/>
      <c r="E50" s="184"/>
      <c r="F50" s="185"/>
    </row>
    <row r="51" spans="1:6" s="180" customFormat="1" ht="42" customHeight="1">
      <c r="A51" s="186" t="s">
        <v>327</v>
      </c>
      <c r="B51" s="187" t="s">
        <v>328</v>
      </c>
      <c r="C51" s="160"/>
      <c r="D51" s="161"/>
      <c r="E51" s="188"/>
      <c r="F51" s="163"/>
    </row>
    <row r="52" spans="1:6" s="180" customFormat="1" ht="14.25">
      <c r="A52" s="186"/>
      <c r="B52" s="187" t="s">
        <v>329</v>
      </c>
      <c r="C52" s="160" t="s">
        <v>10</v>
      </c>
      <c r="D52" s="161">
        <v>6</v>
      </c>
      <c r="E52" s="7"/>
      <c r="F52" s="7">
        <f t="shared" ref="F52" si="7">D52*E52</f>
        <v>0</v>
      </c>
    </row>
    <row r="53" spans="1:6" s="180" customFormat="1">
      <c r="A53" s="186"/>
      <c r="B53" s="187"/>
      <c r="C53" s="160"/>
      <c r="D53" s="161"/>
      <c r="E53" s="184"/>
      <c r="F53" s="185"/>
    </row>
    <row r="54" spans="1:6" s="180" customFormat="1" ht="69.75" customHeight="1">
      <c r="A54" s="186" t="s">
        <v>330</v>
      </c>
      <c r="B54" s="187" t="s">
        <v>331</v>
      </c>
      <c r="C54" s="160"/>
      <c r="D54" s="161"/>
      <c r="E54" s="188"/>
      <c r="F54" s="163"/>
    </row>
    <row r="55" spans="1:6" s="180" customFormat="1" ht="14.25">
      <c r="A55" s="186"/>
      <c r="B55" s="187" t="s">
        <v>332</v>
      </c>
      <c r="C55" s="190" t="s">
        <v>11</v>
      </c>
      <c r="D55" s="180">
        <v>17</v>
      </c>
      <c r="E55" s="7"/>
      <c r="F55" s="7">
        <f t="shared" ref="F55:F56" si="8">D55*E55</f>
        <v>0</v>
      </c>
    </row>
    <row r="56" spans="1:6" s="180" customFormat="1" ht="14.25">
      <c r="A56" s="186"/>
      <c r="B56" s="187" t="s">
        <v>333</v>
      </c>
      <c r="C56" s="160" t="s">
        <v>11</v>
      </c>
      <c r="D56" s="161">
        <v>8</v>
      </c>
      <c r="E56" s="7"/>
      <c r="F56" s="7">
        <f t="shared" si="8"/>
        <v>0</v>
      </c>
    </row>
    <row r="57" spans="1:6" s="180" customFormat="1">
      <c r="A57" s="186"/>
      <c r="B57" s="187"/>
      <c r="C57" s="160"/>
      <c r="D57" s="161"/>
      <c r="E57" s="184"/>
      <c r="F57" s="185"/>
    </row>
    <row r="58" spans="1:6" s="180" customFormat="1" ht="27" customHeight="1">
      <c r="A58" s="186" t="s">
        <v>334</v>
      </c>
      <c r="B58" s="187" t="s">
        <v>335</v>
      </c>
      <c r="C58" s="160"/>
      <c r="D58" s="161"/>
      <c r="E58" s="184"/>
      <c r="F58" s="185"/>
    </row>
    <row r="59" spans="1:6" s="180" customFormat="1" ht="14.25">
      <c r="A59" s="186"/>
      <c r="B59" s="187" t="s">
        <v>336</v>
      </c>
      <c r="C59" s="160" t="s">
        <v>11</v>
      </c>
      <c r="D59" s="161">
        <v>6</v>
      </c>
      <c r="E59" s="7"/>
      <c r="F59" s="7">
        <f t="shared" ref="F59" si="9">D59*E59</f>
        <v>0</v>
      </c>
    </row>
    <row r="60" spans="1:6" s="180" customFormat="1">
      <c r="A60" s="186"/>
      <c r="B60" s="187"/>
      <c r="C60" s="160"/>
      <c r="D60" s="161"/>
      <c r="E60" s="188"/>
      <c r="F60" s="163"/>
    </row>
    <row r="61" spans="1:6" s="180" customFormat="1" ht="25.5">
      <c r="A61" s="189" t="s">
        <v>337</v>
      </c>
      <c r="B61" s="187" t="s">
        <v>338</v>
      </c>
      <c r="C61" s="160"/>
      <c r="D61" s="161"/>
      <c r="E61" s="188"/>
      <c r="F61" s="163"/>
    </row>
    <row r="62" spans="1:6" s="180" customFormat="1" ht="14.25">
      <c r="A62" s="186"/>
      <c r="B62" s="187" t="s">
        <v>339</v>
      </c>
      <c r="C62" s="160" t="s">
        <v>10</v>
      </c>
      <c r="D62" s="161">
        <v>8</v>
      </c>
      <c r="E62" s="7"/>
      <c r="F62" s="7">
        <f t="shared" ref="F62" si="10">D62*E62</f>
        <v>0</v>
      </c>
    </row>
    <row r="63" spans="1:6" s="180" customFormat="1">
      <c r="A63" s="186"/>
      <c r="B63" s="187"/>
      <c r="C63" s="160"/>
      <c r="D63" s="161"/>
      <c r="E63" s="184"/>
      <c r="F63" s="185"/>
    </row>
    <row r="64" spans="1:6" s="180" customFormat="1" ht="38.25">
      <c r="A64" s="189" t="s">
        <v>340</v>
      </c>
      <c r="B64" s="187" t="s">
        <v>341</v>
      </c>
      <c r="C64" s="160"/>
      <c r="D64" s="161"/>
      <c r="E64" s="188"/>
      <c r="F64" s="163"/>
    </row>
    <row r="65" spans="1:7" s="180" customFormat="1" ht="69" customHeight="1">
      <c r="A65" s="186"/>
      <c r="B65" s="187" t="s">
        <v>342</v>
      </c>
      <c r="C65" s="160" t="s">
        <v>269</v>
      </c>
      <c r="D65" s="161" t="s">
        <v>269</v>
      </c>
      <c r="E65" s="184"/>
      <c r="F65" s="185"/>
    </row>
    <row r="66" spans="1:7" s="180" customFormat="1" ht="14.25">
      <c r="A66" s="186"/>
      <c r="B66" s="187" t="s">
        <v>322</v>
      </c>
      <c r="C66" s="160" t="s">
        <v>323</v>
      </c>
      <c r="D66" s="161">
        <v>3</v>
      </c>
      <c r="E66" s="7"/>
      <c r="F66" s="7">
        <f t="shared" ref="F66" si="11">D66*E66</f>
        <v>0</v>
      </c>
    </row>
    <row r="67" spans="1:7" s="180" customFormat="1">
      <c r="A67" s="186"/>
      <c r="B67" s="187"/>
      <c r="C67" s="160"/>
      <c r="D67" s="161"/>
      <c r="E67" s="184"/>
      <c r="F67" s="185"/>
    </row>
    <row r="68" spans="1:7" s="180" customFormat="1" ht="44.25" customHeight="1">
      <c r="A68" s="189" t="s">
        <v>343</v>
      </c>
      <c r="B68" s="187" t="s">
        <v>344</v>
      </c>
      <c r="C68" s="160"/>
      <c r="D68" s="161"/>
      <c r="E68" s="188"/>
      <c r="F68" s="163"/>
    </row>
    <row r="69" spans="1:7" s="180" customFormat="1" ht="38.25">
      <c r="A69" s="186"/>
      <c r="B69" s="187" t="s">
        <v>345</v>
      </c>
      <c r="C69" s="160" t="s">
        <v>269</v>
      </c>
      <c r="D69" s="161" t="s">
        <v>269</v>
      </c>
      <c r="E69" s="184"/>
      <c r="F69" s="185"/>
    </row>
    <row r="70" spans="1:7" s="180" customFormat="1" ht="14.25">
      <c r="A70" s="186"/>
      <c r="B70" s="187" t="s">
        <v>322</v>
      </c>
      <c r="C70" s="160" t="s">
        <v>323</v>
      </c>
      <c r="D70" s="161">
        <v>1</v>
      </c>
      <c r="E70" s="7"/>
      <c r="F70" s="7">
        <f t="shared" ref="F70" si="12">D70*E70</f>
        <v>0</v>
      </c>
    </row>
    <row r="71" spans="1:7" s="180" customFormat="1">
      <c r="A71" s="186"/>
      <c r="B71" s="187"/>
      <c r="C71" s="160"/>
      <c r="D71" s="161"/>
      <c r="E71" s="184"/>
      <c r="F71" s="185"/>
    </row>
    <row r="72" spans="1:7" s="180" customFormat="1" ht="82.5" customHeight="1">
      <c r="A72" s="189" t="s">
        <v>346</v>
      </c>
      <c r="B72" s="187" t="s">
        <v>347</v>
      </c>
      <c r="C72" s="160"/>
      <c r="D72" s="161"/>
      <c r="E72" s="188"/>
      <c r="F72" s="163"/>
    </row>
    <row r="73" spans="1:7" s="180" customFormat="1" ht="14.25">
      <c r="A73" s="186"/>
      <c r="B73" s="187" t="s">
        <v>322</v>
      </c>
      <c r="C73" s="160" t="s">
        <v>323</v>
      </c>
      <c r="D73" s="161">
        <v>1</v>
      </c>
      <c r="E73" s="7"/>
      <c r="F73" s="7">
        <f t="shared" ref="F73" si="13">D73*E73</f>
        <v>0</v>
      </c>
    </row>
    <row r="74" spans="1:7" s="180" customFormat="1">
      <c r="A74" s="191"/>
      <c r="B74" s="175"/>
      <c r="C74" s="190"/>
      <c r="D74" s="177"/>
      <c r="E74" s="192"/>
      <c r="F74" s="179"/>
    </row>
    <row r="75" spans="1:7" s="180" customFormat="1" ht="38.25">
      <c r="A75" s="189" t="s">
        <v>348</v>
      </c>
      <c r="B75" s="187" t="s">
        <v>349</v>
      </c>
      <c r="C75" s="160"/>
      <c r="D75" s="161"/>
      <c r="E75" s="188"/>
      <c r="F75" s="163"/>
    </row>
    <row r="76" spans="1:7" s="180" customFormat="1" ht="14.25">
      <c r="A76" s="186"/>
      <c r="B76" s="187" t="s">
        <v>350</v>
      </c>
      <c r="C76" s="193" t="s">
        <v>11</v>
      </c>
      <c r="D76" s="161">
        <v>20</v>
      </c>
      <c r="E76" s="7"/>
      <c r="F76" s="7">
        <f t="shared" ref="F76:F77" si="14">D76*E76</f>
        <v>0</v>
      </c>
    </row>
    <row r="77" spans="1:7" s="180" customFormat="1" ht="14.25">
      <c r="A77" s="186"/>
      <c r="B77" s="187" t="s">
        <v>351</v>
      </c>
      <c r="C77" s="160" t="s">
        <v>11</v>
      </c>
      <c r="D77" s="161">
        <v>20</v>
      </c>
      <c r="E77" s="7"/>
      <c r="F77" s="7">
        <f t="shared" si="14"/>
        <v>0</v>
      </c>
    </row>
    <row r="78" spans="1:7" s="180" customFormat="1">
      <c r="A78" s="186"/>
      <c r="B78" s="187"/>
      <c r="C78" s="160"/>
      <c r="D78" s="161"/>
      <c r="E78" s="188"/>
      <c r="F78" s="163"/>
    </row>
    <row r="79" spans="1:7" s="180" customFormat="1" ht="40.5" customHeight="1">
      <c r="A79" s="186" t="s">
        <v>352</v>
      </c>
      <c r="B79" s="187" t="s">
        <v>353</v>
      </c>
      <c r="C79" s="160"/>
      <c r="D79" s="161"/>
      <c r="E79" s="188"/>
      <c r="F79" s="184"/>
      <c r="G79" s="183"/>
    </row>
    <row r="80" spans="1:7" s="180" customFormat="1" ht="14.25">
      <c r="A80" s="186"/>
      <c r="B80" s="187" t="s">
        <v>322</v>
      </c>
      <c r="C80" s="160" t="s">
        <v>323</v>
      </c>
      <c r="D80" s="161">
        <v>1</v>
      </c>
      <c r="E80" s="7"/>
      <c r="F80" s="7">
        <f t="shared" ref="F80" si="15">D80*E80</f>
        <v>0</v>
      </c>
    </row>
    <row r="81" spans="1:6" s="180" customFormat="1">
      <c r="A81" s="186"/>
      <c r="B81" s="187" t="s">
        <v>354</v>
      </c>
      <c r="C81" s="160"/>
      <c r="D81" s="161"/>
      <c r="E81" s="188"/>
      <c r="F81" s="163"/>
    </row>
    <row r="82" spans="1:6" s="180" customFormat="1" ht="42" customHeight="1">
      <c r="A82" s="189" t="s">
        <v>355</v>
      </c>
      <c r="B82" s="187" t="s">
        <v>356</v>
      </c>
      <c r="C82" s="160"/>
      <c r="D82" s="161"/>
      <c r="E82" s="184"/>
      <c r="F82" s="185"/>
    </row>
    <row r="83" spans="1:6" s="180" customFormat="1" ht="14.25">
      <c r="A83" s="186"/>
      <c r="B83" s="187"/>
      <c r="C83" s="160" t="s">
        <v>10</v>
      </c>
      <c r="D83" s="161">
        <v>18</v>
      </c>
      <c r="E83" s="7"/>
      <c r="F83" s="7">
        <f t="shared" ref="F83" si="16">D83*E83</f>
        <v>0</v>
      </c>
    </row>
    <row r="84" spans="1:6" s="180" customFormat="1">
      <c r="A84" s="186"/>
      <c r="B84" s="187"/>
      <c r="C84" s="160"/>
      <c r="D84" s="161"/>
      <c r="E84" s="162"/>
      <c r="F84" s="163"/>
    </row>
    <row r="85" spans="1:6" s="196" customFormat="1" ht="162.94999999999999" customHeight="1">
      <c r="A85" s="186" t="s">
        <v>357</v>
      </c>
      <c r="B85" s="187" t="s">
        <v>358</v>
      </c>
      <c r="C85" s="193"/>
      <c r="D85" s="194"/>
      <c r="E85" s="195"/>
      <c r="F85" s="195"/>
    </row>
    <row r="86" spans="1:6" s="196" customFormat="1" ht="25.5">
      <c r="A86" s="186"/>
      <c r="B86" s="197" t="s">
        <v>359</v>
      </c>
      <c r="C86" s="193"/>
      <c r="D86" s="194"/>
      <c r="E86" s="195"/>
      <c r="F86" s="195"/>
    </row>
    <row r="87" spans="1:6" s="196" customFormat="1">
      <c r="A87" s="186"/>
      <c r="B87" s="198" t="s">
        <v>360</v>
      </c>
      <c r="C87" s="190"/>
      <c r="D87" s="194"/>
      <c r="E87" s="195"/>
      <c r="F87" s="195"/>
    </row>
    <row r="88" spans="1:6" s="196" customFormat="1" ht="38.25">
      <c r="A88" s="186"/>
      <c r="B88" s="199" t="s">
        <v>361</v>
      </c>
      <c r="C88" s="200"/>
      <c r="D88" s="194"/>
      <c r="E88" s="195"/>
      <c r="F88" s="195"/>
    </row>
    <row r="89" spans="1:6" s="196" customFormat="1">
      <c r="A89" s="186"/>
      <c r="B89" s="198" t="s">
        <v>362</v>
      </c>
      <c r="C89" s="190"/>
      <c r="D89" s="194"/>
      <c r="E89" s="195"/>
      <c r="F89" s="195"/>
    </row>
    <row r="90" spans="1:6" s="196" customFormat="1" ht="38.25">
      <c r="A90" s="186"/>
      <c r="B90" s="199" t="s">
        <v>361</v>
      </c>
      <c r="C90" s="200"/>
      <c r="D90" s="194"/>
      <c r="E90" s="195"/>
      <c r="F90" s="195"/>
    </row>
    <row r="91" spans="1:6" s="196" customFormat="1" ht="55.5" customHeight="1">
      <c r="A91" s="186"/>
      <c r="B91" s="201" t="s">
        <v>363</v>
      </c>
      <c r="C91" s="200"/>
      <c r="D91" s="194"/>
      <c r="E91" s="195"/>
      <c r="F91" s="195"/>
    </row>
    <row r="92" spans="1:6" s="196" customFormat="1">
      <c r="A92" s="186"/>
      <c r="B92" s="202" t="s">
        <v>364</v>
      </c>
      <c r="C92" s="200" t="s">
        <v>269</v>
      </c>
      <c r="D92" s="194" t="s">
        <v>269</v>
      </c>
      <c r="E92" s="194"/>
      <c r="F92" s="194"/>
    </row>
    <row r="93" spans="1:6" s="196" customFormat="1">
      <c r="A93" s="186"/>
      <c r="B93" s="187" t="s">
        <v>365</v>
      </c>
      <c r="C93" s="200"/>
      <c r="D93" s="194"/>
      <c r="E93" s="194"/>
      <c r="F93" s="194"/>
    </row>
    <row r="94" spans="1:6" s="196" customFormat="1" ht="108" customHeight="1">
      <c r="A94" s="186"/>
      <c r="B94" s="187" t="s">
        <v>366</v>
      </c>
      <c r="C94" s="200"/>
      <c r="D94" s="194"/>
      <c r="E94" s="194"/>
      <c r="F94" s="194"/>
    </row>
    <row r="95" spans="1:6" s="196" customFormat="1">
      <c r="A95" s="186"/>
      <c r="B95" s="202"/>
      <c r="C95" s="200"/>
      <c r="D95" s="194"/>
      <c r="E95" s="194"/>
      <c r="F95" s="194"/>
    </row>
    <row r="96" spans="1:6" s="196" customFormat="1">
      <c r="A96" s="186"/>
      <c r="B96" s="187" t="s">
        <v>367</v>
      </c>
      <c r="C96" s="200"/>
      <c r="D96" s="194"/>
      <c r="E96" s="194"/>
      <c r="F96" s="194"/>
    </row>
    <row r="97" spans="1:6" s="196" customFormat="1">
      <c r="A97" s="186"/>
      <c r="B97" s="198" t="s">
        <v>368</v>
      </c>
      <c r="C97" s="200"/>
      <c r="D97" s="194"/>
      <c r="E97" s="194"/>
      <c r="F97" s="194"/>
    </row>
    <row r="98" spans="1:6" s="196" customFormat="1">
      <c r="A98" s="186"/>
      <c r="B98" s="180" t="s">
        <v>369</v>
      </c>
      <c r="C98" s="200"/>
      <c r="D98" s="194"/>
      <c r="E98" s="194"/>
      <c r="F98" s="194"/>
    </row>
    <row r="99" spans="1:6" s="196" customFormat="1">
      <c r="A99" s="186"/>
      <c r="B99" s="198" t="s">
        <v>370</v>
      </c>
      <c r="C99" s="200"/>
      <c r="D99" s="194"/>
      <c r="E99" s="194"/>
      <c r="F99" s="194"/>
    </row>
    <row r="100" spans="1:6" s="196" customFormat="1">
      <c r="A100" s="186"/>
      <c r="B100" s="180" t="s">
        <v>371</v>
      </c>
      <c r="C100" s="190"/>
      <c r="D100" s="194"/>
      <c r="E100" s="195"/>
      <c r="F100" s="195"/>
    </row>
    <row r="101" spans="1:6" s="196" customFormat="1" ht="25.5">
      <c r="A101" s="186"/>
      <c r="B101" s="187" t="s">
        <v>372</v>
      </c>
      <c r="C101" s="203"/>
      <c r="D101" s="195"/>
      <c r="E101" s="195"/>
    </row>
    <row r="102" spans="1:6" s="196" customFormat="1" ht="25.5">
      <c r="A102" s="186"/>
      <c r="B102" s="204" t="s">
        <v>373</v>
      </c>
      <c r="C102" s="190"/>
      <c r="D102" s="194"/>
      <c r="E102" s="195"/>
      <c r="F102" s="195"/>
    </row>
    <row r="103" spans="1:6" s="196" customFormat="1" ht="25.5">
      <c r="A103" s="186"/>
      <c r="B103" s="204" t="s">
        <v>374</v>
      </c>
      <c r="C103" s="190"/>
      <c r="D103" s="194"/>
      <c r="E103" s="195"/>
      <c r="F103" s="195"/>
    </row>
    <row r="104" spans="1:6" s="196" customFormat="1" ht="31.5" customHeight="1">
      <c r="A104" s="186"/>
      <c r="B104" s="187" t="s">
        <v>375</v>
      </c>
      <c r="C104" s="203"/>
      <c r="D104" s="195"/>
      <c r="E104" s="195"/>
    </row>
    <row r="105" spans="1:6" s="196" customFormat="1">
      <c r="A105" s="186"/>
      <c r="B105" s="198" t="s">
        <v>376</v>
      </c>
      <c r="C105" s="190"/>
      <c r="D105" s="194"/>
      <c r="E105" s="195"/>
      <c r="F105" s="195"/>
    </row>
    <row r="106" spans="1:6" s="196" customFormat="1">
      <c r="A106" s="186"/>
      <c r="B106" s="198" t="s">
        <v>377</v>
      </c>
      <c r="C106" s="200"/>
      <c r="D106" s="194"/>
      <c r="E106" s="195"/>
      <c r="F106" s="195"/>
    </row>
    <row r="107" spans="1:6" s="196" customFormat="1" ht="27.95" customHeight="1">
      <c r="A107" s="186"/>
      <c r="B107" s="175" t="s">
        <v>378</v>
      </c>
      <c r="C107" s="200" t="s">
        <v>269</v>
      </c>
      <c r="D107" s="194" t="s">
        <v>269</v>
      </c>
      <c r="E107" s="195"/>
      <c r="F107" s="195"/>
    </row>
    <row r="108" spans="1:6" s="196" customFormat="1" ht="14.25">
      <c r="A108" s="186"/>
      <c r="B108" s="180" t="s">
        <v>379</v>
      </c>
      <c r="C108" s="200"/>
      <c r="D108" s="194"/>
      <c r="E108" s="195"/>
      <c r="F108" s="195"/>
    </row>
    <row r="109" spans="1:6" s="196" customFormat="1">
      <c r="A109" s="186"/>
      <c r="B109" s="180" t="s">
        <v>380</v>
      </c>
      <c r="C109" s="200"/>
      <c r="D109" s="194"/>
      <c r="E109" s="195"/>
      <c r="F109" s="195"/>
    </row>
    <row r="110" spans="1:6" s="196" customFormat="1">
      <c r="A110" s="186"/>
      <c r="B110" s="180"/>
      <c r="C110" s="200"/>
      <c r="D110" s="194"/>
      <c r="E110" s="195"/>
      <c r="F110" s="195"/>
    </row>
    <row r="111" spans="1:6" s="196" customFormat="1" ht="25.5">
      <c r="A111" s="186"/>
      <c r="B111" s="197" t="s">
        <v>381</v>
      </c>
      <c r="C111" s="200"/>
      <c r="D111" s="194"/>
      <c r="E111" s="195"/>
      <c r="F111" s="195"/>
    </row>
    <row r="112" spans="1:6" s="196" customFormat="1">
      <c r="A112" s="186"/>
      <c r="B112" s="198" t="s">
        <v>382</v>
      </c>
      <c r="C112" s="200"/>
      <c r="D112" s="194"/>
      <c r="E112" s="195"/>
      <c r="F112" s="195"/>
    </row>
    <row r="113" spans="1:6" s="196" customFormat="1" ht="25.5">
      <c r="A113" s="186"/>
      <c r="B113" s="199" t="s">
        <v>383</v>
      </c>
      <c r="C113" s="200"/>
      <c r="D113" s="194"/>
      <c r="E113" s="195"/>
      <c r="F113" s="195"/>
    </row>
    <row r="114" spans="1:6" s="196" customFormat="1">
      <c r="A114" s="186"/>
      <c r="B114" s="199" t="s">
        <v>384</v>
      </c>
      <c r="C114" s="200"/>
      <c r="D114" s="194"/>
      <c r="E114" s="195"/>
      <c r="F114" s="195"/>
    </row>
    <row r="115" spans="1:6" s="196" customFormat="1">
      <c r="A115" s="186"/>
      <c r="B115" s="199" t="s">
        <v>385</v>
      </c>
      <c r="C115" s="200"/>
      <c r="D115" s="194"/>
      <c r="E115" s="195"/>
      <c r="F115" s="195"/>
    </row>
    <row r="116" spans="1:6" s="196" customFormat="1">
      <c r="A116" s="186"/>
      <c r="B116" s="199" t="s">
        <v>386</v>
      </c>
      <c r="C116" s="200"/>
      <c r="D116" s="194"/>
      <c r="E116" s="195"/>
      <c r="F116" s="195"/>
    </row>
    <row r="117" spans="1:6" s="196" customFormat="1" ht="25.5">
      <c r="A117" s="186"/>
      <c r="B117" s="199" t="s">
        <v>387</v>
      </c>
      <c r="C117" s="200"/>
      <c r="D117" s="194"/>
      <c r="E117" s="195"/>
      <c r="F117" s="195"/>
    </row>
    <row r="118" spans="1:6" s="196" customFormat="1" ht="25.5">
      <c r="A118" s="186"/>
      <c r="B118" s="199" t="s">
        <v>388</v>
      </c>
      <c r="C118" s="200"/>
      <c r="D118" s="194"/>
      <c r="E118" s="195"/>
      <c r="F118" s="195"/>
    </row>
    <row r="119" spans="1:6" s="196" customFormat="1" ht="27.95" customHeight="1">
      <c r="A119" s="186"/>
      <c r="B119" s="201" t="s">
        <v>389</v>
      </c>
      <c r="C119" s="200"/>
      <c r="D119" s="194"/>
      <c r="E119" s="195"/>
      <c r="F119" s="195"/>
    </row>
    <row r="120" spans="1:6" s="196" customFormat="1" ht="27.95" customHeight="1">
      <c r="A120" s="186"/>
      <c r="B120" s="201" t="s">
        <v>390</v>
      </c>
      <c r="C120" s="200"/>
      <c r="D120" s="194"/>
      <c r="E120" s="195"/>
      <c r="F120" s="195"/>
    </row>
    <row r="121" spans="1:6" s="196" customFormat="1" ht="38.25">
      <c r="A121" s="186"/>
      <c r="B121" s="199" t="s">
        <v>391</v>
      </c>
      <c r="C121" s="200"/>
      <c r="D121" s="194"/>
      <c r="E121" s="195"/>
      <c r="F121" s="195"/>
    </row>
    <row r="122" spans="1:6" s="196" customFormat="1" ht="25.5">
      <c r="A122" s="186"/>
      <c r="B122" s="175" t="s">
        <v>392</v>
      </c>
      <c r="C122" s="200"/>
      <c r="D122" s="194"/>
      <c r="E122" s="194"/>
      <c r="F122" s="194"/>
    </row>
    <row r="123" spans="1:6" s="196" customFormat="1" ht="25.5">
      <c r="A123" s="186"/>
      <c r="B123" s="175" t="s">
        <v>393</v>
      </c>
      <c r="C123" s="200"/>
      <c r="D123" s="194"/>
      <c r="E123" s="194"/>
      <c r="F123" s="194"/>
    </row>
    <row r="124" spans="1:6" s="196" customFormat="1" ht="25.5">
      <c r="A124" s="186"/>
      <c r="B124" s="175" t="s">
        <v>394</v>
      </c>
      <c r="C124" s="200"/>
      <c r="D124" s="194"/>
      <c r="E124" s="195"/>
      <c r="F124" s="195"/>
    </row>
    <row r="125" spans="1:6" s="196" customFormat="1" ht="25.5">
      <c r="A125" s="186"/>
      <c r="B125" s="175" t="s">
        <v>395</v>
      </c>
      <c r="C125" s="200"/>
      <c r="D125" s="194"/>
      <c r="E125" s="194"/>
      <c r="F125" s="194"/>
    </row>
    <row r="126" spans="1:6" s="196" customFormat="1" ht="54" customHeight="1">
      <c r="A126" s="186"/>
      <c r="B126" s="175" t="s">
        <v>396</v>
      </c>
      <c r="C126" s="200"/>
      <c r="D126" s="194"/>
      <c r="E126" s="194"/>
      <c r="F126" s="194"/>
    </row>
    <row r="127" spans="1:6" s="196" customFormat="1">
      <c r="A127" s="186"/>
      <c r="B127" s="175" t="s">
        <v>397</v>
      </c>
      <c r="C127" s="200"/>
      <c r="D127" s="194"/>
      <c r="E127" s="194"/>
      <c r="F127" s="194"/>
    </row>
    <row r="128" spans="1:6" s="196" customFormat="1" ht="25.5">
      <c r="A128" s="186"/>
      <c r="B128" s="175" t="s">
        <v>398</v>
      </c>
      <c r="C128" s="205" t="s">
        <v>269</v>
      </c>
      <c r="D128" s="194" t="s">
        <v>269</v>
      </c>
      <c r="E128" s="195"/>
      <c r="F128" s="195"/>
    </row>
    <row r="129" spans="1:6" s="196" customFormat="1">
      <c r="A129" s="186"/>
      <c r="B129" s="198" t="s">
        <v>376</v>
      </c>
      <c r="C129" s="190"/>
      <c r="D129" s="194"/>
      <c r="E129" s="195"/>
      <c r="F129" s="195"/>
    </row>
    <row r="130" spans="1:6" s="196" customFormat="1">
      <c r="A130" s="186"/>
      <c r="B130" s="198" t="s">
        <v>377</v>
      </c>
      <c r="C130" s="200"/>
      <c r="D130" s="194"/>
      <c r="E130" s="195"/>
      <c r="F130" s="195"/>
    </row>
    <row r="131" spans="1:6" s="196" customFormat="1">
      <c r="A131" s="186"/>
      <c r="B131" s="198" t="s">
        <v>399</v>
      </c>
      <c r="C131" s="200"/>
      <c r="D131" s="194"/>
      <c r="E131" s="195"/>
      <c r="F131" s="195"/>
    </row>
    <row r="132" spans="1:6" s="196" customFormat="1" ht="28.5" customHeight="1">
      <c r="A132" s="186"/>
      <c r="B132" s="175" t="s">
        <v>400</v>
      </c>
      <c r="C132" s="200" t="s">
        <v>269</v>
      </c>
      <c r="D132" s="194" t="s">
        <v>269</v>
      </c>
      <c r="E132" s="195"/>
      <c r="F132" s="195"/>
    </row>
    <row r="133" spans="1:6" s="196" customFormat="1">
      <c r="A133" s="186"/>
      <c r="B133" s="198" t="s">
        <v>401</v>
      </c>
      <c r="C133" s="190"/>
      <c r="D133" s="194"/>
      <c r="E133" s="195"/>
      <c r="F133" s="195"/>
    </row>
    <row r="134" spans="1:6" s="196" customFormat="1" ht="14.25">
      <c r="A134" s="186"/>
      <c r="B134" s="180" t="s">
        <v>402</v>
      </c>
      <c r="C134" s="200"/>
      <c r="D134" s="194"/>
      <c r="E134" s="194"/>
      <c r="F134" s="194"/>
    </row>
    <row r="135" spans="1:6" s="196" customFormat="1" ht="14.25">
      <c r="A135" s="186"/>
      <c r="B135" s="180" t="s">
        <v>403</v>
      </c>
      <c r="C135" s="200"/>
      <c r="D135" s="194"/>
      <c r="E135" s="194"/>
      <c r="F135" s="194"/>
    </row>
    <row r="136" spans="1:6" s="196" customFormat="1" ht="25.5">
      <c r="A136" s="186"/>
      <c r="B136" s="206" t="s">
        <v>404</v>
      </c>
      <c r="C136" s="200"/>
      <c r="D136" s="194"/>
      <c r="E136" s="195"/>
      <c r="F136" s="195"/>
    </row>
    <row r="137" spans="1:6" s="196" customFormat="1" ht="25.5">
      <c r="A137" s="186"/>
      <c r="B137" s="187" t="s">
        <v>405</v>
      </c>
      <c r="C137" s="193"/>
      <c r="D137" s="194"/>
      <c r="E137" s="194"/>
      <c r="F137" s="194"/>
    </row>
    <row r="138" spans="1:6" s="196" customFormat="1" ht="14.25">
      <c r="A138" s="186"/>
      <c r="B138" s="187" t="s">
        <v>322</v>
      </c>
      <c r="C138" s="193" t="s">
        <v>323</v>
      </c>
      <c r="D138" s="194">
        <v>1</v>
      </c>
      <c r="E138" s="7"/>
      <c r="F138" s="7">
        <f t="shared" ref="F138" si="17">D138*E138</f>
        <v>0</v>
      </c>
    </row>
    <row r="139" spans="1:6" s="196" customFormat="1">
      <c r="A139" s="186"/>
      <c r="B139" s="197" t="s">
        <v>530</v>
      </c>
      <c r="C139" s="193"/>
      <c r="D139" s="194"/>
      <c r="E139" s="195"/>
      <c r="F139" s="195"/>
    </row>
    <row r="140" spans="1:6" s="308" customFormat="1" ht="51" customHeight="1">
      <c r="A140" s="304">
        <v>22</v>
      </c>
      <c r="B140" s="305" t="s">
        <v>531</v>
      </c>
      <c r="C140" s="306" t="s">
        <v>10</v>
      </c>
      <c r="D140" s="307">
        <v>1</v>
      </c>
    </row>
    <row r="141" spans="1:6" s="308" customFormat="1" ht="24.75" customHeight="1">
      <c r="A141" s="304"/>
      <c r="B141" s="305" t="s">
        <v>532</v>
      </c>
      <c r="C141" s="306" t="s">
        <v>10</v>
      </c>
      <c r="D141" s="307">
        <v>2</v>
      </c>
    </row>
    <row r="142" spans="1:6" s="308" customFormat="1" ht="20.25" customHeight="1">
      <c r="A142" s="304"/>
      <c r="B142" s="309" t="s">
        <v>533</v>
      </c>
      <c r="C142" s="306" t="s">
        <v>10</v>
      </c>
      <c r="D142" s="307">
        <v>1</v>
      </c>
    </row>
    <row r="143" spans="1:6" s="308" customFormat="1" ht="24.75" customHeight="1">
      <c r="A143" s="304"/>
      <c r="B143" s="305" t="s">
        <v>534</v>
      </c>
      <c r="C143" s="306" t="s">
        <v>10</v>
      </c>
      <c r="D143" s="307">
        <v>1</v>
      </c>
    </row>
    <row r="144" spans="1:6" s="308" customFormat="1" ht="46.5" customHeight="1">
      <c r="A144" s="304"/>
      <c r="B144" s="305" t="s">
        <v>535</v>
      </c>
      <c r="C144" s="306" t="s">
        <v>10</v>
      </c>
      <c r="D144" s="307">
        <v>1</v>
      </c>
    </row>
    <row r="145" spans="1:6" s="308" customFormat="1" ht="51" customHeight="1">
      <c r="A145" s="304"/>
      <c r="B145" s="306" t="s">
        <v>536</v>
      </c>
      <c r="C145" s="306" t="s">
        <v>10</v>
      </c>
      <c r="D145" s="307">
        <v>1</v>
      </c>
    </row>
    <row r="146" spans="1:6" s="308" customFormat="1" ht="86.25" customHeight="1">
      <c r="A146" s="304"/>
      <c r="B146" s="305" t="s">
        <v>537</v>
      </c>
      <c r="C146" s="306" t="s">
        <v>538</v>
      </c>
      <c r="D146" s="307">
        <v>1</v>
      </c>
    </row>
    <row r="147" spans="1:6" s="196" customFormat="1" ht="25.5">
      <c r="A147" s="186"/>
      <c r="B147" s="207" t="s">
        <v>406</v>
      </c>
      <c r="C147" s="193"/>
      <c r="D147" s="194"/>
      <c r="E147" s="195"/>
      <c r="F147" s="195"/>
    </row>
    <row r="148" spans="1:6" s="196" customFormat="1" ht="25.5">
      <c r="A148" s="186"/>
      <c r="B148" s="207" t="s">
        <v>407</v>
      </c>
      <c r="C148" s="193"/>
      <c r="D148" s="194"/>
      <c r="E148" s="195"/>
      <c r="F148" s="195"/>
    </row>
    <row r="149" spans="1:6" s="196" customFormat="1" ht="25.5">
      <c r="A149" s="186"/>
      <c r="B149" s="207" t="s">
        <v>408</v>
      </c>
      <c r="C149" s="193"/>
      <c r="D149" s="194"/>
      <c r="E149" s="195"/>
      <c r="F149" s="195"/>
    </row>
    <row r="150" spans="1:6" s="196" customFormat="1" ht="25.5">
      <c r="A150" s="186"/>
      <c r="B150" s="207" t="s">
        <v>409</v>
      </c>
      <c r="C150" s="193"/>
      <c r="D150" s="194"/>
      <c r="E150" s="195"/>
      <c r="F150" s="195"/>
    </row>
    <row r="151" spans="1:6" s="196" customFormat="1">
      <c r="A151" s="186"/>
      <c r="B151" s="180" t="s">
        <v>410</v>
      </c>
      <c r="C151" s="203" t="s">
        <v>269</v>
      </c>
      <c r="D151" s="194" t="s">
        <v>269</v>
      </c>
      <c r="E151" s="184"/>
      <c r="F151" s="185"/>
    </row>
    <row r="152" spans="1:6" s="196" customFormat="1" ht="14.25">
      <c r="A152" s="186"/>
      <c r="B152" s="180" t="s">
        <v>322</v>
      </c>
      <c r="C152" s="190" t="s">
        <v>323</v>
      </c>
      <c r="D152" s="194">
        <v>1</v>
      </c>
      <c r="E152" s="7"/>
      <c r="F152" s="7">
        <f t="shared" ref="F152" si="18">D152*E152</f>
        <v>0</v>
      </c>
    </row>
    <row r="153" spans="1:6" s="196" customFormat="1" ht="14.25">
      <c r="A153" s="186"/>
      <c r="B153" s="180"/>
      <c r="C153" s="190"/>
      <c r="D153" s="194"/>
      <c r="E153" s="7"/>
      <c r="F153" s="7"/>
    </row>
    <row r="154" spans="1:6" s="196" customFormat="1" ht="51">
      <c r="A154" s="186"/>
      <c r="B154" s="201" t="s">
        <v>411</v>
      </c>
      <c r="C154" s="208"/>
      <c r="D154" s="194"/>
      <c r="E154" s="195"/>
      <c r="F154" s="195"/>
    </row>
    <row r="155" spans="1:6" s="196" customFormat="1" ht="25.5">
      <c r="A155" s="186"/>
      <c r="B155" s="201" t="s">
        <v>412</v>
      </c>
      <c r="C155" s="208" t="s">
        <v>269</v>
      </c>
      <c r="D155" s="194" t="s">
        <v>269</v>
      </c>
      <c r="E155" s="195"/>
      <c r="F155" s="195"/>
    </row>
    <row r="156" spans="1:6" s="196" customFormat="1" ht="14.25">
      <c r="A156" s="186"/>
      <c r="B156" s="180" t="s">
        <v>322</v>
      </c>
      <c r="C156" s="198" t="s">
        <v>323</v>
      </c>
      <c r="D156" s="194">
        <v>1</v>
      </c>
      <c r="E156" s="7"/>
      <c r="F156" s="7">
        <f t="shared" ref="F156" si="19">D156*E156</f>
        <v>0</v>
      </c>
    </row>
    <row r="157" spans="1:6" s="196" customFormat="1">
      <c r="A157" s="186"/>
      <c r="B157" s="187"/>
      <c r="C157" s="193"/>
      <c r="D157" s="194"/>
      <c r="E157" s="194"/>
      <c r="F157" s="194"/>
    </row>
    <row r="158" spans="1:6" s="196" customFormat="1" ht="69" customHeight="1">
      <c r="A158" s="186" t="s">
        <v>413</v>
      </c>
      <c r="B158" s="175" t="s">
        <v>414</v>
      </c>
      <c r="C158" s="190"/>
      <c r="D158" s="194"/>
      <c r="E158" s="194"/>
      <c r="F158" s="194"/>
    </row>
    <row r="159" spans="1:6" s="196" customFormat="1" ht="14.25">
      <c r="A159" s="186"/>
      <c r="B159" s="180" t="s">
        <v>322</v>
      </c>
      <c r="C159" s="190" t="s">
        <v>323</v>
      </c>
      <c r="D159" s="194">
        <v>1</v>
      </c>
      <c r="E159" s="7"/>
      <c r="F159" s="7">
        <f t="shared" ref="F159" si="20">D159*E159</f>
        <v>0</v>
      </c>
    </row>
    <row r="160" spans="1:6" s="196" customFormat="1">
      <c r="A160" s="186"/>
      <c r="B160" s="187"/>
      <c r="C160" s="193"/>
      <c r="D160" s="194"/>
      <c r="E160" s="194"/>
      <c r="F160" s="194"/>
    </row>
    <row r="161" spans="1:6" s="196" customFormat="1">
      <c r="A161" s="186" t="s">
        <v>415</v>
      </c>
      <c r="B161" s="198" t="s">
        <v>416</v>
      </c>
      <c r="C161" s="190"/>
      <c r="D161" s="194"/>
      <c r="E161" s="195"/>
      <c r="F161" s="195"/>
    </row>
    <row r="162" spans="1:6" s="196" customFormat="1" ht="140.25">
      <c r="A162" s="186"/>
      <c r="B162" s="207" t="s">
        <v>417</v>
      </c>
      <c r="C162" s="190"/>
      <c r="D162" s="194"/>
      <c r="E162" s="195"/>
      <c r="F162" s="195"/>
    </row>
    <row r="163" spans="1:6" s="196" customFormat="1" ht="14.25">
      <c r="A163" s="186"/>
      <c r="B163" s="198" t="s">
        <v>322</v>
      </c>
      <c r="C163" s="190" t="s">
        <v>323</v>
      </c>
      <c r="D163" s="194">
        <v>1</v>
      </c>
      <c r="E163" s="7"/>
      <c r="F163" s="7">
        <f t="shared" ref="F163" si="21">D163*E163</f>
        <v>0</v>
      </c>
    </row>
    <row r="164" spans="1:6" s="196" customFormat="1">
      <c r="A164" s="186"/>
      <c r="B164" s="198"/>
      <c r="C164" s="190"/>
      <c r="D164" s="194"/>
      <c r="E164" s="184"/>
      <c r="F164" s="185"/>
    </row>
    <row r="165" spans="1:6" s="196" customFormat="1">
      <c r="A165" s="186" t="s">
        <v>418</v>
      </c>
      <c r="B165" s="198" t="s">
        <v>419</v>
      </c>
      <c r="C165" s="190"/>
      <c r="D165" s="194"/>
      <c r="E165" s="184"/>
      <c r="F165" s="185"/>
    </row>
    <row r="166" spans="1:6" s="196" customFormat="1" ht="70.5" customHeight="1">
      <c r="A166" s="186"/>
      <c r="B166" s="209" t="s">
        <v>420</v>
      </c>
      <c r="C166" s="193"/>
      <c r="D166" s="194"/>
      <c r="E166" s="195"/>
      <c r="F166" s="195"/>
    </row>
    <row r="167" spans="1:6" s="196" customFormat="1" ht="14.25">
      <c r="A167" s="186"/>
      <c r="B167" s="209" t="s">
        <v>322</v>
      </c>
      <c r="C167" s="193" t="s">
        <v>323</v>
      </c>
      <c r="D167" s="194">
        <v>2</v>
      </c>
      <c r="E167" s="7"/>
      <c r="F167" s="7">
        <f t="shared" ref="F167" si="22">D167*E167</f>
        <v>0</v>
      </c>
    </row>
    <row r="168" spans="1:6" s="196" customFormat="1">
      <c r="A168" s="186"/>
      <c r="B168" s="209"/>
      <c r="C168" s="193"/>
      <c r="D168" s="194"/>
      <c r="E168" s="195"/>
      <c r="F168" s="195"/>
    </row>
    <row r="169" spans="1:6" s="196" customFormat="1" ht="25.5">
      <c r="A169" s="186" t="s">
        <v>421</v>
      </c>
      <c r="B169" s="209" t="s">
        <v>422</v>
      </c>
      <c r="C169" s="193"/>
      <c r="D169" s="194"/>
      <c r="E169" s="195"/>
      <c r="F169" s="195"/>
    </row>
    <row r="170" spans="1:6" s="196" customFormat="1" ht="42" customHeight="1">
      <c r="A170" s="186"/>
      <c r="B170" s="209" t="s">
        <v>423</v>
      </c>
      <c r="C170" s="193"/>
      <c r="D170" s="194"/>
      <c r="E170" s="195"/>
      <c r="F170" s="195"/>
    </row>
    <row r="171" spans="1:6" s="196" customFormat="1" ht="14.25">
      <c r="A171" s="186"/>
      <c r="B171" s="209" t="s">
        <v>322</v>
      </c>
      <c r="C171" s="193" t="s">
        <v>323</v>
      </c>
      <c r="D171" s="194">
        <v>3</v>
      </c>
      <c r="E171" s="7"/>
      <c r="F171" s="7">
        <f t="shared" ref="F171" si="23">D171*E171</f>
        <v>0</v>
      </c>
    </row>
    <row r="172" spans="1:6" s="196" customFormat="1">
      <c r="A172" s="186"/>
      <c r="B172" s="209"/>
      <c r="C172" s="193"/>
      <c r="D172" s="194"/>
      <c r="E172" s="195"/>
      <c r="F172" s="195"/>
    </row>
    <row r="173" spans="1:6" s="180" customFormat="1" ht="51">
      <c r="A173" s="189" t="s">
        <v>424</v>
      </c>
      <c r="B173" s="175" t="s">
        <v>425</v>
      </c>
      <c r="C173" s="190"/>
      <c r="D173" s="161"/>
      <c r="E173" s="162"/>
      <c r="F173" s="163"/>
    </row>
    <row r="174" spans="1:6" s="180" customFormat="1" ht="14.25">
      <c r="A174" s="189"/>
      <c r="B174" s="180" t="s">
        <v>322</v>
      </c>
      <c r="C174" s="190" t="s">
        <v>323</v>
      </c>
      <c r="D174" s="161">
        <v>2</v>
      </c>
      <c r="E174" s="7"/>
      <c r="F174" s="7">
        <f t="shared" ref="F174" si="24">D174*E174</f>
        <v>0</v>
      </c>
    </row>
    <row r="175" spans="1:6" s="180" customFormat="1">
      <c r="A175" s="189"/>
      <c r="C175" s="190"/>
      <c r="D175" s="161"/>
      <c r="E175" s="162"/>
      <c r="F175" s="163"/>
    </row>
    <row r="176" spans="1:6" ht="51">
      <c r="A176" s="189" t="s">
        <v>426</v>
      </c>
      <c r="B176" s="175" t="s">
        <v>427</v>
      </c>
      <c r="D176" s="161"/>
      <c r="E176" s="188"/>
      <c r="F176" s="163"/>
    </row>
    <row r="177" spans="1:6" ht="14.25" customHeight="1">
      <c r="A177" s="189"/>
      <c r="B177" s="180" t="s">
        <v>322</v>
      </c>
      <c r="C177" s="190" t="s">
        <v>323</v>
      </c>
      <c r="D177" s="161">
        <v>1</v>
      </c>
      <c r="E177" s="7"/>
      <c r="F177" s="7">
        <f t="shared" ref="F177" si="25">D177*E177</f>
        <v>0</v>
      </c>
    </row>
    <row r="178" spans="1:6" s="180" customFormat="1">
      <c r="A178" s="189"/>
      <c r="C178" s="190"/>
      <c r="D178" s="161"/>
      <c r="E178" s="162"/>
      <c r="F178" s="163"/>
    </row>
    <row r="179" spans="1:6" ht="38.25">
      <c r="A179" s="189" t="s">
        <v>428</v>
      </c>
      <c r="B179" s="175" t="s">
        <v>429</v>
      </c>
      <c r="C179" s="210"/>
      <c r="D179" s="161"/>
      <c r="E179" s="188"/>
      <c r="F179" s="163"/>
    </row>
    <row r="180" spans="1:6" ht="15.75" customHeight="1">
      <c r="A180" s="189"/>
      <c r="B180" s="180" t="s">
        <v>322</v>
      </c>
      <c r="C180" s="210" t="s">
        <v>323</v>
      </c>
      <c r="D180" s="161">
        <v>5</v>
      </c>
      <c r="E180" s="7"/>
      <c r="F180" s="7">
        <f t="shared" ref="F180" si="26">D180*E180</f>
        <v>0</v>
      </c>
    </row>
    <row r="181" spans="1:6">
      <c r="A181" s="189"/>
      <c r="C181" s="210"/>
      <c r="D181" s="161"/>
      <c r="E181" s="188"/>
      <c r="F181" s="163"/>
    </row>
    <row r="182" spans="1:6" ht="25.5">
      <c r="A182" s="189" t="s">
        <v>430</v>
      </c>
      <c r="B182" s="207" t="s">
        <v>431</v>
      </c>
      <c r="C182" s="210"/>
      <c r="D182" s="161"/>
      <c r="E182" s="188"/>
      <c r="F182" s="163"/>
    </row>
    <row r="183" spans="1:6" ht="14.25" customHeight="1">
      <c r="A183" s="189"/>
      <c r="B183" s="180" t="s">
        <v>322</v>
      </c>
      <c r="C183" s="210" t="s">
        <v>323</v>
      </c>
      <c r="D183" s="161">
        <v>1</v>
      </c>
      <c r="E183" s="7"/>
      <c r="F183" s="7">
        <f t="shared" ref="F183" si="27">D183*E183</f>
        <v>0</v>
      </c>
    </row>
    <row r="184" spans="1:6" ht="14.25" customHeight="1">
      <c r="A184" s="189"/>
      <c r="C184" s="210"/>
      <c r="D184" s="161"/>
      <c r="E184" s="184"/>
      <c r="F184" s="185"/>
    </row>
    <row r="185" spans="1:6" ht="38.25">
      <c r="A185" s="186" t="s">
        <v>432</v>
      </c>
      <c r="B185" s="166" t="s">
        <v>433</v>
      </c>
      <c r="C185" s="200" t="s">
        <v>10</v>
      </c>
      <c r="D185" s="211">
        <v>1</v>
      </c>
      <c r="E185" s="7"/>
      <c r="F185" s="7">
        <f t="shared" ref="F185" si="28">D185*E185</f>
        <v>0</v>
      </c>
    </row>
    <row r="186" spans="1:6">
      <c r="A186" s="189"/>
      <c r="C186" s="210"/>
      <c r="D186" s="161"/>
      <c r="E186" s="184"/>
      <c r="F186" s="185"/>
    </row>
    <row r="187" spans="1:6" s="180" customFormat="1" ht="25.5">
      <c r="A187" s="189" t="s">
        <v>434</v>
      </c>
      <c r="B187" s="212" t="s">
        <v>435</v>
      </c>
      <c r="C187" s="190" t="s">
        <v>323</v>
      </c>
      <c r="D187" s="161">
        <v>1</v>
      </c>
      <c r="E187" s="7"/>
      <c r="F187" s="7">
        <f t="shared" ref="F187" si="29">D187*E187</f>
        <v>0</v>
      </c>
    </row>
    <row r="188" spans="1:6" s="180" customFormat="1">
      <c r="A188" s="189"/>
      <c r="B188" s="212"/>
      <c r="C188" s="190"/>
      <c r="D188" s="161"/>
      <c r="E188" s="162"/>
      <c r="F188" s="163"/>
    </row>
    <row r="189" spans="1:6" s="180" customFormat="1" ht="17.649999999999999" customHeight="1">
      <c r="A189" s="213" t="s">
        <v>436</v>
      </c>
      <c r="B189" s="214" t="s">
        <v>437</v>
      </c>
      <c r="C189" s="205"/>
      <c r="D189" s="215"/>
      <c r="E189" s="216"/>
      <c r="F189" s="217"/>
    </row>
    <row r="190" spans="1:6" s="180" customFormat="1" ht="17.649999999999999" customHeight="1">
      <c r="A190" s="213"/>
      <c r="B190" s="218" t="s">
        <v>438</v>
      </c>
      <c r="C190" s="205" t="s">
        <v>10</v>
      </c>
      <c r="D190" s="215">
        <v>3</v>
      </c>
      <c r="E190" s="7"/>
      <c r="F190" s="7">
        <f t="shared" ref="F190:F193" si="30">D190*E190</f>
        <v>0</v>
      </c>
    </row>
    <row r="191" spans="1:6" s="180" customFormat="1" ht="14.25">
      <c r="A191" s="219"/>
      <c r="B191" s="218" t="s">
        <v>439</v>
      </c>
      <c r="C191" s="205" t="s">
        <v>10</v>
      </c>
      <c r="D191" s="215">
        <v>1</v>
      </c>
      <c r="E191" s="7"/>
      <c r="F191" s="7">
        <f t="shared" si="30"/>
        <v>0</v>
      </c>
    </row>
    <row r="192" spans="1:6" s="180" customFormat="1" ht="14.25">
      <c r="A192" s="219"/>
      <c r="B192" s="218" t="s">
        <v>440</v>
      </c>
      <c r="C192" s="205" t="s">
        <v>10</v>
      </c>
      <c r="D192" s="215">
        <v>2</v>
      </c>
      <c r="E192" s="7"/>
      <c r="F192" s="7">
        <f t="shared" si="30"/>
        <v>0</v>
      </c>
    </row>
    <row r="193" spans="1:6" s="180" customFormat="1" ht="14.25">
      <c r="A193" s="219"/>
      <c r="B193" s="218" t="s">
        <v>441</v>
      </c>
      <c r="C193" s="205" t="s">
        <v>10</v>
      </c>
      <c r="D193" s="215">
        <v>3</v>
      </c>
      <c r="E193" s="7"/>
      <c r="F193" s="7">
        <f t="shared" si="30"/>
        <v>0</v>
      </c>
    </row>
    <row r="194" spans="1:6" s="180" customFormat="1">
      <c r="A194" s="219"/>
      <c r="B194" s="218"/>
      <c r="C194" s="205"/>
      <c r="D194" s="215"/>
      <c r="E194" s="216"/>
      <c r="F194" s="195"/>
    </row>
    <row r="195" spans="1:6" s="180" customFormat="1" ht="25.5">
      <c r="A195" s="219" t="s">
        <v>442</v>
      </c>
      <c r="B195" s="175" t="s">
        <v>443</v>
      </c>
      <c r="C195" s="205"/>
      <c r="D195" s="215"/>
      <c r="E195" s="216"/>
      <c r="F195" s="195"/>
    </row>
    <row r="196" spans="1:6" s="180" customFormat="1" ht="14.25">
      <c r="A196" s="219"/>
      <c r="B196" s="218"/>
      <c r="C196" s="205" t="s">
        <v>50</v>
      </c>
      <c r="D196" s="215">
        <v>7</v>
      </c>
      <c r="E196" s="7"/>
      <c r="F196" s="7">
        <f t="shared" ref="F196" si="31">D196*E196</f>
        <v>0</v>
      </c>
    </row>
    <row r="197" spans="1:6" s="180" customFormat="1" ht="11.25" customHeight="1">
      <c r="A197" s="219"/>
      <c r="B197" s="218"/>
      <c r="C197" s="205"/>
      <c r="D197" s="215"/>
      <c r="E197" s="7"/>
      <c r="F197" s="7"/>
    </row>
    <row r="198" spans="1:6" s="223" customFormat="1" ht="38.25">
      <c r="A198" s="219" t="s">
        <v>444</v>
      </c>
      <c r="B198" s="214" t="s">
        <v>445</v>
      </c>
      <c r="C198" s="166"/>
      <c r="D198" s="220"/>
      <c r="E198" s="221"/>
      <c r="F198" s="222"/>
    </row>
    <row r="199" spans="1:6" s="180" customFormat="1" ht="14.25">
      <c r="A199" s="219"/>
      <c r="B199" s="218" t="s">
        <v>446</v>
      </c>
      <c r="C199" s="205" t="s">
        <v>323</v>
      </c>
      <c r="D199" s="215">
        <v>2</v>
      </c>
      <c r="E199" s="7"/>
      <c r="F199" s="7">
        <f t="shared" ref="F199:F200" si="32">D199*E199</f>
        <v>0</v>
      </c>
    </row>
    <row r="200" spans="1:6" s="180" customFormat="1" ht="14.25">
      <c r="A200" s="219"/>
      <c r="B200" s="218" t="s">
        <v>447</v>
      </c>
      <c r="C200" s="205" t="s">
        <v>323</v>
      </c>
      <c r="D200" s="215">
        <v>12</v>
      </c>
      <c r="E200" s="7"/>
      <c r="F200" s="7">
        <f t="shared" si="32"/>
        <v>0</v>
      </c>
    </row>
    <row r="201" spans="1:6" s="180" customFormat="1">
      <c r="A201" s="219"/>
      <c r="B201" s="218"/>
      <c r="C201" s="205"/>
      <c r="D201" s="215"/>
      <c r="E201" s="216"/>
      <c r="F201" s="195"/>
    </row>
    <row r="202" spans="1:6" s="180" customFormat="1" ht="26.25" customHeight="1">
      <c r="A202" s="219" t="s">
        <v>448</v>
      </c>
      <c r="B202" s="218" t="s">
        <v>449</v>
      </c>
      <c r="C202" s="205"/>
      <c r="D202" s="215"/>
      <c r="E202" s="216"/>
      <c r="F202" s="195"/>
    </row>
    <row r="203" spans="1:6" s="180" customFormat="1">
      <c r="A203" s="219"/>
      <c r="B203" s="218" t="s">
        <v>450</v>
      </c>
      <c r="C203" s="205"/>
      <c r="D203" s="215"/>
      <c r="E203" s="216"/>
      <c r="F203" s="195"/>
    </row>
    <row r="204" spans="1:6" s="180" customFormat="1" ht="84" customHeight="1">
      <c r="A204" s="219"/>
      <c r="B204" s="224" t="s">
        <v>451</v>
      </c>
      <c r="C204" s="205"/>
      <c r="D204" s="215"/>
      <c r="E204" s="216"/>
      <c r="F204" s="195"/>
    </row>
    <row r="205" spans="1:6" s="180" customFormat="1" ht="25.5">
      <c r="A205" s="219"/>
      <c r="B205" s="218" t="s">
        <v>452</v>
      </c>
      <c r="C205" s="205"/>
      <c r="D205" s="215"/>
      <c r="E205" s="216"/>
      <c r="F205" s="195"/>
    </row>
    <row r="206" spans="1:6" s="180" customFormat="1" ht="25.5">
      <c r="A206" s="219"/>
      <c r="B206" s="218" t="s">
        <v>453</v>
      </c>
      <c r="C206" s="205"/>
      <c r="D206" s="215"/>
      <c r="E206" s="216"/>
      <c r="F206" s="195"/>
    </row>
    <row r="207" spans="1:6" s="180" customFormat="1" ht="25.5">
      <c r="A207" s="219"/>
      <c r="B207" s="218" t="s">
        <v>454</v>
      </c>
      <c r="C207" s="205"/>
      <c r="D207" s="215"/>
      <c r="E207" s="216"/>
      <c r="F207" s="195"/>
    </row>
    <row r="208" spans="1:6" s="180" customFormat="1">
      <c r="A208" s="219"/>
      <c r="B208" s="218" t="s">
        <v>455</v>
      </c>
      <c r="C208" s="205"/>
      <c r="D208" s="215"/>
      <c r="E208" s="216"/>
      <c r="F208" s="195"/>
    </row>
    <row r="209" spans="1:6" s="180" customFormat="1">
      <c r="A209" s="219"/>
      <c r="B209" s="218" t="s">
        <v>456</v>
      </c>
      <c r="C209" s="205"/>
      <c r="D209" s="215"/>
      <c r="E209" s="216"/>
      <c r="F209" s="195"/>
    </row>
    <row r="210" spans="1:6" s="180" customFormat="1" ht="14.25">
      <c r="A210" s="219"/>
      <c r="B210" s="218" t="s">
        <v>322</v>
      </c>
      <c r="C210" s="205" t="s">
        <v>323</v>
      </c>
      <c r="D210" s="215">
        <v>1</v>
      </c>
      <c r="E210" s="7"/>
      <c r="F210" s="7">
        <f t="shared" ref="F210" si="33">D210*E210</f>
        <v>0</v>
      </c>
    </row>
    <row r="211" spans="1:6" s="180" customFormat="1" ht="10.5" customHeight="1">
      <c r="A211" s="219"/>
      <c r="B211" s="218"/>
      <c r="C211" s="205"/>
      <c r="D211" s="215"/>
      <c r="E211" s="216"/>
      <c r="F211" s="195"/>
    </row>
    <row r="212" spans="1:6" s="223" customFormat="1" ht="92.25" customHeight="1">
      <c r="A212" s="219" t="s">
        <v>457</v>
      </c>
      <c r="B212" s="225" t="s">
        <v>458</v>
      </c>
      <c r="C212" s="166"/>
      <c r="D212" s="220"/>
      <c r="E212" s="221"/>
      <c r="F212" s="222"/>
    </row>
    <row r="213" spans="1:6" s="180" customFormat="1" ht="14.25">
      <c r="A213" s="219"/>
      <c r="B213" s="218" t="s">
        <v>322</v>
      </c>
      <c r="C213" s="205" t="s">
        <v>323</v>
      </c>
      <c r="D213" s="215">
        <v>1</v>
      </c>
      <c r="E213" s="7"/>
      <c r="F213" s="7">
        <f t="shared" ref="F213" si="34">D213*E213</f>
        <v>0</v>
      </c>
    </row>
    <row r="214" spans="1:6" s="180" customFormat="1" ht="9" customHeight="1">
      <c r="A214" s="219"/>
      <c r="B214" s="218"/>
      <c r="C214" s="205"/>
      <c r="D214" s="215"/>
      <c r="E214" s="216"/>
      <c r="F214" s="195"/>
    </row>
    <row r="215" spans="1:6" s="180" customFormat="1" ht="25.5">
      <c r="A215" s="186" t="s">
        <v>459</v>
      </c>
      <c r="B215" s="187" t="s">
        <v>460</v>
      </c>
      <c r="C215" s="160" t="s">
        <v>269</v>
      </c>
      <c r="D215" s="161"/>
      <c r="E215" s="162"/>
      <c r="F215" s="188" t="s">
        <v>269</v>
      </c>
    </row>
    <row r="216" spans="1:6" s="180" customFormat="1" ht="14.25">
      <c r="A216" s="186"/>
      <c r="B216" s="187" t="s">
        <v>322</v>
      </c>
      <c r="C216" s="160" t="s">
        <v>10</v>
      </c>
      <c r="D216" s="161">
        <v>1</v>
      </c>
      <c r="E216" s="7"/>
      <c r="F216" s="7">
        <f t="shared" ref="F216" si="35">D216*E216</f>
        <v>0</v>
      </c>
    </row>
    <row r="217" spans="1:6" s="180" customFormat="1">
      <c r="A217" s="186"/>
      <c r="B217" s="187"/>
      <c r="C217" s="160"/>
      <c r="D217" s="161"/>
      <c r="E217" s="162"/>
      <c r="F217" s="188"/>
    </row>
    <row r="218" spans="1:6" s="180" customFormat="1" ht="38.25">
      <c r="A218" s="186" t="s">
        <v>461</v>
      </c>
      <c r="B218" s="187" t="s">
        <v>462</v>
      </c>
      <c r="C218" s="160">
        <v>0.03</v>
      </c>
      <c r="D218" s="161"/>
      <c r="E218" s="7"/>
      <c r="F218" s="7">
        <f>SUM(F10:F216)*0.03</f>
        <v>0</v>
      </c>
    </row>
    <row r="219" spans="1:6" s="180" customFormat="1">
      <c r="A219" s="226" t="s">
        <v>269</v>
      </c>
      <c r="B219" s="227" t="s">
        <v>273</v>
      </c>
      <c r="C219" s="228"/>
      <c r="D219" s="229"/>
      <c r="E219" s="230"/>
      <c r="F219" s="231">
        <f>SUM(F10:F218)</f>
        <v>0</v>
      </c>
    </row>
  </sheetData>
  <pageMargins left="0.94488188976377963" right="0.55118110236220474" top="0.78740157480314965" bottom="0.78740157480314965" header="0" footer="0"/>
  <pageSetup paperSize="9" scale="94" orientation="portrait" r:id="rId1"/>
  <headerFooter alignWithMargins="0">
    <oddFooter>&amp;C&amp;P</oddFooter>
    <evenHeader>&amp;C&amp;F
&amp;R&amp;A</evenHeader>
    <evenFooter>&amp;R&amp;P/&amp;N</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5"/>
  <sheetViews>
    <sheetView showZeros="0" topLeftCell="A17" zoomScale="110" zoomScaleNormal="110" zoomScalePageLayoutView="150" workbookViewId="0">
      <selection activeCell="E25" sqref="E25:E48"/>
    </sheetView>
  </sheetViews>
  <sheetFormatPr defaultRowHeight="12.75"/>
  <cols>
    <col min="1" max="1" width="4.85546875" style="145" customWidth="1"/>
    <col min="2" max="2" width="51.7109375" style="145" customWidth="1"/>
    <col min="3" max="3" width="5.85546875" style="145" customWidth="1"/>
    <col min="4" max="4" width="7.42578125" style="145" customWidth="1"/>
    <col min="5" max="5" width="12" style="145" customWidth="1"/>
    <col min="6" max="6" width="14.85546875" style="145" customWidth="1"/>
    <col min="7" max="16384" width="9.140625" style="145"/>
  </cols>
  <sheetData>
    <row r="1" spans="1:6" ht="30">
      <c r="A1" s="158" t="s">
        <v>265</v>
      </c>
      <c r="B1" s="159" t="s">
        <v>524</v>
      </c>
      <c r="C1" s="160"/>
      <c r="D1" s="161"/>
      <c r="E1" s="162"/>
      <c r="F1" s="163"/>
    </row>
    <row r="2" spans="1:6">
      <c r="A2" s="164"/>
      <c r="B2" s="165"/>
      <c r="C2" s="160"/>
      <c r="D2" s="161"/>
      <c r="E2" s="162"/>
      <c r="F2" s="163"/>
    </row>
    <row r="3" spans="1:6">
      <c r="A3" s="164"/>
      <c r="B3" s="165" t="s">
        <v>278</v>
      </c>
      <c r="C3" s="160"/>
      <c r="D3" s="161"/>
      <c r="E3" s="162"/>
      <c r="F3" s="163"/>
    </row>
    <row r="4" spans="1:6" ht="38.25">
      <c r="A4" s="164"/>
      <c r="B4" s="166" t="s">
        <v>279</v>
      </c>
      <c r="C4" s="160"/>
      <c r="D4" s="161"/>
      <c r="E4" s="162"/>
      <c r="F4" s="163"/>
    </row>
    <row r="5" spans="1:6">
      <c r="A5" s="164"/>
      <c r="B5" s="166"/>
      <c r="C5" s="160"/>
      <c r="D5" s="161"/>
      <c r="E5" s="162"/>
      <c r="F5" s="163"/>
    </row>
    <row r="6" spans="1:6" s="242" customFormat="1" ht="25.5">
      <c r="A6" s="237" t="s">
        <v>280</v>
      </c>
      <c r="B6" s="238" t="s">
        <v>281</v>
      </c>
      <c r="C6" s="239" t="s">
        <v>282</v>
      </c>
      <c r="D6" s="240" t="s">
        <v>2</v>
      </c>
      <c r="E6" s="241" t="s">
        <v>283</v>
      </c>
      <c r="F6" s="172" t="s">
        <v>284</v>
      </c>
    </row>
    <row r="7" spans="1:6" s="248" customFormat="1" ht="120" customHeight="1">
      <c r="A7" s="214" t="s">
        <v>463</v>
      </c>
      <c r="B7" s="243" t="s">
        <v>464</v>
      </c>
      <c r="C7" s="244"/>
      <c r="D7" s="245"/>
      <c r="E7" s="246"/>
      <c r="F7" s="247"/>
    </row>
    <row r="8" spans="1:6" ht="237" customHeight="1">
      <c r="A8" s="219"/>
      <c r="B8" s="249" t="s">
        <v>465</v>
      </c>
      <c r="C8" s="250"/>
      <c r="D8" s="251"/>
      <c r="E8" s="252"/>
      <c r="F8" s="163"/>
    </row>
    <row r="9" spans="1:6" ht="279" customHeight="1">
      <c r="A9" s="219"/>
      <c r="B9" s="249" t="s">
        <v>466</v>
      </c>
      <c r="C9" s="250"/>
      <c r="D9" s="251"/>
      <c r="E9" s="252"/>
      <c r="F9" s="163"/>
    </row>
    <row r="10" spans="1:6" ht="408">
      <c r="A10" s="219"/>
      <c r="B10" s="249" t="s">
        <v>467</v>
      </c>
      <c r="C10" s="250"/>
      <c r="D10" s="251"/>
      <c r="E10" s="252"/>
      <c r="F10" s="163"/>
    </row>
    <row r="11" spans="1:6">
      <c r="A11" s="219"/>
      <c r="B11" s="249"/>
      <c r="C11" s="250"/>
      <c r="D11" s="251"/>
      <c r="E11" s="252"/>
      <c r="F11" s="163"/>
    </row>
    <row r="12" spans="1:6" ht="69" customHeight="1">
      <c r="A12" s="219"/>
      <c r="B12" s="253" t="s">
        <v>468</v>
      </c>
      <c r="C12" s="250"/>
      <c r="D12" s="251"/>
      <c r="E12" s="252"/>
      <c r="F12" s="163"/>
    </row>
    <row r="13" spans="1:6" ht="69" customHeight="1">
      <c r="A13" s="219"/>
      <c r="B13" s="254" t="s">
        <v>469</v>
      </c>
      <c r="C13" s="250"/>
      <c r="D13" s="251"/>
      <c r="E13" s="252"/>
      <c r="F13" s="163"/>
    </row>
    <row r="14" spans="1:6" ht="58.7" customHeight="1">
      <c r="A14" s="219"/>
      <c r="B14" s="255" t="s">
        <v>470</v>
      </c>
      <c r="C14" s="250" t="s">
        <v>269</v>
      </c>
      <c r="D14" s="251" t="s">
        <v>269</v>
      </c>
      <c r="E14" s="252"/>
      <c r="F14" s="163"/>
    </row>
    <row r="15" spans="1:6" ht="30.75" customHeight="1">
      <c r="A15" s="219"/>
      <c r="B15" s="254" t="s">
        <v>471</v>
      </c>
      <c r="C15" s="250"/>
      <c r="D15" s="251"/>
      <c r="E15" s="252"/>
      <c r="F15" s="163"/>
    </row>
    <row r="16" spans="1:6" ht="69" customHeight="1">
      <c r="A16" s="219"/>
      <c r="B16" s="255" t="s">
        <v>472</v>
      </c>
      <c r="C16" s="250"/>
      <c r="D16" s="251"/>
      <c r="E16" s="252"/>
      <c r="F16" s="163"/>
    </row>
    <row r="17" spans="1:6" ht="43.5" customHeight="1">
      <c r="A17" s="219"/>
      <c r="B17" s="254" t="s">
        <v>473</v>
      </c>
      <c r="C17" s="250"/>
      <c r="D17" s="251"/>
      <c r="E17" s="252"/>
      <c r="F17" s="163"/>
    </row>
    <row r="18" spans="1:6" ht="45" customHeight="1">
      <c r="A18" s="219"/>
      <c r="B18" s="254" t="s">
        <v>474</v>
      </c>
      <c r="C18" s="250"/>
      <c r="D18" s="251"/>
      <c r="E18" s="252"/>
      <c r="F18" s="163"/>
    </row>
    <row r="19" spans="1:6" s="261" customFormat="1">
      <c r="A19" s="213" t="s">
        <v>475</v>
      </c>
      <c r="B19" s="256" t="s">
        <v>476</v>
      </c>
      <c r="C19" s="257"/>
      <c r="D19" s="258"/>
      <c r="E19" s="259"/>
      <c r="F19" s="260"/>
    </row>
    <row r="20" spans="1:6" s="261" customFormat="1">
      <c r="A20" s="213"/>
      <c r="B20" s="256" t="s">
        <v>477</v>
      </c>
      <c r="C20" s="320"/>
      <c r="D20" s="321"/>
      <c r="E20" s="321"/>
      <c r="F20" s="321"/>
    </row>
    <row r="21" spans="1:6" s="261" customFormat="1">
      <c r="A21" s="213"/>
      <c r="B21" s="256" t="s">
        <v>478</v>
      </c>
      <c r="C21" s="320"/>
      <c r="D21" s="321"/>
      <c r="E21" s="321"/>
      <c r="F21" s="321"/>
    </row>
    <row r="22" spans="1:6" s="261" customFormat="1">
      <c r="A22" s="213"/>
      <c r="B22" s="256" t="s">
        <v>479</v>
      </c>
      <c r="C22" s="320"/>
      <c r="D22" s="321"/>
      <c r="E22" s="321"/>
      <c r="F22" s="321"/>
    </row>
    <row r="23" spans="1:6" s="261" customFormat="1">
      <c r="A23" s="213"/>
      <c r="B23" s="256" t="s">
        <v>480</v>
      </c>
      <c r="C23" s="320"/>
      <c r="D23" s="321"/>
      <c r="E23" s="321"/>
      <c r="F23" s="321"/>
    </row>
    <row r="24" spans="1:6" s="261" customFormat="1">
      <c r="A24" s="213"/>
      <c r="B24" s="256" t="s">
        <v>481</v>
      </c>
      <c r="C24" s="320"/>
      <c r="D24" s="321"/>
      <c r="E24" s="321"/>
      <c r="F24" s="321"/>
    </row>
    <row r="25" spans="1:6" ht="14.25">
      <c r="A25" s="219"/>
      <c r="B25" s="254" t="s">
        <v>322</v>
      </c>
      <c r="C25" s="190" t="s">
        <v>323</v>
      </c>
      <c r="D25" s="161">
        <v>1</v>
      </c>
      <c r="E25" s="7"/>
      <c r="F25" s="7">
        <f t="shared" ref="F25" si="0">D25*E25</f>
        <v>0</v>
      </c>
    </row>
    <row r="26" spans="1:6">
      <c r="A26" s="219"/>
      <c r="B26" s="262"/>
      <c r="C26" s="263"/>
      <c r="D26" s="235"/>
      <c r="E26" s="252"/>
      <c r="F26" s="163"/>
    </row>
    <row r="27" spans="1:6" ht="25.5">
      <c r="A27" s="219" t="s">
        <v>482</v>
      </c>
      <c r="B27" s="199" t="s">
        <v>483</v>
      </c>
      <c r="C27" s="205"/>
      <c r="D27" s="215"/>
      <c r="E27" s="264"/>
      <c r="F27" s="195"/>
    </row>
    <row r="28" spans="1:6">
      <c r="A28" s="265"/>
      <c r="B28" s="266" t="s">
        <v>484</v>
      </c>
      <c r="C28" s="267" t="s">
        <v>11</v>
      </c>
      <c r="D28" s="268">
        <v>25</v>
      </c>
      <c r="E28" s="264"/>
      <c r="F28" s="163">
        <f>D28*E28</f>
        <v>0</v>
      </c>
    </row>
    <row r="29" spans="1:6" ht="29.25" customHeight="1">
      <c r="A29" s="265"/>
      <c r="B29" s="266" t="s">
        <v>485</v>
      </c>
      <c r="C29" s="267" t="s">
        <v>323</v>
      </c>
      <c r="D29" s="268">
        <v>4</v>
      </c>
      <c r="E29" s="264"/>
      <c r="F29" s="163">
        <f>D29*E29</f>
        <v>0</v>
      </c>
    </row>
    <row r="30" spans="1:6">
      <c r="A30" s="265"/>
      <c r="B30" s="266"/>
      <c r="C30" s="267"/>
      <c r="D30" s="268"/>
      <c r="E30" s="264"/>
      <c r="F30" s="195"/>
    </row>
    <row r="31" spans="1:6" ht="29.25" customHeight="1">
      <c r="A31" s="265" t="s">
        <v>486</v>
      </c>
      <c r="B31" s="266" t="s">
        <v>487</v>
      </c>
      <c r="C31" s="267"/>
      <c r="D31" s="268"/>
      <c r="E31" s="264"/>
      <c r="F31" s="195"/>
    </row>
    <row r="32" spans="1:6">
      <c r="A32" s="265"/>
      <c r="B32" s="266" t="s">
        <v>488</v>
      </c>
      <c r="C32" s="267" t="s">
        <v>11</v>
      </c>
      <c r="D32" s="268">
        <v>25</v>
      </c>
      <c r="E32" s="264"/>
      <c r="F32" s="163">
        <f>D32*E32</f>
        <v>0</v>
      </c>
    </row>
    <row r="33" spans="1:7">
      <c r="A33" s="265"/>
      <c r="B33" s="266"/>
      <c r="C33" s="267"/>
      <c r="D33" s="268"/>
      <c r="E33" s="264"/>
      <c r="F33" s="195"/>
    </row>
    <row r="34" spans="1:7" ht="61.5" customHeight="1">
      <c r="A34" s="265" t="s">
        <v>489</v>
      </c>
      <c r="B34" s="266" t="s">
        <v>490</v>
      </c>
      <c r="C34" s="267"/>
      <c r="D34" s="268"/>
      <c r="E34" s="264"/>
      <c r="F34" s="195"/>
    </row>
    <row r="35" spans="1:7">
      <c r="A35" s="265"/>
      <c r="B35" s="266"/>
      <c r="C35" s="267" t="s">
        <v>11</v>
      </c>
      <c r="D35" s="268">
        <v>8</v>
      </c>
      <c r="E35" s="264"/>
      <c r="F35" s="163">
        <f>D35*E35</f>
        <v>0</v>
      </c>
    </row>
    <row r="36" spans="1:7">
      <c r="A36" s="219" t="s">
        <v>304</v>
      </c>
      <c r="B36" s="269" t="s">
        <v>491</v>
      </c>
      <c r="C36" s="190"/>
      <c r="D36" s="161"/>
      <c r="E36" s="252"/>
      <c r="F36" s="188"/>
    </row>
    <row r="37" spans="1:7">
      <c r="A37" s="219"/>
      <c r="B37" s="270" t="s">
        <v>492</v>
      </c>
      <c r="C37" s="250"/>
      <c r="D37" s="251"/>
      <c r="E37" s="252"/>
      <c r="F37" s="188"/>
    </row>
    <row r="38" spans="1:7">
      <c r="A38" s="219"/>
      <c r="B38" s="270" t="s">
        <v>493</v>
      </c>
      <c r="C38" s="250"/>
      <c r="D38" s="251"/>
      <c r="E38" s="252"/>
      <c r="F38" s="188"/>
    </row>
    <row r="39" spans="1:7">
      <c r="A39" s="271"/>
      <c r="B39" s="272" t="s">
        <v>322</v>
      </c>
      <c r="C39" s="190" t="s">
        <v>323</v>
      </c>
      <c r="D39" s="161">
        <v>1</v>
      </c>
      <c r="E39" s="273"/>
      <c r="F39" s="163">
        <f>D39*E39</f>
        <v>0</v>
      </c>
    </row>
    <row r="40" spans="1:7">
      <c r="A40" s="271"/>
      <c r="B40" s="272"/>
      <c r="C40" s="274"/>
      <c r="D40" s="275"/>
      <c r="E40" s="273"/>
      <c r="F40" s="276"/>
    </row>
    <row r="41" spans="1:7" ht="51">
      <c r="A41" s="265" t="s">
        <v>494</v>
      </c>
      <c r="B41" s="266" t="s">
        <v>495</v>
      </c>
      <c r="C41" s="267"/>
      <c r="D41" s="268"/>
      <c r="E41" s="264"/>
      <c r="F41" s="195"/>
    </row>
    <row r="42" spans="1:7">
      <c r="A42" s="265"/>
      <c r="B42" s="266" t="s">
        <v>322</v>
      </c>
      <c r="C42" s="267" t="s">
        <v>323</v>
      </c>
      <c r="D42" s="268">
        <v>1</v>
      </c>
      <c r="E42" s="273"/>
      <c r="F42" s="163">
        <f>D42*E42</f>
        <v>0</v>
      </c>
    </row>
    <row r="43" spans="1:7">
      <c r="A43" s="265"/>
      <c r="B43" s="266"/>
      <c r="C43" s="267"/>
      <c r="D43" s="268"/>
      <c r="E43" s="264"/>
      <c r="F43" s="195"/>
    </row>
    <row r="44" spans="1:7" ht="42.75" customHeight="1">
      <c r="A44" s="265" t="s">
        <v>496</v>
      </c>
      <c r="B44" s="266" t="s">
        <v>497</v>
      </c>
      <c r="C44" s="267"/>
      <c r="D44" s="268"/>
      <c r="E44" s="264"/>
      <c r="F44" s="163"/>
    </row>
    <row r="45" spans="1:7">
      <c r="A45" s="265"/>
      <c r="B45" s="266" t="s">
        <v>322</v>
      </c>
      <c r="C45" s="267" t="s">
        <v>323</v>
      </c>
      <c r="D45" s="268">
        <v>1</v>
      </c>
      <c r="E45" s="264"/>
      <c r="F45" s="163">
        <f>D45*E45</f>
        <v>0</v>
      </c>
      <c r="G45" s="163"/>
    </row>
    <row r="46" spans="1:7">
      <c r="A46" s="265"/>
      <c r="B46" s="266"/>
      <c r="C46" s="267"/>
      <c r="D46" s="268"/>
      <c r="E46" s="264"/>
      <c r="F46" s="163"/>
    </row>
    <row r="47" spans="1:7" ht="25.5">
      <c r="A47" s="219" t="s">
        <v>498</v>
      </c>
      <c r="B47" s="199" t="s">
        <v>499</v>
      </c>
      <c r="C47" s="250"/>
      <c r="D47" s="251"/>
      <c r="E47" s="252"/>
      <c r="F47" s="163"/>
    </row>
    <row r="48" spans="1:7">
      <c r="A48" s="219"/>
      <c r="B48" s="198" t="s">
        <v>322</v>
      </c>
      <c r="C48" s="190" t="s">
        <v>323</v>
      </c>
      <c r="D48" s="161">
        <v>1</v>
      </c>
      <c r="E48" s="252"/>
      <c r="F48" s="163">
        <f>D48*E48</f>
        <v>0</v>
      </c>
    </row>
    <row r="49" spans="1:6">
      <c r="A49" s="271"/>
      <c r="B49" s="277"/>
      <c r="C49" s="278" t="s">
        <v>269</v>
      </c>
      <c r="D49" s="279" t="s">
        <v>269</v>
      </c>
      <c r="E49" s="280"/>
      <c r="F49" s="281"/>
    </row>
    <row r="50" spans="1:6" s="288" customFormat="1" ht="15.75">
      <c r="A50" s="282"/>
      <c r="B50" s="283" t="s">
        <v>500</v>
      </c>
      <c r="C50" s="284" t="s">
        <v>21</v>
      </c>
      <c r="D50" s="285"/>
      <c r="E50" s="286"/>
      <c r="F50" s="287">
        <f>SUM(F3:F49)</f>
        <v>0</v>
      </c>
    </row>
    <row r="55" spans="1:6" ht="15.75">
      <c r="C55" s="146"/>
      <c r="D55" s="146"/>
      <c r="E55" s="146"/>
    </row>
    <row r="58" spans="1:6" ht="15.75">
      <c r="C58" s="146"/>
      <c r="D58" s="146"/>
      <c r="E58" s="146"/>
    </row>
    <row r="61" spans="1:6" ht="15.75">
      <c r="C61" s="146"/>
      <c r="D61" s="146"/>
    </row>
    <row r="64" spans="1:6" ht="15">
      <c r="C64" s="289"/>
      <c r="D64" s="289"/>
    </row>
    <row r="65" spans="3:3" ht="14.25">
      <c r="C65" s="290"/>
    </row>
  </sheetData>
  <mergeCells count="5">
    <mergeCell ref="C20:F20"/>
    <mergeCell ref="C21:F21"/>
    <mergeCell ref="C22:F22"/>
    <mergeCell ref="C23:F23"/>
    <mergeCell ref="C24:F24"/>
  </mergeCells>
  <pageMargins left="0.94488188976377963" right="0.55118110236220474" top="0.78740157480314965" bottom="0.78740157480314965" header="0.51181102362204722" footer="0.11811023622047245"/>
  <pageSetup paperSize="9" scale="90" orientation="portrait" r:id="rId1"/>
  <headerFooter alignWithMargins="0">
    <oddHeader>&amp;C&amp;F&amp;R&amp;A</oddHeader>
    <oddFooter>&amp;R&amp;P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8"/>
  <sheetViews>
    <sheetView showZeros="0" topLeftCell="A29" zoomScaleNormal="100" zoomScalePageLayoutView="150" workbookViewId="0">
      <selection activeCell="E38" sqref="E38"/>
    </sheetView>
  </sheetViews>
  <sheetFormatPr defaultRowHeight="12.75"/>
  <cols>
    <col min="1" max="1" width="4.42578125" style="234" customWidth="1"/>
    <col min="2" max="2" width="47.28515625" style="145" customWidth="1"/>
    <col min="3" max="3" width="6.28515625" style="145" customWidth="1"/>
    <col min="4" max="4" width="7.42578125" style="145" customWidth="1"/>
    <col min="5" max="5" width="11.5703125" style="236" customWidth="1"/>
    <col min="6" max="6" width="18" style="236" customWidth="1"/>
    <col min="7" max="16384" width="9.140625" style="145"/>
  </cols>
  <sheetData>
    <row r="1" spans="1:6" ht="15.75">
      <c r="A1" s="158" t="s">
        <v>267</v>
      </c>
      <c r="B1" s="159" t="s">
        <v>501</v>
      </c>
      <c r="C1" s="160"/>
      <c r="D1" s="161"/>
      <c r="E1" s="188"/>
      <c r="F1" s="163"/>
    </row>
    <row r="2" spans="1:6" ht="15.75">
      <c r="A2" s="158"/>
      <c r="B2" s="159"/>
      <c r="C2" s="160"/>
      <c r="D2" s="161"/>
      <c r="E2" s="188"/>
      <c r="F2" s="163"/>
    </row>
    <row r="3" spans="1:6" ht="15.75">
      <c r="A3" s="158"/>
      <c r="B3" s="159" t="s">
        <v>502</v>
      </c>
      <c r="C3" s="160"/>
      <c r="D3" s="161"/>
      <c r="E3" s="188"/>
      <c r="F3" s="163"/>
    </row>
    <row r="4" spans="1:6">
      <c r="A4" s="164"/>
      <c r="B4" s="165"/>
      <c r="C4" s="160"/>
      <c r="D4" s="161"/>
      <c r="E4" s="188"/>
      <c r="F4" s="163"/>
    </row>
    <row r="5" spans="1:6">
      <c r="A5" s="164"/>
      <c r="B5" s="165" t="s">
        <v>278</v>
      </c>
      <c r="C5" s="160"/>
      <c r="D5" s="161"/>
      <c r="E5" s="188"/>
      <c r="F5" s="163"/>
    </row>
    <row r="6" spans="1:6" ht="51">
      <c r="A6" s="164"/>
      <c r="B6" s="166" t="s">
        <v>279</v>
      </c>
      <c r="C6" s="160"/>
      <c r="D6" s="161"/>
      <c r="E6" s="188"/>
      <c r="F6" s="163"/>
    </row>
    <row r="7" spans="1:6">
      <c r="A7" s="164"/>
      <c r="B7" s="166"/>
      <c r="C7" s="160"/>
      <c r="D7" s="161"/>
      <c r="E7" s="188"/>
      <c r="F7" s="163"/>
    </row>
    <row r="8" spans="1:6">
      <c r="A8" s="164"/>
      <c r="B8" s="166"/>
      <c r="C8" s="160"/>
      <c r="D8" s="161"/>
      <c r="E8" s="188"/>
      <c r="F8" s="163"/>
    </row>
    <row r="9" spans="1:6" s="242" customFormat="1" ht="25.5">
      <c r="A9" s="219" t="s">
        <v>280</v>
      </c>
      <c r="B9" s="238" t="s">
        <v>281</v>
      </c>
      <c r="C9" s="239" t="s">
        <v>282</v>
      </c>
      <c r="D9" s="240" t="s">
        <v>2</v>
      </c>
      <c r="E9" s="172" t="s">
        <v>283</v>
      </c>
      <c r="F9" s="172" t="s">
        <v>284</v>
      </c>
    </row>
    <row r="10" spans="1:6" ht="29.25" customHeight="1">
      <c r="A10" s="232" t="s">
        <v>463</v>
      </c>
      <c r="B10" s="166" t="s">
        <v>503</v>
      </c>
    </row>
    <row r="11" spans="1:6">
      <c r="B11" s="166" t="s">
        <v>504</v>
      </c>
      <c r="C11" s="180" t="s">
        <v>11</v>
      </c>
      <c r="D11" s="145">
        <v>370</v>
      </c>
      <c r="E11" s="252"/>
      <c r="F11" s="163">
        <f>D11*E11</f>
        <v>0</v>
      </c>
    </row>
    <row r="13" spans="1:6" ht="38.25">
      <c r="A13" s="232" t="s">
        <v>482</v>
      </c>
      <c r="B13" s="166" t="s">
        <v>505</v>
      </c>
    </row>
    <row r="14" spans="1:6">
      <c r="B14" s="166" t="s">
        <v>504</v>
      </c>
      <c r="C14" s="180" t="s">
        <v>323</v>
      </c>
      <c r="D14" s="145">
        <v>2</v>
      </c>
      <c r="E14" s="252"/>
      <c r="F14" s="163">
        <f>D14*E14</f>
        <v>0</v>
      </c>
    </row>
    <row r="16" spans="1:6" ht="38.25">
      <c r="A16" s="232" t="s">
        <v>486</v>
      </c>
      <c r="B16" s="166" t="s">
        <v>506</v>
      </c>
    </row>
    <row r="17" spans="1:6">
      <c r="B17" s="166" t="s">
        <v>507</v>
      </c>
      <c r="C17" s="180" t="s">
        <v>11</v>
      </c>
      <c r="D17" s="145">
        <v>45</v>
      </c>
      <c r="E17" s="252"/>
      <c r="F17" s="163">
        <f>D17*E17</f>
        <v>0</v>
      </c>
    </row>
    <row r="19" spans="1:6" ht="51">
      <c r="A19" s="232" t="s">
        <v>489</v>
      </c>
      <c r="B19" s="166" t="s">
        <v>508</v>
      </c>
    </row>
    <row r="20" spans="1:6">
      <c r="B20" s="166" t="s">
        <v>322</v>
      </c>
      <c r="C20" s="180" t="s">
        <v>323</v>
      </c>
      <c r="D20" s="145">
        <v>1</v>
      </c>
      <c r="E20" s="252"/>
      <c r="F20" s="163">
        <f>D20*E20</f>
        <v>0</v>
      </c>
    </row>
    <row r="22" spans="1:6" ht="25.5">
      <c r="A22" s="232" t="s">
        <v>509</v>
      </c>
      <c r="B22" s="166" t="s">
        <v>510</v>
      </c>
    </row>
    <row r="23" spans="1:6">
      <c r="A23" s="232"/>
      <c r="C23" s="180" t="s">
        <v>323</v>
      </c>
      <c r="D23" s="145">
        <v>1</v>
      </c>
      <c r="E23" s="252"/>
      <c r="F23" s="163">
        <f>D23*E23</f>
        <v>0</v>
      </c>
    </row>
    <row r="24" spans="1:6">
      <c r="A24" s="232"/>
      <c r="C24" s="180"/>
      <c r="E24" s="252"/>
      <c r="F24" s="163"/>
    </row>
    <row r="25" spans="1:6" ht="25.5">
      <c r="A25" s="232" t="s">
        <v>494</v>
      </c>
      <c r="B25" s="166" t="s">
        <v>511</v>
      </c>
    </row>
    <row r="26" spans="1:6">
      <c r="B26" s="180" t="s">
        <v>322</v>
      </c>
      <c r="C26" s="180" t="s">
        <v>323</v>
      </c>
      <c r="D26" s="145">
        <v>1</v>
      </c>
      <c r="E26" s="252"/>
      <c r="F26" s="163">
        <f>D26*E26</f>
        <v>0</v>
      </c>
    </row>
    <row r="28" spans="1:6" s="180" customFormat="1" ht="38.25">
      <c r="A28" s="186" t="s">
        <v>498</v>
      </c>
      <c r="B28" s="187" t="s">
        <v>462</v>
      </c>
      <c r="C28" s="160">
        <v>0.02</v>
      </c>
      <c r="D28" s="161"/>
      <c r="E28" s="252"/>
      <c r="F28" s="188">
        <f>SUM(F11:F27)*0.02</f>
        <v>0</v>
      </c>
    </row>
    <row r="29" spans="1:6" s="180" customFormat="1">
      <c r="A29" s="186"/>
      <c r="B29" s="187"/>
      <c r="C29" s="160"/>
      <c r="D29" s="161"/>
      <c r="E29" s="162"/>
      <c r="F29" s="188"/>
    </row>
    <row r="30" spans="1:6" s="180" customFormat="1">
      <c r="A30" s="226" t="s">
        <v>269</v>
      </c>
      <c r="B30" s="227" t="s">
        <v>273</v>
      </c>
      <c r="C30" s="228"/>
      <c r="D30" s="229"/>
      <c r="E30" s="230"/>
      <c r="F30" s="231">
        <f>SUM(F11:F28)</f>
        <v>0</v>
      </c>
    </row>
    <row r="31" spans="1:6" s="292" customFormat="1">
      <c r="A31" s="291"/>
      <c r="E31" s="293"/>
      <c r="F31" s="293"/>
    </row>
    <row r="32" spans="1:6" s="292" customFormat="1">
      <c r="A32" s="291"/>
      <c r="E32" s="293"/>
      <c r="F32" s="293"/>
    </row>
    <row r="33" spans="1:6" s="292" customFormat="1">
      <c r="A33" s="291"/>
      <c r="E33" s="293"/>
      <c r="F33" s="293"/>
    </row>
    <row r="36" spans="1:6" ht="15">
      <c r="B36" s="159" t="s">
        <v>512</v>
      </c>
    </row>
    <row r="37" spans="1:6" ht="15">
      <c r="B37" s="159"/>
    </row>
    <row r="38" spans="1:6" ht="85.5">
      <c r="B38" s="294" t="s">
        <v>513</v>
      </c>
    </row>
    <row r="39" spans="1:6" s="242" customFormat="1" ht="25.5">
      <c r="A39" s="219" t="s">
        <v>280</v>
      </c>
      <c r="B39" s="238" t="s">
        <v>281</v>
      </c>
      <c r="C39" s="239" t="s">
        <v>282</v>
      </c>
      <c r="D39" s="240" t="s">
        <v>2</v>
      </c>
      <c r="E39" s="172" t="s">
        <v>283</v>
      </c>
      <c r="F39" s="172" t="s">
        <v>284</v>
      </c>
    </row>
    <row r="41" spans="1:6" ht="25.5">
      <c r="A41" s="295" t="s">
        <v>463</v>
      </c>
      <c r="B41" s="296" t="s">
        <v>514</v>
      </c>
      <c r="C41" s="297" t="s">
        <v>11</v>
      </c>
      <c r="D41" s="177">
        <v>350</v>
      </c>
      <c r="E41" s="252"/>
      <c r="F41" s="163">
        <f>D41*E41</f>
        <v>0</v>
      </c>
    </row>
    <row r="42" spans="1:6" s="152" customFormat="1" ht="14.25">
      <c r="A42" s="191" t="s">
        <v>269</v>
      </c>
      <c r="B42" s="145"/>
      <c r="C42" s="297"/>
      <c r="D42" s="177"/>
      <c r="E42" s="235"/>
      <c r="F42" s="235"/>
    </row>
    <row r="43" spans="1:6" ht="25.5">
      <c r="A43" s="191" t="s">
        <v>288</v>
      </c>
      <c r="B43" s="207" t="s">
        <v>515</v>
      </c>
      <c r="C43" s="263"/>
      <c r="D43" s="177"/>
      <c r="E43" s="235"/>
      <c r="F43" s="235"/>
    </row>
    <row r="44" spans="1:6" s="152" customFormat="1" ht="14.25">
      <c r="A44" s="234"/>
      <c r="B44" s="201" t="s">
        <v>516</v>
      </c>
      <c r="C44" s="297" t="s">
        <v>21</v>
      </c>
      <c r="D44" s="177">
        <v>1</v>
      </c>
      <c r="E44" s="252"/>
      <c r="F44" s="163">
        <f>D44*E44</f>
        <v>0</v>
      </c>
    </row>
    <row r="46" spans="1:6" s="292" customFormat="1" ht="25.5">
      <c r="A46" s="295" t="s">
        <v>486</v>
      </c>
      <c r="B46" s="175" t="s">
        <v>517</v>
      </c>
      <c r="C46" s="298"/>
      <c r="D46" s="299"/>
      <c r="F46" s="293"/>
    </row>
    <row r="47" spans="1:6" ht="96" customHeight="1">
      <c r="A47" s="291"/>
      <c r="B47" s="175" t="s">
        <v>518</v>
      </c>
      <c r="C47" s="233" t="s">
        <v>323</v>
      </c>
      <c r="D47" s="235">
        <v>7</v>
      </c>
      <c r="E47" s="252"/>
      <c r="F47" s="163">
        <f>D47*E47</f>
        <v>0</v>
      </c>
    </row>
    <row r="48" spans="1:6">
      <c r="B48" s="180"/>
      <c r="C48" s="233"/>
      <c r="D48" s="235"/>
      <c r="E48" s="145"/>
    </row>
    <row r="49" spans="1:6" s="292" customFormat="1">
      <c r="A49" s="295">
        <v>4</v>
      </c>
      <c r="B49" s="175" t="s">
        <v>519</v>
      </c>
      <c r="C49" s="298"/>
      <c r="D49" s="299"/>
      <c r="F49" s="293"/>
    </row>
    <row r="50" spans="1:6" s="292" customFormat="1" ht="25.5">
      <c r="A50" s="291"/>
      <c r="B50" s="175" t="s">
        <v>520</v>
      </c>
      <c r="C50" s="298"/>
      <c r="D50" s="299"/>
      <c r="F50" s="293"/>
    </row>
    <row r="51" spans="1:6" ht="132.75" customHeight="1">
      <c r="A51" s="291"/>
      <c r="B51" s="175" t="s">
        <v>521</v>
      </c>
      <c r="C51" s="233" t="s">
        <v>11</v>
      </c>
      <c r="D51" s="235">
        <v>350</v>
      </c>
      <c r="E51" s="252"/>
      <c r="F51" s="163">
        <f>D51*E51</f>
        <v>0</v>
      </c>
    </row>
    <row r="52" spans="1:6">
      <c r="B52" s="175" t="s">
        <v>322</v>
      </c>
      <c r="C52" s="233"/>
      <c r="D52" s="235"/>
      <c r="E52" s="145"/>
    </row>
    <row r="53" spans="1:6">
      <c r="B53" s="175"/>
      <c r="C53" s="233"/>
      <c r="D53" s="235"/>
      <c r="E53" s="145"/>
    </row>
    <row r="54" spans="1:6">
      <c r="A54" s="232">
        <v>5</v>
      </c>
      <c r="B54" s="175" t="s">
        <v>522</v>
      </c>
      <c r="C54" s="233"/>
      <c r="D54" s="235"/>
      <c r="E54" s="145"/>
    </row>
    <row r="55" spans="1:6">
      <c r="A55" s="232"/>
      <c r="B55" s="175" t="s">
        <v>523</v>
      </c>
      <c r="C55" s="233" t="s">
        <v>11</v>
      </c>
      <c r="D55" s="235">
        <v>700</v>
      </c>
      <c r="E55" s="252"/>
      <c r="F55" s="163">
        <f>D55*E55</f>
        <v>0</v>
      </c>
    </row>
    <row r="56" spans="1:6">
      <c r="B56" s="175"/>
      <c r="C56" s="233"/>
      <c r="D56" s="235"/>
      <c r="E56" s="145"/>
    </row>
    <row r="57" spans="1:6" s="152" customFormat="1" ht="14.25">
      <c r="A57" s="300"/>
      <c r="B57" s="301" t="s">
        <v>273</v>
      </c>
      <c r="C57" s="233"/>
      <c r="D57" s="302"/>
      <c r="E57" s="152" t="s">
        <v>21</v>
      </c>
      <c r="F57" s="303">
        <f>SUM(F41:F56)</f>
        <v>0</v>
      </c>
    </row>
    <row r="58" spans="1:6">
      <c r="B58" s="180"/>
      <c r="C58" s="233"/>
      <c r="D58" s="235"/>
      <c r="E58" s="145"/>
    </row>
  </sheetData>
  <pageMargins left="0.94488188976377963" right="0.55118110236220474" top="0.78740157480314965" bottom="0.78740157480314965" header="0.51181102362204722" footer="0.11811023622047245"/>
  <pageSetup paperSize="9" scale="85" orientation="portrait" r:id="rId1"/>
  <headerFooter alignWithMargins="0">
    <oddHeader>&amp;C&amp;F&amp;R&amp;A</oddHeader>
    <oddFooter xml:space="preserve">&amp;R&amp;P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2"/>
  <sheetViews>
    <sheetView showZeros="0" tabSelected="1" topLeftCell="A16" zoomScaleNormal="100" zoomScaleSheetLayoutView="100" workbookViewId="0">
      <selection activeCell="C31" sqref="C31"/>
    </sheetView>
  </sheetViews>
  <sheetFormatPr defaultColWidth="8.85546875" defaultRowHeight="14.25"/>
  <cols>
    <col min="1" max="1" width="8.5703125" style="3" customWidth="1"/>
    <col min="2" max="2" width="53.85546875" style="3" customWidth="1"/>
    <col min="3" max="3" width="22.7109375" style="3" customWidth="1"/>
    <col min="4" max="4" width="12.85546875" style="3" customWidth="1"/>
    <col min="5" max="5" width="15.140625" style="3" customWidth="1"/>
    <col min="6" max="6" width="26.140625" style="3" customWidth="1"/>
    <col min="7" max="7" width="8.85546875" style="3"/>
    <col min="8" max="8" width="26.140625" style="3" customWidth="1"/>
    <col min="9" max="16384" width="8.85546875" style="3"/>
  </cols>
  <sheetData>
    <row r="1" spans="1:10" s="37" customFormat="1" ht="15.75">
      <c r="A1" s="80"/>
      <c r="B1" s="37" t="s">
        <v>24</v>
      </c>
    </row>
    <row r="2" spans="1:10" s="37" customFormat="1" ht="15.75"/>
    <row r="3" spans="1:10" s="38" customFormat="1" ht="15.75">
      <c r="A3" s="39"/>
      <c r="B3" s="38" t="s">
        <v>12</v>
      </c>
    </row>
    <row r="4" spans="1:10" s="38" customFormat="1" ht="15.75">
      <c r="A4" s="39"/>
    </row>
    <row r="5" spans="1:10" s="42" customFormat="1">
      <c r="A5" s="41"/>
      <c r="B5" s="311"/>
      <c r="C5" s="312"/>
    </row>
    <row r="6" spans="1:10" s="42" customFormat="1">
      <c r="A6" s="41"/>
      <c r="B6" s="312"/>
      <c r="C6" s="312"/>
    </row>
    <row r="7" spans="1:10" s="42" customFormat="1">
      <c r="A7" s="41"/>
      <c r="B7" s="312"/>
      <c r="C7" s="312"/>
    </row>
    <row r="8" spans="1:10" s="42" customFormat="1">
      <c r="A8" s="41"/>
    </row>
    <row r="9" spans="1:10" s="30" customFormat="1" ht="18">
      <c r="A9" s="40"/>
      <c r="B9" s="36"/>
      <c r="J9" s="35"/>
    </row>
    <row r="10" spans="1:10" s="30" customFormat="1" ht="45">
      <c r="A10" s="29"/>
      <c r="B10" s="55" t="s">
        <v>40</v>
      </c>
    </row>
    <row r="11" spans="1:10" ht="38.25" customHeight="1">
      <c r="A11" s="5"/>
      <c r="B11" s="4"/>
      <c r="C11" s="72"/>
      <c r="E11" s="32"/>
      <c r="F11" s="74"/>
      <c r="G11" s="32"/>
      <c r="H11" s="74"/>
      <c r="I11" s="34"/>
      <c r="J11" s="34"/>
    </row>
    <row r="12" spans="1:10">
      <c r="E12" s="32"/>
      <c r="F12" s="32"/>
      <c r="G12" s="32"/>
      <c r="H12" s="32"/>
      <c r="I12" s="34"/>
      <c r="J12" s="34"/>
    </row>
    <row r="13" spans="1:10" ht="15">
      <c r="A13" s="32" t="s">
        <v>3</v>
      </c>
      <c r="B13" s="99" t="s">
        <v>53</v>
      </c>
      <c r="C13" s="50">
        <f>'Tlačni vod gr. dela'!E70</f>
        <v>0</v>
      </c>
      <c r="D13" s="8"/>
      <c r="E13" s="32"/>
      <c r="F13" s="50"/>
      <c r="G13" s="32"/>
      <c r="H13" s="50"/>
    </row>
    <row r="14" spans="1:10" ht="15">
      <c r="A14" s="32"/>
      <c r="B14" s="9"/>
      <c r="C14" s="50"/>
      <c r="D14" s="8"/>
      <c r="E14" s="32"/>
      <c r="F14" s="50"/>
      <c r="G14" s="32"/>
      <c r="H14" s="50"/>
    </row>
    <row r="15" spans="1:10" ht="19.5" customHeight="1">
      <c r="A15" s="32" t="s">
        <v>6</v>
      </c>
      <c r="B15" s="99" t="s">
        <v>52</v>
      </c>
      <c r="C15" s="50">
        <f>'Tlačni vod mont. del'!E59</f>
        <v>0</v>
      </c>
      <c r="D15" s="8"/>
      <c r="E15" s="76"/>
      <c r="F15" s="50"/>
      <c r="G15" s="32"/>
      <c r="H15" s="50"/>
    </row>
    <row r="16" spans="1:10" ht="19.5" customHeight="1">
      <c r="A16" s="32"/>
      <c r="B16" s="99"/>
      <c r="C16" s="50"/>
      <c r="D16" s="8"/>
      <c r="E16" s="76"/>
      <c r="F16" s="50"/>
      <c r="G16" s="32"/>
      <c r="H16" s="50"/>
    </row>
    <row r="17" spans="1:8" ht="19.5" customHeight="1">
      <c r="A17" s="32" t="s">
        <v>7</v>
      </c>
      <c r="B17" s="99" t="s">
        <v>101</v>
      </c>
      <c r="C17" s="50">
        <f>'črpališče gradbena dela'!E138</f>
        <v>0</v>
      </c>
      <c r="D17" s="8"/>
      <c r="E17" s="76"/>
      <c r="F17" s="50"/>
      <c r="G17" s="32"/>
      <c r="H17" s="50"/>
    </row>
    <row r="18" spans="1:8" ht="19.5" customHeight="1">
      <c r="A18" s="32"/>
      <c r="B18" s="99"/>
      <c r="C18" s="50"/>
      <c r="D18" s="8"/>
      <c r="E18" s="76"/>
      <c r="F18" s="50"/>
      <c r="G18" s="32"/>
      <c r="H18" s="50"/>
    </row>
    <row r="19" spans="1:8" ht="19.5" customHeight="1">
      <c r="A19" s="32" t="s">
        <v>69</v>
      </c>
      <c r="B19" s="99" t="s">
        <v>102</v>
      </c>
      <c r="C19" s="50">
        <f>'črpališče montažna dela'!E125</f>
        <v>0</v>
      </c>
      <c r="D19" s="8"/>
      <c r="E19" s="76"/>
      <c r="F19" s="50"/>
      <c r="G19" s="32"/>
      <c r="H19" s="50"/>
    </row>
    <row r="20" spans="1:8" ht="15">
      <c r="A20" s="32"/>
      <c r="B20" s="9"/>
      <c r="C20" s="50"/>
      <c r="D20" s="8"/>
      <c r="E20" s="32"/>
      <c r="F20" s="50"/>
      <c r="G20" s="32"/>
      <c r="H20" s="50"/>
    </row>
    <row r="21" spans="1:8" ht="15">
      <c r="A21" s="32" t="s">
        <v>103</v>
      </c>
      <c r="B21" s="3" t="s">
        <v>100</v>
      </c>
      <c r="C21" s="50">
        <f>'ZU Črpališče'!E105</f>
        <v>0</v>
      </c>
      <c r="D21" s="8"/>
      <c r="E21" s="76"/>
      <c r="F21" s="50"/>
      <c r="G21" s="32"/>
      <c r="H21" s="50"/>
    </row>
    <row r="22" spans="1:8" ht="15">
      <c r="A22" s="32"/>
      <c r="C22" s="50"/>
      <c r="D22" s="8"/>
      <c r="E22" s="76"/>
      <c r="F22" s="50"/>
      <c r="G22" s="32"/>
      <c r="H22" s="50"/>
    </row>
    <row r="23" spans="1:8" ht="15">
      <c r="A23" s="32" t="s">
        <v>72</v>
      </c>
      <c r="B23" s="3" t="s">
        <v>81</v>
      </c>
      <c r="C23" s="50">
        <f>'Podporni zid'!E69</f>
        <v>0</v>
      </c>
      <c r="D23" s="8"/>
      <c r="E23" s="76"/>
      <c r="F23" s="50"/>
      <c r="G23" s="32"/>
      <c r="H23" s="50"/>
    </row>
    <row r="24" spans="1:8" ht="15">
      <c r="A24" s="32"/>
      <c r="C24" s="50"/>
      <c r="D24" s="8"/>
      <c r="E24" s="76"/>
      <c r="F24" s="50"/>
      <c r="G24" s="32"/>
      <c r="H24" s="50"/>
    </row>
    <row r="25" spans="1:8" ht="15">
      <c r="A25" s="32" t="s">
        <v>263</v>
      </c>
      <c r="B25" s="9" t="s">
        <v>264</v>
      </c>
      <c r="C25" s="50">
        <f>'Rekapitulacija ELEK'!F12</f>
        <v>0</v>
      </c>
      <c r="D25" s="8"/>
      <c r="E25" s="32"/>
      <c r="F25" s="50"/>
      <c r="G25" s="32"/>
      <c r="H25" s="50"/>
    </row>
    <row r="26" spans="1:8" ht="15">
      <c r="A26" s="32"/>
      <c r="B26" s="9"/>
      <c r="C26" s="50"/>
      <c r="D26" s="8"/>
      <c r="E26" s="32"/>
      <c r="F26" s="50"/>
      <c r="G26" s="32"/>
      <c r="H26" s="50"/>
    </row>
    <row r="27" spans="1:8" ht="15">
      <c r="A27" s="32" t="s">
        <v>265</v>
      </c>
      <c r="B27" s="9" t="s">
        <v>525</v>
      </c>
      <c r="C27" s="50">
        <f>'Rekapitulacija ELEK'!F14</f>
        <v>0</v>
      </c>
      <c r="D27" s="8"/>
      <c r="E27" s="32"/>
      <c r="F27" s="50"/>
      <c r="G27" s="32"/>
      <c r="H27" s="50"/>
    </row>
    <row r="28" spans="1:8" ht="15">
      <c r="A28" s="32"/>
      <c r="B28" s="9"/>
      <c r="C28" s="50"/>
      <c r="D28" s="8"/>
      <c r="E28" s="32"/>
      <c r="F28" s="50"/>
      <c r="G28" s="32"/>
      <c r="H28" s="50"/>
    </row>
    <row r="29" spans="1:8" ht="15">
      <c r="A29" s="32" t="s">
        <v>267</v>
      </c>
      <c r="B29" s="9" t="s">
        <v>501</v>
      </c>
      <c r="C29" s="50">
        <f>'Rekapitulacija ELEK'!F17+'Rekapitulacija ELEK'!F18</f>
        <v>0</v>
      </c>
      <c r="D29" s="8"/>
      <c r="E29" s="32"/>
      <c r="F29" s="50"/>
      <c r="G29" s="32"/>
      <c r="H29" s="50"/>
    </row>
    <row r="30" spans="1:8" ht="15">
      <c r="A30" s="32"/>
      <c r="B30" s="9"/>
      <c r="C30" s="50"/>
      <c r="D30" s="8"/>
      <c r="E30" s="32"/>
      <c r="F30" s="50"/>
      <c r="G30" s="32"/>
      <c r="H30" s="50"/>
    </row>
    <row r="31" spans="1:8" ht="15">
      <c r="A31" s="32" t="s">
        <v>246</v>
      </c>
      <c r="B31" s="3" t="s">
        <v>539</v>
      </c>
      <c r="C31" s="50">
        <f>(C13+C15+C17+C19+C21+C23+C25+C27+C29)*0.1</f>
        <v>0</v>
      </c>
      <c r="D31" s="8"/>
      <c r="E31" s="76"/>
      <c r="F31" s="50"/>
      <c r="G31" s="32"/>
      <c r="H31" s="50"/>
    </row>
    <row r="32" spans="1:8" ht="15">
      <c r="A32" s="5"/>
      <c r="B32" s="33"/>
      <c r="C32" s="51"/>
      <c r="D32" s="8"/>
      <c r="E32" s="32"/>
      <c r="F32" s="50"/>
      <c r="G32" s="32"/>
      <c r="H32" s="50"/>
    </row>
    <row r="33" spans="1:8" ht="15">
      <c r="A33" s="32"/>
      <c r="B33" s="6" t="s">
        <v>9</v>
      </c>
      <c r="C33" s="49">
        <f>C13+C15+C17+C19+C21+C23+C25+C27+C29+C31</f>
        <v>0</v>
      </c>
      <c r="D33" s="8"/>
      <c r="E33" s="32"/>
      <c r="F33" s="49"/>
      <c r="G33" s="32"/>
      <c r="H33" s="49"/>
    </row>
    <row r="34" spans="1:8" ht="15">
      <c r="A34" s="32"/>
      <c r="B34" s="6"/>
      <c r="C34" s="49"/>
      <c r="D34" s="8"/>
      <c r="E34" s="32"/>
      <c r="F34" s="49"/>
      <c r="G34" s="32"/>
      <c r="H34" s="49"/>
    </row>
    <row r="35" spans="1:8" ht="15">
      <c r="A35" s="32"/>
      <c r="C35" s="49"/>
      <c r="D35" s="8"/>
      <c r="E35" s="32"/>
      <c r="F35" s="49"/>
      <c r="G35" s="32"/>
      <c r="H35" s="49"/>
    </row>
    <row r="36" spans="1:8" ht="15">
      <c r="A36" s="32"/>
      <c r="C36" s="49"/>
      <c r="D36" s="8"/>
      <c r="E36" s="32"/>
      <c r="F36" s="49"/>
      <c r="G36" s="32"/>
      <c r="H36" s="49"/>
    </row>
    <row r="37" spans="1:8">
      <c r="B37" s="9" t="s">
        <v>247</v>
      </c>
      <c r="C37" s="52">
        <f>C33</f>
        <v>0</v>
      </c>
      <c r="E37" s="32"/>
      <c r="F37" s="52"/>
      <c r="G37" s="32"/>
      <c r="H37" s="52"/>
    </row>
    <row r="38" spans="1:8">
      <c r="B38" s="3" t="s">
        <v>31</v>
      </c>
      <c r="C38" s="53">
        <f>+C37*0.22</f>
        <v>0</v>
      </c>
      <c r="E38" s="32"/>
      <c r="G38" s="32"/>
      <c r="H38" s="75"/>
    </row>
    <row r="39" spans="1:8">
      <c r="A39" s="5"/>
      <c r="B39" s="5"/>
      <c r="C39" s="54"/>
      <c r="E39" s="32"/>
      <c r="G39" s="32"/>
      <c r="H39" s="76"/>
    </row>
    <row r="40" spans="1:8">
      <c r="A40" s="5"/>
      <c r="B40" s="5" t="s">
        <v>248</v>
      </c>
      <c r="C40" s="54">
        <f>C37+C38</f>
        <v>0</v>
      </c>
      <c r="E40" s="32"/>
      <c r="G40" s="32"/>
      <c r="H40" s="76"/>
    </row>
    <row r="41" spans="1:8">
      <c r="C41" s="31"/>
      <c r="E41" s="32"/>
      <c r="F41" s="32"/>
      <c r="G41" s="32"/>
      <c r="H41" s="32"/>
    </row>
    <row r="42" spans="1:8">
      <c r="E42" s="32"/>
      <c r="F42" s="32"/>
      <c r="G42" s="32"/>
      <c r="H42" s="32"/>
    </row>
  </sheetData>
  <mergeCells count="1">
    <mergeCell ref="B5:C7"/>
  </mergeCells>
  <pageMargins left="1.0629921259842521" right="0.59055118110236227" top="0.59055118110236227" bottom="0.59055118110236227" header="0.51181102362204722" footer="0.31496062992125984"/>
  <pageSetup paperSize="9" scale="87" orientation="portrait" useFirstPageNumber="1" r:id="rId1"/>
  <headerFooter>
    <oddFooter>&amp;L&amp;"Century Gothic,Navadno"GLG projektiranje d.o.o.&amp;"Arial,Navadno"
&amp;R&amp;P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96"/>
  <sheetViews>
    <sheetView showZeros="0" zoomScaleNormal="100" zoomScaleSheetLayoutView="100" workbookViewId="0">
      <selection activeCell="D8" sqref="D8"/>
    </sheetView>
  </sheetViews>
  <sheetFormatPr defaultColWidth="8.85546875" defaultRowHeight="14.25"/>
  <cols>
    <col min="1" max="1" width="4.85546875" style="22" customWidth="1"/>
    <col min="2" max="2" width="39.7109375" style="22" customWidth="1"/>
    <col min="3" max="3" width="13.140625" style="2" bestFit="1" customWidth="1"/>
    <col min="4" max="4" width="11.140625" style="2" customWidth="1"/>
    <col min="5" max="5" width="14.28515625" style="2" customWidth="1"/>
    <col min="6" max="6" width="8.85546875" style="2"/>
    <col min="7" max="7" width="0" style="2" hidden="1" customWidth="1"/>
    <col min="8" max="8" width="10.140625" style="2" hidden="1" customWidth="1"/>
    <col min="9" max="9" width="11.140625" style="2" hidden="1" customWidth="1"/>
    <col min="10" max="10" width="14.28515625" style="2" hidden="1" customWidth="1"/>
    <col min="11" max="11" width="8.85546875" style="2"/>
    <col min="12" max="12" width="10.28515625" style="2" customWidth="1"/>
    <col min="13" max="14" width="8.85546875" style="2"/>
    <col min="15" max="15" width="12.7109375" style="2" customWidth="1"/>
    <col min="16" max="16" width="9" style="2" bestFit="1" customWidth="1"/>
    <col min="17" max="16384" width="8.85546875" style="2"/>
  </cols>
  <sheetData>
    <row r="2" spans="1:10" s="10" customFormat="1" ht="30">
      <c r="A2" s="81"/>
      <c r="B2" s="55" t="s">
        <v>41</v>
      </c>
      <c r="C2" s="82"/>
      <c r="D2" s="82"/>
      <c r="E2" s="82"/>
      <c r="F2" s="2"/>
      <c r="H2" s="2"/>
      <c r="I2" s="2"/>
      <c r="J2" s="2"/>
    </row>
    <row r="3" spans="1:10" ht="14.25" customHeight="1">
      <c r="A3" s="83"/>
      <c r="B3" s="83"/>
      <c r="C3" s="84"/>
      <c r="D3" s="84"/>
      <c r="E3" s="84"/>
      <c r="G3" s="1"/>
      <c r="H3" s="11"/>
      <c r="I3" s="11"/>
      <c r="J3" s="11"/>
    </row>
    <row r="4" spans="1:10" s="19" customFormat="1" ht="14.85" customHeight="1">
      <c r="A4" s="85" t="s">
        <v>0</v>
      </c>
      <c r="B4" s="86" t="s">
        <v>1</v>
      </c>
      <c r="C4" s="87" t="s">
        <v>2</v>
      </c>
      <c r="D4" s="88" t="s">
        <v>20</v>
      </c>
      <c r="E4" s="88" t="s">
        <v>21</v>
      </c>
      <c r="H4" s="73"/>
      <c r="I4" s="71"/>
      <c r="J4" s="71"/>
    </row>
    <row r="5" spans="1:10" s="12" customFormat="1" ht="9.75" customHeight="1">
      <c r="A5" s="89"/>
      <c r="B5" s="83"/>
      <c r="C5" s="90"/>
      <c r="D5" s="91"/>
      <c r="E5" s="91"/>
      <c r="F5" s="1"/>
      <c r="H5" s="13"/>
      <c r="I5" s="14"/>
      <c r="J5" s="14"/>
    </row>
    <row r="6" spans="1:10" s="44" customFormat="1" ht="15">
      <c r="A6" s="92" t="s">
        <v>78</v>
      </c>
      <c r="B6" s="92" t="s">
        <v>53</v>
      </c>
      <c r="C6" s="93"/>
      <c r="D6" s="93"/>
      <c r="E6" s="93"/>
      <c r="G6" s="78"/>
      <c r="H6" s="78"/>
      <c r="I6" s="78"/>
      <c r="J6" s="78"/>
    </row>
    <row r="7" spans="1:10" ht="10.5" customHeight="1">
      <c r="A7" s="26"/>
      <c r="B7" s="21"/>
      <c r="C7" s="11"/>
      <c r="D7" s="11"/>
      <c r="E7" s="11"/>
      <c r="G7" s="1"/>
      <c r="H7" s="11"/>
      <c r="I7" s="11"/>
      <c r="J7" s="11"/>
    </row>
    <row r="8" spans="1:10" ht="42.75">
      <c r="A8" s="28" t="s">
        <v>4</v>
      </c>
      <c r="B8" s="43" t="s">
        <v>225</v>
      </c>
      <c r="C8" s="11"/>
      <c r="D8" s="11"/>
      <c r="E8" s="11"/>
      <c r="G8" s="1"/>
      <c r="H8" s="11"/>
      <c r="I8" s="11"/>
      <c r="J8" s="11"/>
    </row>
    <row r="9" spans="1:10">
      <c r="A9" s="20"/>
      <c r="B9" s="27" t="s">
        <v>5</v>
      </c>
      <c r="C9" s="7">
        <v>389.51</v>
      </c>
      <c r="D9" s="7"/>
      <c r="E9" s="7">
        <f>C9*D9</f>
        <v>0</v>
      </c>
      <c r="G9" s="1"/>
      <c r="H9" s="7"/>
      <c r="I9" s="7"/>
      <c r="J9" s="7"/>
    </row>
    <row r="10" spans="1:10" ht="9" customHeight="1">
      <c r="A10" s="20"/>
      <c r="B10" s="27"/>
      <c r="C10" s="7"/>
      <c r="D10" s="7"/>
      <c r="E10" s="7"/>
      <c r="G10" s="1"/>
      <c r="H10" s="7"/>
      <c r="I10" s="7"/>
      <c r="J10" s="7"/>
    </row>
    <row r="11" spans="1:10" s="46" customFormat="1" ht="192.75" customHeight="1">
      <c r="A11" s="28" t="s">
        <v>32</v>
      </c>
      <c r="B11" s="21" t="s">
        <v>224</v>
      </c>
      <c r="C11" s="11"/>
      <c r="D11" s="11"/>
      <c r="E11" s="11"/>
      <c r="G11" s="48"/>
      <c r="H11" s="11"/>
      <c r="I11" s="11"/>
      <c r="J11" s="11"/>
    </row>
    <row r="12" spans="1:10">
      <c r="A12" s="26"/>
      <c r="B12" s="27" t="s">
        <v>22</v>
      </c>
      <c r="C12" s="7">
        <v>896</v>
      </c>
      <c r="D12" s="7"/>
      <c r="E12" s="7">
        <f>C12*D12</f>
        <v>0</v>
      </c>
      <c r="G12" s="1"/>
      <c r="H12" s="7"/>
      <c r="I12" s="7"/>
      <c r="J12" s="7"/>
    </row>
    <row r="13" spans="1:10">
      <c r="A13" s="26"/>
      <c r="B13" s="27"/>
      <c r="C13" s="7"/>
      <c r="D13" s="7"/>
      <c r="E13" s="7"/>
      <c r="G13" s="1"/>
      <c r="H13" s="7"/>
      <c r="I13" s="7"/>
      <c r="J13" s="7"/>
    </row>
    <row r="14" spans="1:10" ht="202.5" customHeight="1">
      <c r="A14" s="109">
        <v>3</v>
      </c>
      <c r="B14" s="21" t="s">
        <v>226</v>
      </c>
      <c r="C14" s="13"/>
      <c r="D14" s="11"/>
      <c r="E14" s="7"/>
    </row>
    <row r="15" spans="1:10">
      <c r="A15" s="20"/>
      <c r="B15" s="110" t="s">
        <v>22</v>
      </c>
      <c r="C15" s="7">
        <v>3.9</v>
      </c>
      <c r="D15" s="7"/>
      <c r="E15" s="7">
        <f>C15*D15</f>
        <v>0</v>
      </c>
    </row>
    <row r="16" spans="1:10">
      <c r="A16" s="20"/>
      <c r="B16" s="110"/>
      <c r="C16" s="7"/>
      <c r="D16" s="7"/>
      <c r="E16" s="7"/>
    </row>
    <row r="17" spans="1:11" ht="156.75">
      <c r="A17" s="28" t="s">
        <v>33</v>
      </c>
      <c r="B17" s="21" t="s">
        <v>227</v>
      </c>
      <c r="C17" s="11"/>
      <c r="D17" s="11"/>
      <c r="E17" s="11"/>
      <c r="H17" s="11"/>
      <c r="I17" s="11"/>
      <c r="J17" s="11"/>
      <c r="K17" s="1"/>
    </row>
    <row r="18" spans="1:11" ht="16.5">
      <c r="A18" s="28"/>
      <c r="B18" s="27" t="s">
        <v>8</v>
      </c>
      <c r="C18" s="47">
        <v>70.41</v>
      </c>
      <c r="D18" s="7"/>
      <c r="E18" s="7">
        <f>C18*D18</f>
        <v>0</v>
      </c>
      <c r="H18" s="7"/>
      <c r="I18" s="7"/>
      <c r="J18" s="7"/>
      <c r="K18" s="1"/>
    </row>
    <row r="19" spans="1:11">
      <c r="A19" s="28"/>
      <c r="B19" s="27"/>
      <c r="C19" s="7"/>
      <c r="D19" s="7"/>
      <c r="E19" s="7"/>
      <c r="H19" s="7"/>
      <c r="I19" s="7"/>
      <c r="J19" s="7"/>
      <c r="K19" s="1"/>
    </row>
    <row r="20" spans="1:11" ht="199.5">
      <c r="A20" s="28" t="s">
        <v>34</v>
      </c>
      <c r="B20" s="21" t="s">
        <v>228</v>
      </c>
      <c r="C20" s="11"/>
      <c r="D20" s="11"/>
      <c r="E20" s="11"/>
      <c r="G20" s="1"/>
      <c r="H20" s="11"/>
      <c r="I20" s="11"/>
      <c r="J20" s="11"/>
    </row>
    <row r="21" spans="1:11" ht="16.5">
      <c r="A21" s="28"/>
      <c r="B21" s="27" t="s">
        <v>8</v>
      </c>
      <c r="C21" s="47">
        <v>446.16</v>
      </c>
      <c r="D21" s="7"/>
      <c r="E21" s="7">
        <f>C21*D21</f>
        <v>0</v>
      </c>
      <c r="G21" s="1"/>
      <c r="H21" s="7"/>
      <c r="I21" s="7"/>
      <c r="J21" s="7"/>
    </row>
    <row r="22" spans="1:11" ht="11.25" customHeight="1">
      <c r="A22" s="28"/>
      <c r="B22" s="27"/>
      <c r="C22" s="7"/>
      <c r="D22" s="7"/>
      <c r="E22" s="7"/>
      <c r="G22" s="1"/>
      <c r="H22" s="7"/>
      <c r="I22" s="7"/>
      <c r="J22" s="7"/>
    </row>
    <row r="23" spans="1:11" ht="199.5">
      <c r="A23" s="28" t="s">
        <v>35</v>
      </c>
      <c r="B23" s="21" t="s">
        <v>244</v>
      </c>
      <c r="C23" s="11"/>
      <c r="D23" s="11"/>
      <c r="E23" s="11"/>
      <c r="G23" s="1"/>
      <c r="H23" s="11"/>
      <c r="I23" s="11"/>
      <c r="J23" s="11"/>
    </row>
    <row r="24" spans="1:11" ht="16.5">
      <c r="A24" s="28"/>
      <c r="B24" s="27" t="s">
        <v>8</v>
      </c>
      <c r="C24" s="47">
        <v>223.08</v>
      </c>
      <c r="D24" s="7"/>
      <c r="E24" s="7">
        <f>C24*D24</f>
        <v>0</v>
      </c>
      <c r="G24" s="1"/>
      <c r="H24" s="7"/>
      <c r="I24" s="7"/>
      <c r="J24" s="7"/>
    </row>
    <row r="25" spans="1:11" ht="9.75" customHeight="1">
      <c r="A25" s="28"/>
      <c r="B25" s="27"/>
      <c r="C25" s="7"/>
      <c r="D25" s="7"/>
      <c r="E25" s="7"/>
      <c r="G25" s="1"/>
      <c r="H25" s="7"/>
      <c r="I25" s="7"/>
      <c r="J25" s="7"/>
    </row>
    <row r="26" spans="1:11" ht="237" customHeight="1">
      <c r="A26" s="28" t="s">
        <v>36</v>
      </c>
      <c r="B26" s="21" t="s">
        <v>229</v>
      </c>
      <c r="C26" s="11"/>
      <c r="D26" s="11"/>
      <c r="E26" s="11"/>
      <c r="G26" s="1"/>
      <c r="H26" s="11"/>
      <c r="I26" s="11"/>
      <c r="J26" s="11"/>
    </row>
    <row r="27" spans="1:11" ht="16.5">
      <c r="A27" s="28"/>
      <c r="B27" s="27" t="s">
        <v>8</v>
      </c>
      <c r="C27" s="47">
        <v>74.36</v>
      </c>
      <c r="D27" s="7"/>
      <c r="E27" s="7">
        <f>C27*D27</f>
        <v>0</v>
      </c>
      <c r="G27" s="1"/>
      <c r="H27" s="7"/>
      <c r="I27" s="7"/>
      <c r="J27" s="7"/>
    </row>
    <row r="28" spans="1:11">
      <c r="A28" s="28"/>
      <c r="B28" s="27"/>
      <c r="C28" s="47"/>
      <c r="D28" s="7"/>
      <c r="E28" s="7"/>
      <c r="G28" s="1"/>
      <c r="H28" s="7"/>
      <c r="I28" s="7"/>
      <c r="J28" s="7"/>
    </row>
    <row r="29" spans="1:11" s="46" customFormat="1" ht="57">
      <c r="A29" s="69" t="s">
        <v>37</v>
      </c>
      <c r="B29" s="43" t="s">
        <v>230</v>
      </c>
      <c r="C29" s="70"/>
      <c r="D29" s="70"/>
      <c r="E29" s="70"/>
      <c r="G29" s="48"/>
      <c r="H29" s="70"/>
      <c r="I29" s="70"/>
      <c r="J29" s="70"/>
    </row>
    <row r="30" spans="1:11" s="46" customFormat="1">
      <c r="A30" s="45"/>
      <c r="B30" s="27" t="s">
        <v>22</v>
      </c>
      <c r="C30" s="47">
        <v>225.6</v>
      </c>
      <c r="D30" s="47"/>
      <c r="E30" s="47">
        <f>C30*D30</f>
        <v>0</v>
      </c>
      <c r="G30" s="48"/>
      <c r="H30" s="47"/>
      <c r="I30" s="47"/>
      <c r="J30" s="47"/>
    </row>
    <row r="31" spans="1:11">
      <c r="A31" s="28"/>
      <c r="B31" s="27"/>
      <c r="C31" s="7"/>
      <c r="D31" s="7"/>
      <c r="E31" s="7"/>
      <c r="G31" s="1"/>
      <c r="H31" s="7"/>
      <c r="I31" s="7"/>
      <c r="J31" s="7"/>
    </row>
    <row r="32" spans="1:11" ht="57">
      <c r="A32" s="28">
        <v>9</v>
      </c>
      <c r="B32" s="21" t="s">
        <v>245</v>
      </c>
      <c r="C32" s="11"/>
      <c r="D32" s="11"/>
      <c r="E32" s="11"/>
      <c r="G32" s="1"/>
      <c r="H32" s="11"/>
      <c r="I32" s="11"/>
      <c r="J32" s="11"/>
    </row>
    <row r="33" spans="1:10">
      <c r="A33" s="26"/>
      <c r="B33" s="27" t="s">
        <v>10</v>
      </c>
      <c r="C33" s="7">
        <v>1</v>
      </c>
      <c r="D33" s="7"/>
      <c r="E33" s="7">
        <f>C33*D33</f>
        <v>0</v>
      </c>
      <c r="G33" s="1"/>
      <c r="H33" s="7"/>
      <c r="I33" s="7"/>
      <c r="J33" s="7"/>
    </row>
    <row r="34" spans="1:10">
      <c r="A34" s="26"/>
      <c r="B34" s="27"/>
      <c r="C34" s="7"/>
      <c r="D34" s="7"/>
      <c r="E34" s="7"/>
      <c r="G34" s="1"/>
      <c r="H34" s="7"/>
      <c r="I34" s="7"/>
      <c r="J34" s="7"/>
    </row>
    <row r="35" spans="1:10" ht="171">
      <c r="A35" s="28">
        <v>10</v>
      </c>
      <c r="B35" s="43" t="s">
        <v>232</v>
      </c>
      <c r="C35" s="11"/>
      <c r="D35" s="11"/>
      <c r="E35" s="11"/>
      <c r="G35" s="1"/>
      <c r="H35" s="11"/>
      <c r="I35" s="11"/>
      <c r="J35" s="11"/>
    </row>
    <row r="36" spans="1:10">
      <c r="A36" s="26"/>
      <c r="B36" s="27" t="s">
        <v>10</v>
      </c>
      <c r="C36" s="7">
        <v>10</v>
      </c>
      <c r="D36" s="7"/>
      <c r="E36" s="7">
        <f>C36*D36</f>
        <v>0</v>
      </c>
      <c r="G36" s="1"/>
      <c r="H36" s="7"/>
      <c r="I36" s="7"/>
      <c r="J36" s="7"/>
    </row>
    <row r="37" spans="1:10">
      <c r="A37" s="26"/>
      <c r="B37" s="27"/>
      <c r="C37" s="7"/>
      <c r="D37" s="7"/>
      <c r="E37" s="7"/>
      <c r="G37" s="1"/>
      <c r="H37" s="7"/>
      <c r="I37" s="7"/>
      <c r="J37" s="7"/>
    </row>
    <row r="38" spans="1:10" ht="85.5">
      <c r="A38" s="28">
        <v>11</v>
      </c>
      <c r="B38" s="43" t="s">
        <v>234</v>
      </c>
      <c r="C38" s="11"/>
      <c r="D38" s="11"/>
      <c r="E38" s="11"/>
      <c r="G38" s="1"/>
      <c r="H38" s="11"/>
      <c r="I38" s="11"/>
      <c r="J38" s="11"/>
    </row>
    <row r="39" spans="1:10" ht="16.5">
      <c r="A39" s="26"/>
      <c r="B39" s="27" t="s">
        <v>8</v>
      </c>
      <c r="C39" s="47">
        <v>127.1</v>
      </c>
      <c r="D39" s="7"/>
      <c r="E39" s="7">
        <f>C39*D39</f>
        <v>0</v>
      </c>
      <c r="G39" s="1"/>
      <c r="H39" s="7"/>
      <c r="I39" s="7"/>
      <c r="J39" s="7"/>
    </row>
    <row r="40" spans="1:10">
      <c r="A40" s="26"/>
      <c r="B40" s="27"/>
      <c r="C40" s="7"/>
      <c r="D40" s="7"/>
      <c r="E40" s="7"/>
      <c r="G40" s="1"/>
      <c r="H40" s="7"/>
      <c r="I40" s="7"/>
      <c r="J40" s="7"/>
    </row>
    <row r="41" spans="1:10" s="46" customFormat="1" ht="142.5">
      <c r="A41" s="69">
        <v>12</v>
      </c>
      <c r="B41" s="43" t="s">
        <v>235</v>
      </c>
      <c r="C41" s="70"/>
      <c r="D41" s="70"/>
      <c r="E41" s="70"/>
      <c r="G41" s="48"/>
      <c r="H41" s="70"/>
      <c r="I41" s="70"/>
      <c r="J41" s="70"/>
    </row>
    <row r="42" spans="1:10" s="46" customFormat="1" ht="16.5">
      <c r="A42" s="45"/>
      <c r="B42" s="27" t="s">
        <v>8</v>
      </c>
      <c r="C42" s="47">
        <v>212.03</v>
      </c>
      <c r="D42" s="47"/>
      <c r="E42" s="47">
        <f>C42*D42</f>
        <v>0</v>
      </c>
      <c r="G42" s="48"/>
      <c r="H42" s="47"/>
      <c r="I42" s="47"/>
      <c r="J42" s="47"/>
    </row>
    <row r="43" spans="1:10" s="46" customFormat="1">
      <c r="A43" s="45"/>
      <c r="B43" s="27"/>
      <c r="C43" s="47"/>
      <c r="D43" s="47"/>
      <c r="E43" s="47"/>
      <c r="G43" s="48"/>
      <c r="H43" s="47"/>
      <c r="I43" s="47"/>
      <c r="J43" s="47"/>
    </row>
    <row r="44" spans="1:10" s="46" customFormat="1" ht="142.5">
      <c r="A44" s="69">
        <v>13</v>
      </c>
      <c r="B44" s="43" t="s">
        <v>526</v>
      </c>
      <c r="C44" s="70"/>
      <c r="D44" s="70"/>
      <c r="E44" s="70"/>
      <c r="G44" s="48"/>
      <c r="H44" s="70"/>
      <c r="I44" s="70"/>
      <c r="J44" s="70"/>
    </row>
    <row r="45" spans="1:10" s="46" customFormat="1" ht="16.5">
      <c r="A45" s="45"/>
      <c r="B45" s="27" t="s">
        <v>8</v>
      </c>
      <c r="C45" s="47">
        <v>211.82</v>
      </c>
      <c r="D45" s="47"/>
      <c r="E45" s="47">
        <f>C45*D45</f>
        <v>0</v>
      </c>
      <c r="G45" s="48"/>
      <c r="H45" s="47"/>
      <c r="I45" s="47"/>
      <c r="J45" s="47"/>
    </row>
    <row r="46" spans="1:10" s="46" customFormat="1">
      <c r="A46" s="45"/>
      <c r="B46" s="27"/>
      <c r="C46" s="47"/>
      <c r="D46" s="47"/>
      <c r="E46" s="47"/>
      <c r="G46" s="48"/>
      <c r="H46" s="47"/>
      <c r="I46" s="47"/>
      <c r="J46" s="47"/>
    </row>
    <row r="47" spans="1:10" s="46" customFormat="1" ht="42.75">
      <c r="A47" s="69">
        <v>14</v>
      </c>
      <c r="B47" s="43" t="s">
        <v>43</v>
      </c>
      <c r="C47" s="70"/>
      <c r="D47" s="70"/>
      <c r="E47" s="70"/>
      <c r="G47" s="48"/>
      <c r="H47" s="70"/>
      <c r="I47" s="70"/>
      <c r="J47" s="70"/>
    </row>
    <row r="48" spans="1:10" s="46" customFormat="1" ht="16.5">
      <c r="A48" s="45"/>
      <c r="B48" s="27" t="s">
        <v>8</v>
      </c>
      <c r="C48" s="47">
        <f>C18</f>
        <v>70.41</v>
      </c>
      <c r="D48" s="47"/>
      <c r="E48" s="47">
        <f>C48*D48</f>
        <v>0</v>
      </c>
      <c r="G48" s="48"/>
      <c r="H48" s="47"/>
      <c r="I48" s="47"/>
      <c r="J48" s="47"/>
    </row>
    <row r="49" spans="1:10" s="46" customFormat="1">
      <c r="A49" s="45"/>
      <c r="B49" s="27"/>
      <c r="C49" s="47"/>
      <c r="D49" s="47"/>
      <c r="E49" s="47"/>
      <c r="G49" s="48"/>
      <c r="H49" s="47"/>
      <c r="I49" s="47"/>
      <c r="J49" s="47"/>
    </row>
    <row r="50" spans="1:10" s="46" customFormat="1" ht="99.75">
      <c r="A50" s="69">
        <v>15</v>
      </c>
      <c r="B50" s="43" t="s">
        <v>236</v>
      </c>
      <c r="C50" s="70"/>
      <c r="D50" s="70"/>
      <c r="E50" s="70"/>
      <c r="G50" s="48"/>
      <c r="H50" s="70"/>
      <c r="I50" s="70"/>
      <c r="J50" s="70"/>
    </row>
    <row r="51" spans="1:10" s="46" customFormat="1">
      <c r="A51" s="45"/>
      <c r="B51" s="27" t="s">
        <v>14</v>
      </c>
      <c r="C51" s="47">
        <f>(C21+C24+C27)-(C39+C42+C45)</f>
        <v>192.64999999999998</v>
      </c>
      <c r="D51" s="47"/>
      <c r="E51" s="47">
        <f>C51*D51</f>
        <v>0</v>
      </c>
      <c r="G51" s="48"/>
      <c r="H51" s="47"/>
      <c r="I51" s="47"/>
      <c r="J51" s="47"/>
    </row>
    <row r="52" spans="1:10" s="46" customFormat="1">
      <c r="A52" s="45"/>
      <c r="B52" s="27"/>
      <c r="C52" s="47"/>
      <c r="D52" s="47"/>
      <c r="E52" s="47"/>
      <c r="G52" s="48"/>
      <c r="H52" s="47"/>
      <c r="I52" s="47"/>
      <c r="J52" s="47"/>
    </row>
    <row r="53" spans="1:10" ht="99.75">
      <c r="A53" s="28">
        <v>16</v>
      </c>
      <c r="B53" s="21" t="s">
        <v>238</v>
      </c>
      <c r="C53" s="11"/>
      <c r="D53" s="11"/>
      <c r="E53" s="11"/>
      <c r="G53" s="1"/>
      <c r="H53" s="11"/>
      <c r="I53" s="11"/>
      <c r="J53" s="11"/>
    </row>
    <row r="54" spans="1:10">
      <c r="A54" s="26"/>
      <c r="B54" s="27" t="s">
        <v>22</v>
      </c>
      <c r="C54" s="7">
        <f>C12</f>
        <v>896</v>
      </c>
      <c r="D54" s="7"/>
      <c r="E54" s="7">
        <f>C54*D54</f>
        <v>0</v>
      </c>
      <c r="G54" s="1"/>
      <c r="H54" s="7"/>
      <c r="I54" s="7"/>
      <c r="J54" s="7"/>
    </row>
    <row r="55" spans="1:10">
      <c r="A55" s="28"/>
      <c r="B55" s="27"/>
      <c r="C55" s="7"/>
      <c r="D55" s="7"/>
      <c r="E55" s="7"/>
      <c r="G55" s="1"/>
      <c r="H55" s="7"/>
      <c r="I55" s="7"/>
      <c r="J55" s="7"/>
    </row>
    <row r="56" spans="1:10" ht="99.75">
      <c r="A56" s="28">
        <v>17</v>
      </c>
      <c r="B56" s="21" t="s">
        <v>237</v>
      </c>
      <c r="C56" s="11"/>
      <c r="D56" s="11"/>
      <c r="E56" s="11"/>
      <c r="G56" s="1"/>
      <c r="H56" s="11"/>
      <c r="I56" s="11"/>
      <c r="J56" s="11"/>
    </row>
    <row r="57" spans="1:10">
      <c r="A57" s="26"/>
      <c r="B57" s="27" t="s">
        <v>22</v>
      </c>
      <c r="C57" s="7">
        <f>C12</f>
        <v>896</v>
      </c>
      <c r="D57" s="7"/>
      <c r="E57" s="7">
        <f>C57*D57</f>
        <v>0</v>
      </c>
      <c r="G57" s="1"/>
      <c r="H57" s="7"/>
      <c r="I57" s="7"/>
      <c r="J57" s="7"/>
    </row>
    <row r="58" spans="1:10">
      <c r="A58" s="26"/>
      <c r="B58" s="27"/>
      <c r="C58" s="7"/>
      <c r="D58" s="7"/>
      <c r="E58" s="7"/>
      <c r="G58" s="1"/>
      <c r="H58" s="7"/>
      <c r="I58" s="7"/>
      <c r="J58" s="7"/>
    </row>
    <row r="59" spans="1:10" ht="42.75">
      <c r="A59" s="28">
        <v>18</v>
      </c>
      <c r="B59" s="21" t="s">
        <v>79</v>
      </c>
      <c r="C59" s="11"/>
      <c r="D59" s="11"/>
      <c r="E59" s="11"/>
      <c r="G59" s="1"/>
      <c r="H59" s="11"/>
      <c r="I59" s="11"/>
      <c r="J59" s="11"/>
    </row>
    <row r="60" spans="1:10">
      <c r="A60" s="26"/>
      <c r="B60" s="27" t="s">
        <v>22</v>
      </c>
      <c r="C60" s="7">
        <f>C15</f>
        <v>3.9</v>
      </c>
      <c r="D60" s="7"/>
      <c r="E60" s="7">
        <f>C60*D60</f>
        <v>0</v>
      </c>
      <c r="G60" s="1"/>
      <c r="H60" s="7"/>
      <c r="I60" s="7"/>
      <c r="J60" s="7"/>
    </row>
    <row r="61" spans="1:10">
      <c r="A61" s="28"/>
      <c r="B61" s="27"/>
      <c r="C61" s="7"/>
      <c r="D61" s="7"/>
      <c r="E61" s="7"/>
      <c r="G61" s="1"/>
      <c r="H61" s="7"/>
      <c r="I61" s="7"/>
      <c r="J61" s="7"/>
    </row>
    <row r="62" spans="1:10" s="46" customFormat="1">
      <c r="A62" s="45"/>
      <c r="B62" s="27"/>
      <c r="C62" s="47"/>
      <c r="D62" s="47"/>
      <c r="E62" s="47"/>
      <c r="G62" s="48"/>
      <c r="H62" s="47"/>
      <c r="I62" s="47"/>
      <c r="J62" s="47"/>
    </row>
    <row r="63" spans="1:10" ht="28.5">
      <c r="A63" s="28">
        <v>19</v>
      </c>
      <c r="B63" s="43" t="s">
        <v>38</v>
      </c>
      <c r="C63" s="11"/>
      <c r="D63" s="11"/>
      <c r="E63" s="11"/>
      <c r="G63" s="1"/>
      <c r="H63" s="11"/>
      <c r="I63" s="11"/>
      <c r="J63" s="11"/>
    </row>
    <row r="64" spans="1:10">
      <c r="A64" s="26"/>
      <c r="B64" s="27" t="s">
        <v>10</v>
      </c>
      <c r="C64" s="47">
        <v>1</v>
      </c>
      <c r="D64" s="7"/>
      <c r="E64" s="7">
        <f>C64*D64</f>
        <v>0</v>
      </c>
      <c r="G64" s="1"/>
      <c r="H64" s="7"/>
      <c r="I64" s="7"/>
      <c r="J64" s="7"/>
    </row>
    <row r="65" spans="1:10">
      <c r="A65" s="26"/>
      <c r="B65" s="27"/>
      <c r="C65" s="47"/>
      <c r="D65" s="7"/>
      <c r="E65" s="7"/>
      <c r="G65" s="1"/>
      <c r="H65" s="7"/>
      <c r="I65" s="7"/>
      <c r="J65" s="7"/>
    </row>
    <row r="66" spans="1:10" ht="141" customHeight="1">
      <c r="A66" s="28">
        <v>20</v>
      </c>
      <c r="B66" s="21" t="s">
        <v>219</v>
      </c>
      <c r="C66" s="11"/>
      <c r="D66" s="11"/>
      <c r="E66" s="11"/>
      <c r="G66" s="1"/>
      <c r="H66" s="11"/>
      <c r="I66" s="11"/>
      <c r="J66" s="11"/>
    </row>
    <row r="67" spans="1:10">
      <c r="A67" s="26"/>
      <c r="B67" s="27" t="s">
        <v>220</v>
      </c>
      <c r="C67" s="47">
        <v>15</v>
      </c>
      <c r="D67" s="7"/>
      <c r="E67" s="7">
        <f>C67*D67</f>
        <v>0</v>
      </c>
      <c r="G67" s="1"/>
      <c r="H67" s="7"/>
      <c r="I67" s="7"/>
      <c r="J67" s="7"/>
    </row>
    <row r="68" spans="1:10">
      <c r="A68" s="26"/>
      <c r="B68" s="27" t="s">
        <v>221</v>
      </c>
      <c r="C68" s="47">
        <v>15</v>
      </c>
      <c r="D68" s="7"/>
      <c r="E68" s="7">
        <f>C68*D68</f>
        <v>0</v>
      </c>
      <c r="G68" s="1"/>
      <c r="H68" s="7"/>
      <c r="I68" s="7"/>
      <c r="J68" s="7"/>
    </row>
    <row r="69" spans="1:10">
      <c r="A69" s="26"/>
      <c r="B69" s="21"/>
      <c r="C69" s="17"/>
      <c r="D69" s="7"/>
      <c r="E69" s="7"/>
      <c r="G69" s="1"/>
      <c r="H69" s="77"/>
      <c r="I69" s="7"/>
      <c r="J69" s="7"/>
    </row>
    <row r="70" spans="1:10" ht="30">
      <c r="A70" s="94"/>
      <c r="B70" s="98" t="s">
        <v>54</v>
      </c>
      <c r="C70" s="95"/>
      <c r="D70" s="96"/>
      <c r="E70" s="97">
        <f>ROUND(SUM(E8:E69),0)</f>
        <v>0</v>
      </c>
      <c r="G70" s="1"/>
      <c r="H70" s="13"/>
      <c r="I70" s="11"/>
      <c r="J70" s="7"/>
    </row>
    <row r="71" spans="1:10">
      <c r="A71" s="26"/>
      <c r="B71" s="21"/>
      <c r="C71" s="17"/>
      <c r="D71" s="7"/>
      <c r="E71" s="7"/>
      <c r="G71" s="1"/>
      <c r="H71" s="77"/>
      <c r="I71" s="7"/>
      <c r="J71" s="7"/>
    </row>
    <row r="72" spans="1:10" hidden="1">
      <c r="A72" s="56"/>
      <c r="B72" s="60" t="s">
        <v>10</v>
      </c>
      <c r="C72" s="61">
        <v>11</v>
      </c>
      <c r="D72" s="61">
        <v>62</v>
      </c>
      <c r="E72" s="61">
        <f>C72*D72</f>
        <v>682</v>
      </c>
      <c r="G72" s="1"/>
      <c r="H72" s="61"/>
      <c r="I72" s="61"/>
      <c r="J72" s="61"/>
    </row>
    <row r="73" spans="1:10" hidden="1">
      <c r="A73" s="56"/>
      <c r="B73" s="60"/>
      <c r="C73" s="61"/>
      <c r="D73" s="61"/>
      <c r="E73" s="61"/>
      <c r="G73" s="1"/>
      <c r="H73" s="61"/>
      <c r="I73" s="61"/>
      <c r="J73" s="61"/>
    </row>
    <row r="74" spans="1:10" ht="42.75" hidden="1">
      <c r="A74" s="59">
        <v>15</v>
      </c>
      <c r="B74" s="63" t="s">
        <v>19</v>
      </c>
      <c r="C74" s="58"/>
      <c r="D74" s="58"/>
      <c r="E74" s="58"/>
      <c r="G74" s="1"/>
      <c r="H74" s="58"/>
      <c r="I74" s="58"/>
      <c r="J74" s="58"/>
    </row>
    <row r="75" spans="1:10" ht="16.5" hidden="1">
      <c r="A75" s="56"/>
      <c r="B75" s="60" t="s">
        <v>29</v>
      </c>
      <c r="C75" s="61">
        <v>12</v>
      </c>
      <c r="D75" s="61">
        <v>5</v>
      </c>
      <c r="E75" s="61">
        <f>C75*D75</f>
        <v>60</v>
      </c>
      <c r="G75" s="1"/>
      <c r="H75" s="61"/>
      <c r="I75" s="61"/>
      <c r="J75" s="61"/>
    </row>
    <row r="76" spans="1:10" hidden="1">
      <c r="A76" s="56"/>
      <c r="B76" s="60"/>
      <c r="C76" s="61"/>
      <c r="D76" s="61"/>
      <c r="E76" s="61"/>
      <c r="G76" s="1"/>
      <c r="H76" s="61"/>
      <c r="I76" s="61"/>
      <c r="J76" s="61"/>
    </row>
    <row r="77" spans="1:10" s="46" customFormat="1" ht="42.75" hidden="1">
      <c r="A77" s="62">
        <v>16</v>
      </c>
      <c r="B77" s="63" t="s">
        <v>18</v>
      </c>
      <c r="C77" s="64"/>
      <c r="D77" s="64"/>
      <c r="E77" s="64"/>
      <c r="G77" s="48"/>
      <c r="H77" s="64"/>
      <c r="I77" s="64"/>
      <c r="J77" s="64"/>
    </row>
    <row r="78" spans="1:10" s="46" customFormat="1" ht="16.5" hidden="1">
      <c r="A78" s="65"/>
      <c r="B78" s="60" t="s">
        <v>29</v>
      </c>
      <c r="C78" s="66">
        <v>73</v>
      </c>
      <c r="D78" s="66">
        <v>29</v>
      </c>
      <c r="E78" s="66">
        <f>C78*D78</f>
        <v>2117</v>
      </c>
      <c r="G78" s="48"/>
      <c r="H78" s="66"/>
      <c r="I78" s="66"/>
      <c r="J78" s="66"/>
    </row>
    <row r="79" spans="1:10" s="46" customFormat="1" hidden="1">
      <c r="A79" s="65"/>
      <c r="B79" s="60"/>
      <c r="C79" s="66"/>
      <c r="D79" s="66"/>
      <c r="E79" s="66"/>
      <c r="G79" s="48"/>
      <c r="H79" s="66"/>
      <c r="I79" s="66"/>
      <c r="J79" s="66"/>
    </row>
    <row r="80" spans="1:10" s="46" customFormat="1" ht="42.75" hidden="1">
      <c r="A80" s="62">
        <v>17</v>
      </c>
      <c r="B80" s="57" t="s">
        <v>28</v>
      </c>
      <c r="C80" s="64"/>
      <c r="D80" s="64"/>
      <c r="E80" s="64"/>
      <c r="G80" s="48"/>
      <c r="H80" s="64"/>
      <c r="I80" s="64"/>
      <c r="J80" s="64"/>
    </row>
    <row r="81" spans="1:10" s="46" customFormat="1" ht="16.5" hidden="1">
      <c r="A81" s="65"/>
      <c r="B81" s="60" t="s">
        <v>29</v>
      </c>
      <c r="C81" s="66">
        <v>75</v>
      </c>
      <c r="D81" s="66">
        <v>17</v>
      </c>
      <c r="E81" s="66">
        <f>C81*D81</f>
        <v>1275</v>
      </c>
      <c r="G81" s="48"/>
      <c r="H81" s="66"/>
      <c r="I81" s="66"/>
      <c r="J81" s="66"/>
    </row>
    <row r="82" spans="1:10" s="46" customFormat="1" hidden="1">
      <c r="A82" s="65"/>
      <c r="B82" s="60"/>
      <c r="C82" s="66"/>
      <c r="D82" s="66"/>
      <c r="E82" s="66"/>
      <c r="G82" s="48"/>
      <c r="H82" s="66"/>
      <c r="I82" s="66"/>
      <c r="J82" s="66"/>
    </row>
    <row r="83" spans="1:10" ht="57" hidden="1">
      <c r="A83" s="59">
        <v>18</v>
      </c>
      <c r="B83" s="57" t="s">
        <v>23</v>
      </c>
      <c r="C83" s="58"/>
      <c r="D83" s="58"/>
      <c r="E83" s="58"/>
      <c r="G83" s="1"/>
      <c r="H83" s="58"/>
      <c r="I83" s="58"/>
      <c r="J83" s="58"/>
    </row>
    <row r="84" spans="1:10" hidden="1">
      <c r="A84" s="56"/>
      <c r="B84" s="60" t="s">
        <v>30</v>
      </c>
      <c r="C84" s="61">
        <v>0</v>
      </c>
      <c r="D84" s="61">
        <v>6</v>
      </c>
      <c r="E84" s="61">
        <f>C84*D84</f>
        <v>0</v>
      </c>
      <c r="G84" s="1"/>
      <c r="H84" s="61"/>
      <c r="I84" s="61"/>
      <c r="J84" s="61"/>
    </row>
    <row r="85" spans="1:10" hidden="1">
      <c r="A85" s="59"/>
      <c r="B85" s="67"/>
      <c r="C85" s="61"/>
      <c r="D85" s="61"/>
      <c r="E85" s="61"/>
      <c r="G85" s="1"/>
      <c r="H85" s="61"/>
      <c r="I85" s="61"/>
      <c r="J85" s="61"/>
    </row>
    <row r="86" spans="1:10" ht="28.5" hidden="1">
      <c r="A86" s="59">
        <v>19</v>
      </c>
      <c r="B86" s="57" t="s">
        <v>26</v>
      </c>
      <c r="C86" s="58"/>
      <c r="D86" s="58"/>
      <c r="E86" s="58"/>
      <c r="G86" s="1"/>
      <c r="H86" s="58"/>
      <c r="I86" s="58"/>
      <c r="J86" s="58"/>
    </row>
    <row r="87" spans="1:10" hidden="1">
      <c r="A87" s="56"/>
      <c r="B87" s="60" t="s">
        <v>30</v>
      </c>
      <c r="C87" s="61">
        <v>0</v>
      </c>
      <c r="D87" s="61">
        <v>14</v>
      </c>
      <c r="E87" s="61">
        <f>C87*D87</f>
        <v>0</v>
      </c>
      <c r="G87" s="1"/>
      <c r="H87" s="61"/>
      <c r="I87" s="61"/>
      <c r="J87" s="61"/>
    </row>
    <row r="88" spans="1:10" hidden="1">
      <c r="A88" s="59"/>
      <c r="B88" s="60"/>
      <c r="C88" s="61"/>
      <c r="D88" s="61"/>
      <c r="E88" s="61"/>
      <c r="G88" s="1"/>
      <c r="H88" s="61"/>
      <c r="I88" s="61"/>
      <c r="J88" s="61"/>
    </row>
    <row r="89" spans="1:10" ht="28.5" hidden="1">
      <c r="A89" s="59">
        <v>20</v>
      </c>
      <c r="B89" s="57" t="s">
        <v>27</v>
      </c>
      <c r="C89" s="58"/>
      <c r="D89" s="58"/>
      <c r="E89" s="58"/>
      <c r="G89" s="1"/>
      <c r="H89" s="58"/>
      <c r="I89" s="58"/>
      <c r="J89" s="58"/>
    </row>
    <row r="90" spans="1:10" hidden="1">
      <c r="A90" s="56"/>
      <c r="B90" s="60" t="s">
        <v>30</v>
      </c>
      <c r="C90" s="61">
        <v>0</v>
      </c>
      <c r="D90" s="61">
        <v>16</v>
      </c>
      <c r="E90" s="61">
        <f>C90*D90</f>
        <v>0</v>
      </c>
      <c r="G90" s="1"/>
      <c r="H90" s="61"/>
      <c r="I90" s="61"/>
      <c r="J90" s="61"/>
    </row>
    <row r="91" spans="1:10" hidden="1">
      <c r="A91" s="56"/>
      <c r="B91" s="60"/>
      <c r="C91" s="61"/>
      <c r="D91" s="61"/>
      <c r="E91" s="61"/>
      <c r="G91" s="1"/>
      <c r="H91" s="61"/>
      <c r="I91" s="61"/>
      <c r="J91" s="61"/>
    </row>
    <row r="92" spans="1:10" ht="57" hidden="1">
      <c r="A92" s="59">
        <v>21</v>
      </c>
      <c r="B92" s="57" t="s">
        <v>25</v>
      </c>
      <c r="C92" s="58"/>
      <c r="D92" s="58"/>
      <c r="E92" s="58"/>
      <c r="G92" s="1"/>
      <c r="H92" s="58"/>
      <c r="I92" s="58"/>
      <c r="J92" s="58"/>
    </row>
    <row r="93" spans="1:10" hidden="1">
      <c r="A93" s="56"/>
      <c r="B93" s="60" t="s">
        <v>11</v>
      </c>
      <c r="C93" s="61">
        <v>0</v>
      </c>
      <c r="D93" s="61">
        <v>15</v>
      </c>
      <c r="E93" s="61">
        <f>C93*D93</f>
        <v>0</v>
      </c>
      <c r="G93" s="1"/>
      <c r="H93" s="61"/>
      <c r="I93" s="61"/>
      <c r="J93" s="61"/>
    </row>
    <row r="94" spans="1:10" ht="13.9" hidden="1" customHeight="1">
      <c r="A94" s="56"/>
      <c r="B94" s="57"/>
      <c r="C94" s="68"/>
      <c r="D94" s="61"/>
      <c r="E94" s="61"/>
      <c r="G94" s="1"/>
      <c r="H94" s="79"/>
      <c r="I94" s="61"/>
      <c r="J94" s="61"/>
    </row>
    <row r="95" spans="1:10" hidden="1">
      <c r="A95" s="25"/>
      <c r="B95" s="23" t="s">
        <v>16</v>
      </c>
      <c r="C95" s="18"/>
      <c r="D95" s="15"/>
      <c r="E95" s="16">
        <f>+SUM(E8:E94)</f>
        <v>4134</v>
      </c>
      <c r="G95" s="1"/>
      <c r="H95" s="13"/>
      <c r="I95" s="11"/>
      <c r="J95" s="7"/>
    </row>
    <row r="96" spans="1:10">
      <c r="G96" s="1"/>
      <c r="H96" s="1"/>
      <c r="I96" s="1"/>
      <c r="J96" s="1"/>
    </row>
  </sheetData>
  <phoneticPr fontId="0" type="noConversion"/>
  <pageMargins left="1.0629921259842521" right="0.59055118110236227" top="0.59055118110236227" bottom="0.59055118110236227" header="0.51181102362204722" footer="0.31496062992125984"/>
  <pageSetup paperSize="9" scale="86" firstPageNumber="8" orientation="portrait" r:id="rId1"/>
  <headerFooter>
    <oddFooter>&amp;L&amp;"Century Gothic,Navadno"GLG projektiranje d.o.o.&amp;R&amp;P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86"/>
  <sheetViews>
    <sheetView showZeros="0" zoomScaleNormal="100" zoomScaleSheetLayoutView="100" workbookViewId="0">
      <selection activeCell="E8" sqref="E8"/>
    </sheetView>
  </sheetViews>
  <sheetFormatPr defaultColWidth="8.85546875" defaultRowHeight="14.25"/>
  <cols>
    <col min="1" max="1" width="4.85546875" style="22" customWidth="1"/>
    <col min="2" max="2" width="39.7109375" style="22" customWidth="1"/>
    <col min="3" max="3" width="13.140625" style="2" bestFit="1" customWidth="1"/>
    <col min="4" max="4" width="11.140625" style="2" customWidth="1"/>
    <col min="5" max="5" width="14.28515625" style="2" customWidth="1"/>
    <col min="6" max="6" width="8.85546875" style="2"/>
    <col min="7" max="7" width="8.85546875" style="2" customWidth="1"/>
    <col min="8" max="8" width="10.140625" style="2" customWidth="1"/>
    <col min="9" max="9" width="11.140625" style="2" customWidth="1"/>
    <col min="10" max="10" width="14.28515625" style="2" customWidth="1"/>
    <col min="11" max="11" width="8.85546875" style="2"/>
    <col min="12" max="12" width="10.28515625" style="2" customWidth="1"/>
    <col min="13" max="14" width="8.85546875" style="2"/>
    <col min="15" max="15" width="12.7109375" style="2" customWidth="1"/>
    <col min="16" max="16" width="9" style="2" bestFit="1" customWidth="1"/>
    <col min="17" max="16384" width="8.85546875" style="2"/>
  </cols>
  <sheetData>
    <row r="2" spans="1:10" s="10" customFormat="1" ht="30">
      <c r="A2" s="81"/>
      <c r="B2" s="55" t="s">
        <v>41</v>
      </c>
      <c r="C2" s="82"/>
      <c r="D2" s="82"/>
      <c r="E2" s="82"/>
      <c r="F2" s="2"/>
      <c r="H2" s="2"/>
      <c r="I2" s="2"/>
      <c r="J2" s="2"/>
    </row>
    <row r="3" spans="1:10" ht="14.25" customHeight="1">
      <c r="A3" s="83"/>
      <c r="B3" s="83"/>
      <c r="C3" s="84"/>
      <c r="D3" s="84"/>
      <c r="E3" s="84"/>
      <c r="G3" s="1"/>
      <c r="H3" s="11"/>
      <c r="I3" s="11"/>
      <c r="J3" s="11"/>
    </row>
    <row r="4" spans="1:10" s="19" customFormat="1" ht="14.85" customHeight="1">
      <c r="A4" s="85" t="s">
        <v>0</v>
      </c>
      <c r="B4" s="86" t="s">
        <v>1</v>
      </c>
      <c r="C4" s="87" t="s">
        <v>2</v>
      </c>
      <c r="D4" s="88" t="s">
        <v>20</v>
      </c>
      <c r="E4" s="88" t="s">
        <v>21</v>
      </c>
      <c r="H4" s="73"/>
      <c r="I4" s="71"/>
      <c r="J4" s="71"/>
    </row>
    <row r="5" spans="1:10" s="12" customFormat="1" ht="15">
      <c r="A5" s="89"/>
      <c r="B5" s="83"/>
      <c r="C5" s="90"/>
      <c r="D5" s="91"/>
      <c r="E5" s="91"/>
      <c r="F5" s="1"/>
      <c r="H5" s="13"/>
      <c r="I5" s="14"/>
      <c r="J5" s="14"/>
    </row>
    <row r="6" spans="1:10" s="44" customFormat="1" ht="15">
      <c r="A6" s="92" t="s">
        <v>42</v>
      </c>
      <c r="B6" s="92" t="s">
        <v>52</v>
      </c>
      <c r="C6" s="93"/>
      <c r="D6" s="93"/>
      <c r="E6" s="93"/>
      <c r="G6" s="78"/>
      <c r="H6" s="78"/>
      <c r="I6" s="78"/>
      <c r="J6" s="78"/>
    </row>
    <row r="7" spans="1:10" ht="57">
      <c r="A7" s="24" t="s">
        <v>4</v>
      </c>
      <c r="B7" s="21" t="s">
        <v>44</v>
      </c>
      <c r="C7" s="11"/>
      <c r="D7" s="11"/>
      <c r="E7" s="11"/>
    </row>
    <row r="8" spans="1:10">
      <c r="A8" s="24"/>
      <c r="B8" s="27" t="s">
        <v>106</v>
      </c>
      <c r="C8" s="100">
        <v>25</v>
      </c>
      <c r="D8" s="100"/>
      <c r="E8" s="100">
        <f>+D8*C8</f>
        <v>0</v>
      </c>
    </row>
    <row r="9" spans="1:10">
      <c r="A9" s="24"/>
      <c r="B9" s="27" t="s">
        <v>107</v>
      </c>
      <c r="C9" s="100">
        <v>65</v>
      </c>
      <c r="D9" s="100"/>
      <c r="E9" s="100">
        <f>+D9*C9</f>
        <v>0</v>
      </c>
    </row>
    <row r="10" spans="1:10">
      <c r="A10" s="20"/>
      <c r="B10" s="27"/>
      <c r="C10" s="7"/>
      <c r="D10" s="7"/>
      <c r="E10" s="7"/>
    </row>
    <row r="11" spans="1:10" ht="37.5" customHeight="1">
      <c r="A11" s="28">
        <v>2</v>
      </c>
      <c r="B11" s="21" t="s">
        <v>108</v>
      </c>
      <c r="C11" s="11"/>
      <c r="D11" s="11"/>
      <c r="E11" s="11"/>
    </row>
    <row r="12" spans="1:10">
      <c r="A12" s="26"/>
      <c r="B12" s="27" t="s">
        <v>109</v>
      </c>
      <c r="C12" s="7">
        <v>1</v>
      </c>
      <c r="D12" s="7"/>
      <c r="E12" s="7">
        <f>C12*D12</f>
        <v>0</v>
      </c>
    </row>
    <row r="13" spans="1:10">
      <c r="A13" s="28"/>
      <c r="B13" s="27"/>
      <c r="C13" s="7"/>
      <c r="D13" s="7"/>
      <c r="E13" s="7"/>
    </row>
    <row r="14" spans="1:10" ht="46.15" customHeight="1">
      <c r="A14" s="28">
        <v>3</v>
      </c>
      <c r="B14" s="21" t="s">
        <v>105</v>
      </c>
      <c r="C14" s="11"/>
      <c r="D14" s="11"/>
      <c r="E14" s="11"/>
    </row>
    <row r="15" spans="1:10">
      <c r="A15" s="26"/>
      <c r="B15" s="27" t="s">
        <v>109</v>
      </c>
      <c r="C15" s="7">
        <v>91</v>
      </c>
      <c r="D15" s="7"/>
      <c r="E15" s="7">
        <f>C15*D15</f>
        <v>0</v>
      </c>
    </row>
    <row r="16" spans="1:10">
      <c r="A16" s="26"/>
      <c r="B16" s="27"/>
      <c r="C16" s="7"/>
      <c r="D16" s="7"/>
      <c r="E16" s="7"/>
    </row>
    <row r="17" spans="1:5" ht="47.25" customHeight="1">
      <c r="A17" s="28">
        <v>4</v>
      </c>
      <c r="B17" s="21" t="s">
        <v>110</v>
      </c>
      <c r="C17" s="11"/>
      <c r="D17" s="11"/>
      <c r="E17" s="11"/>
    </row>
    <row r="18" spans="1:5">
      <c r="A18" s="26"/>
      <c r="B18" s="27" t="s">
        <v>10</v>
      </c>
      <c r="C18" s="7">
        <v>91</v>
      </c>
      <c r="D18" s="7"/>
      <c r="E18" s="7">
        <f>C18*D18</f>
        <v>0</v>
      </c>
    </row>
    <row r="19" spans="1:5">
      <c r="A19" s="26"/>
      <c r="B19" s="27"/>
      <c r="C19" s="7"/>
      <c r="D19" s="7"/>
      <c r="E19" s="7"/>
    </row>
    <row r="20" spans="1:5" ht="36.75" customHeight="1">
      <c r="A20" s="28">
        <v>5</v>
      </c>
      <c r="B20" s="21" t="s">
        <v>111</v>
      </c>
      <c r="C20" s="11"/>
      <c r="D20" s="11"/>
      <c r="E20" s="11"/>
    </row>
    <row r="21" spans="1:5">
      <c r="A21" s="26"/>
      <c r="B21" s="27" t="s">
        <v>45</v>
      </c>
      <c r="C21" s="7">
        <v>389.5</v>
      </c>
      <c r="D21" s="7"/>
      <c r="E21" s="7">
        <f>C21*D21</f>
        <v>0</v>
      </c>
    </row>
    <row r="22" spans="1:5">
      <c r="A22" s="26"/>
      <c r="B22" s="27"/>
      <c r="C22" s="7"/>
      <c r="D22" s="7"/>
      <c r="E22" s="7"/>
    </row>
    <row r="23" spans="1:5" ht="73.5" customHeight="1">
      <c r="A23" s="28">
        <v>6</v>
      </c>
      <c r="B23" s="21" t="s">
        <v>112</v>
      </c>
      <c r="C23" s="11"/>
      <c r="D23" s="11"/>
      <c r="E23" s="11"/>
    </row>
    <row r="24" spans="1:5">
      <c r="A24" s="26"/>
      <c r="B24" s="27" t="s">
        <v>45</v>
      </c>
      <c r="C24" s="7">
        <v>389.5</v>
      </c>
      <c r="D24" s="7"/>
      <c r="E24" s="7">
        <f>C24*D24</f>
        <v>0</v>
      </c>
    </row>
    <row r="25" spans="1:5">
      <c r="A25" s="26"/>
      <c r="B25" s="27"/>
      <c r="C25" s="7"/>
      <c r="D25" s="7"/>
      <c r="E25" s="7"/>
    </row>
    <row r="26" spans="1:5">
      <c r="A26" s="25"/>
      <c r="B26" s="23" t="s">
        <v>46</v>
      </c>
      <c r="C26" s="18"/>
      <c r="D26" s="15"/>
      <c r="E26" s="16">
        <f>+SUM(E7:E25)</f>
        <v>0</v>
      </c>
    </row>
    <row r="27" spans="1:5">
      <c r="A27" s="26"/>
      <c r="B27" s="21"/>
      <c r="C27" s="13"/>
      <c r="D27" s="11"/>
      <c r="E27" s="7"/>
    </row>
    <row r="28" spans="1:5">
      <c r="A28" s="24"/>
      <c r="B28" s="21"/>
      <c r="C28" s="17"/>
      <c r="D28" s="7"/>
      <c r="E28" s="7"/>
    </row>
    <row r="29" spans="1:5">
      <c r="A29" s="24"/>
      <c r="B29" s="21"/>
      <c r="C29" s="17"/>
      <c r="D29" s="7"/>
      <c r="E29" s="7"/>
    </row>
    <row r="30" spans="1:5">
      <c r="A30" s="24"/>
      <c r="B30" s="21"/>
      <c r="C30" s="17"/>
      <c r="D30" s="7"/>
      <c r="E30" s="7"/>
    </row>
    <row r="31" spans="1:5">
      <c r="A31" s="24"/>
      <c r="B31" s="21"/>
      <c r="C31" s="17"/>
      <c r="D31" s="7"/>
      <c r="E31" s="7"/>
    </row>
    <row r="32" spans="1:5">
      <c r="A32" s="24"/>
      <c r="B32" s="21"/>
      <c r="C32" s="17"/>
      <c r="D32" s="7"/>
      <c r="E32" s="7"/>
    </row>
    <row r="33" spans="1:5">
      <c r="A33" s="24"/>
      <c r="B33" s="21"/>
      <c r="C33" s="17"/>
      <c r="D33" s="7"/>
      <c r="E33" s="7"/>
    </row>
    <row r="34" spans="1:5">
      <c r="A34" s="24"/>
      <c r="B34" s="21"/>
      <c r="C34" s="17"/>
      <c r="D34" s="7"/>
      <c r="E34" s="7"/>
    </row>
    <row r="35" spans="1:5">
      <c r="A35" s="24"/>
      <c r="B35" s="21"/>
      <c r="C35" s="17"/>
      <c r="D35" s="7"/>
      <c r="E35" s="7"/>
    </row>
    <row r="36" spans="1:5" ht="28.5">
      <c r="A36" s="24"/>
      <c r="B36" s="21" t="s">
        <v>113</v>
      </c>
      <c r="C36" s="17"/>
      <c r="D36" s="7"/>
      <c r="E36" s="7"/>
    </row>
    <row r="37" spans="1:5">
      <c r="A37" s="24"/>
      <c r="B37" s="21" t="s">
        <v>157</v>
      </c>
      <c r="C37" s="17"/>
      <c r="D37" s="7"/>
      <c r="E37" s="7"/>
    </row>
    <row r="38" spans="1:5" ht="48.6" customHeight="1">
      <c r="A38" s="24" t="s">
        <v>4</v>
      </c>
      <c r="B38" s="21" t="s">
        <v>114</v>
      </c>
      <c r="C38" s="11"/>
      <c r="D38" s="11"/>
      <c r="E38" s="11"/>
    </row>
    <row r="39" spans="1:5">
      <c r="A39" s="20"/>
      <c r="B39" s="27" t="s">
        <v>115</v>
      </c>
      <c r="C39" s="7">
        <v>389.5</v>
      </c>
      <c r="D39" s="7"/>
      <c r="E39" s="7">
        <f>C39*D39</f>
        <v>0</v>
      </c>
    </row>
    <row r="40" spans="1:5">
      <c r="A40" s="28"/>
      <c r="B40" s="27"/>
      <c r="C40" s="7"/>
      <c r="D40" s="7"/>
      <c r="E40" s="7"/>
    </row>
    <row r="41" spans="1:5">
      <c r="A41" s="24"/>
      <c r="C41" s="17"/>
      <c r="D41" s="7"/>
      <c r="E41" s="7"/>
    </row>
    <row r="42" spans="1:5">
      <c r="A42" s="24"/>
      <c r="C42" s="17"/>
      <c r="D42" s="7"/>
      <c r="E42" s="7"/>
    </row>
    <row r="43" spans="1:5">
      <c r="A43" s="24"/>
      <c r="C43" s="17"/>
      <c r="D43" s="7"/>
      <c r="E43" s="7"/>
    </row>
    <row r="44" spans="1:5">
      <c r="A44" s="24"/>
      <c r="B44" s="310"/>
      <c r="C44" s="17"/>
      <c r="D44" s="7"/>
      <c r="E44" s="7"/>
    </row>
    <row r="45" spans="1:5">
      <c r="A45" s="28"/>
      <c r="B45" s="21" t="s">
        <v>158</v>
      </c>
      <c r="C45" s="7"/>
      <c r="D45" s="7"/>
      <c r="E45" s="7"/>
    </row>
    <row r="46" spans="1:5" ht="28.5">
      <c r="A46" s="28">
        <v>1</v>
      </c>
      <c r="B46" s="21" t="s">
        <v>116</v>
      </c>
      <c r="C46" s="11"/>
      <c r="D46" s="11"/>
      <c r="E46" s="11"/>
    </row>
    <row r="47" spans="1:5">
      <c r="A47" s="28"/>
      <c r="B47" s="27" t="s">
        <v>119</v>
      </c>
      <c r="C47" s="7">
        <v>4</v>
      </c>
      <c r="D47" s="7"/>
      <c r="E47" s="7">
        <f>C47*D47</f>
        <v>0</v>
      </c>
    </row>
    <row r="48" spans="1:5">
      <c r="A48" s="28"/>
      <c r="B48" s="27" t="s">
        <v>120</v>
      </c>
      <c r="C48" s="7">
        <v>2</v>
      </c>
      <c r="D48" s="7"/>
      <c r="E48" s="7">
        <f>C48*D48</f>
        <v>0</v>
      </c>
    </row>
    <row r="49" spans="1:10">
      <c r="A49" s="28"/>
      <c r="B49" s="27" t="s">
        <v>121</v>
      </c>
      <c r="C49" s="7">
        <v>6</v>
      </c>
      <c r="D49" s="7"/>
      <c r="E49" s="7">
        <f>C49*D49</f>
        <v>0</v>
      </c>
    </row>
    <row r="50" spans="1:10">
      <c r="A50" s="28"/>
      <c r="B50" s="27"/>
      <c r="C50" s="7"/>
      <c r="D50" s="7"/>
      <c r="E50" s="7"/>
    </row>
    <row r="51" spans="1:10">
      <c r="A51" s="28">
        <v>2</v>
      </c>
      <c r="B51" s="21" t="s">
        <v>117</v>
      </c>
      <c r="C51" s="11"/>
      <c r="D51" s="11"/>
      <c r="E51" s="11"/>
    </row>
    <row r="52" spans="1:10">
      <c r="A52" s="26"/>
      <c r="B52" s="27" t="s">
        <v>122</v>
      </c>
      <c r="C52" s="7">
        <v>1</v>
      </c>
      <c r="D52" s="7"/>
      <c r="E52" s="7">
        <f>C52*D52</f>
        <v>0</v>
      </c>
    </row>
    <row r="53" spans="1:10">
      <c r="A53" s="26"/>
      <c r="B53" s="27"/>
      <c r="C53" s="7"/>
      <c r="D53" s="7"/>
      <c r="E53" s="7"/>
    </row>
    <row r="54" spans="1:10">
      <c r="A54" s="28">
        <v>3</v>
      </c>
      <c r="B54" s="21" t="s">
        <v>118</v>
      </c>
      <c r="C54" s="11"/>
      <c r="D54" s="11"/>
      <c r="E54" s="11"/>
    </row>
    <row r="55" spans="1:10">
      <c r="A55" s="26"/>
      <c r="B55" s="27" t="s">
        <v>10</v>
      </c>
      <c r="C55" s="7">
        <v>12</v>
      </c>
      <c r="D55" s="7"/>
      <c r="E55" s="7">
        <f>C55*D55</f>
        <v>0</v>
      </c>
    </row>
    <row r="56" spans="1:10" ht="13.9" customHeight="1">
      <c r="A56" s="26"/>
      <c r="B56" s="21"/>
      <c r="C56" s="17"/>
      <c r="D56" s="7"/>
      <c r="E56" s="7"/>
    </row>
    <row r="57" spans="1:10">
      <c r="A57" s="25"/>
      <c r="B57" s="23" t="s">
        <v>159</v>
      </c>
      <c r="C57" s="18"/>
      <c r="D57" s="15"/>
      <c r="E57" s="16">
        <f>+SUM(E28:E56)</f>
        <v>0</v>
      </c>
    </row>
    <row r="58" spans="1:10">
      <c r="A58" s="113"/>
      <c r="B58" s="106"/>
      <c r="C58" s="128"/>
      <c r="D58" s="114"/>
      <c r="E58" s="114"/>
    </row>
    <row r="59" spans="1:10">
      <c r="A59" s="24"/>
      <c r="B59" s="21" t="s">
        <v>123</v>
      </c>
      <c r="C59" s="104"/>
      <c r="D59" s="11"/>
      <c r="E59" s="7">
        <f>E57+E26</f>
        <v>0</v>
      </c>
    </row>
    <row r="60" spans="1:10">
      <c r="A60" s="26"/>
      <c r="B60" s="21"/>
      <c r="C60" s="13"/>
      <c r="D60" s="11"/>
      <c r="E60" s="7"/>
    </row>
    <row r="61" spans="1:10">
      <c r="A61" s="26"/>
      <c r="B61" s="21"/>
      <c r="C61" s="17"/>
      <c r="D61" s="7"/>
      <c r="E61" s="7"/>
      <c r="G61" s="1"/>
      <c r="H61" s="77"/>
      <c r="I61" s="7"/>
      <c r="J61" s="7"/>
    </row>
    <row r="62" spans="1:10" hidden="1">
      <c r="A62" s="56"/>
      <c r="B62" s="60" t="s">
        <v>10</v>
      </c>
      <c r="C62" s="61">
        <v>11</v>
      </c>
      <c r="D62" s="61">
        <v>62</v>
      </c>
      <c r="E62" s="61">
        <f>C62*D62</f>
        <v>682</v>
      </c>
      <c r="G62" s="1"/>
      <c r="H62" s="61"/>
      <c r="I62" s="61"/>
      <c r="J62" s="61"/>
    </row>
    <row r="63" spans="1:10" hidden="1">
      <c r="A63" s="56"/>
      <c r="B63" s="60"/>
      <c r="C63" s="61"/>
      <c r="D63" s="61"/>
      <c r="E63" s="61"/>
      <c r="G63" s="1"/>
      <c r="H63" s="61"/>
      <c r="I63" s="61"/>
      <c r="J63" s="61"/>
    </row>
    <row r="64" spans="1:10" ht="42.75" hidden="1">
      <c r="A64" s="59">
        <v>15</v>
      </c>
      <c r="B64" s="63" t="s">
        <v>19</v>
      </c>
      <c r="C64" s="58"/>
      <c r="D64" s="58"/>
      <c r="E64" s="58"/>
      <c r="G64" s="1"/>
      <c r="H64" s="58"/>
      <c r="I64" s="58"/>
      <c r="J64" s="58"/>
    </row>
    <row r="65" spans="1:10" ht="16.5" hidden="1">
      <c r="A65" s="56"/>
      <c r="B65" s="60" t="s">
        <v>29</v>
      </c>
      <c r="C65" s="61">
        <v>12</v>
      </c>
      <c r="D65" s="61">
        <v>5</v>
      </c>
      <c r="E65" s="61">
        <f>C65*D65</f>
        <v>60</v>
      </c>
      <c r="G65" s="1"/>
      <c r="H65" s="61"/>
      <c r="I65" s="61"/>
      <c r="J65" s="61"/>
    </row>
    <row r="66" spans="1:10" hidden="1">
      <c r="A66" s="56"/>
      <c r="B66" s="60"/>
      <c r="C66" s="61"/>
      <c r="D66" s="61"/>
      <c r="E66" s="61"/>
      <c r="G66" s="1"/>
      <c r="H66" s="61"/>
      <c r="I66" s="61"/>
      <c r="J66" s="61"/>
    </row>
    <row r="67" spans="1:10" s="46" customFormat="1" ht="42.75" hidden="1">
      <c r="A67" s="62">
        <v>16</v>
      </c>
      <c r="B67" s="63" t="s">
        <v>18</v>
      </c>
      <c r="C67" s="64"/>
      <c r="D67" s="64"/>
      <c r="E67" s="64"/>
      <c r="G67" s="48"/>
      <c r="H67" s="64"/>
      <c r="I67" s="64"/>
      <c r="J67" s="64"/>
    </row>
    <row r="68" spans="1:10" s="46" customFormat="1" ht="16.5" hidden="1">
      <c r="A68" s="65"/>
      <c r="B68" s="60" t="s">
        <v>29</v>
      </c>
      <c r="C68" s="66">
        <v>73</v>
      </c>
      <c r="D68" s="66">
        <v>29</v>
      </c>
      <c r="E68" s="66">
        <f>C68*D68</f>
        <v>2117</v>
      </c>
      <c r="G68" s="48"/>
      <c r="H68" s="66"/>
      <c r="I68" s="66"/>
      <c r="J68" s="66"/>
    </row>
    <row r="69" spans="1:10" s="46" customFormat="1" hidden="1">
      <c r="A69" s="65"/>
      <c r="B69" s="60"/>
      <c r="C69" s="66"/>
      <c r="D69" s="66"/>
      <c r="E69" s="66"/>
      <c r="G69" s="48"/>
      <c r="H69" s="66"/>
      <c r="I69" s="66"/>
      <c r="J69" s="66"/>
    </row>
    <row r="70" spans="1:10" s="46" customFormat="1" ht="42.75" hidden="1">
      <c r="A70" s="62">
        <v>17</v>
      </c>
      <c r="B70" s="57" t="s">
        <v>28</v>
      </c>
      <c r="C70" s="64"/>
      <c r="D70" s="64"/>
      <c r="E70" s="64"/>
      <c r="G70" s="48"/>
      <c r="H70" s="64"/>
      <c r="I70" s="64"/>
      <c r="J70" s="64"/>
    </row>
    <row r="71" spans="1:10" s="46" customFormat="1" ht="16.5" hidden="1">
      <c r="A71" s="65"/>
      <c r="B71" s="60" t="s">
        <v>29</v>
      </c>
      <c r="C71" s="66">
        <v>75</v>
      </c>
      <c r="D71" s="66">
        <v>17</v>
      </c>
      <c r="E71" s="66">
        <f>C71*D71</f>
        <v>1275</v>
      </c>
      <c r="G71" s="48"/>
      <c r="H71" s="66"/>
      <c r="I71" s="66"/>
      <c r="J71" s="66"/>
    </row>
    <row r="72" spans="1:10" s="46" customFormat="1" hidden="1">
      <c r="A72" s="65"/>
      <c r="B72" s="60"/>
      <c r="C72" s="66"/>
      <c r="D72" s="66"/>
      <c r="E72" s="66"/>
      <c r="G72" s="48"/>
      <c r="H72" s="66"/>
      <c r="I72" s="66"/>
      <c r="J72" s="66"/>
    </row>
    <row r="73" spans="1:10" ht="57" hidden="1">
      <c r="A73" s="59">
        <v>18</v>
      </c>
      <c r="B73" s="57" t="s">
        <v>23</v>
      </c>
      <c r="C73" s="58"/>
      <c r="D73" s="58"/>
      <c r="E73" s="58"/>
      <c r="G73" s="1"/>
      <c r="H73" s="58"/>
      <c r="I73" s="58"/>
      <c r="J73" s="58"/>
    </row>
    <row r="74" spans="1:10" hidden="1">
      <c r="A74" s="56"/>
      <c r="B74" s="60" t="s">
        <v>30</v>
      </c>
      <c r="C74" s="61">
        <v>0</v>
      </c>
      <c r="D74" s="61">
        <v>6</v>
      </c>
      <c r="E74" s="61">
        <f>C74*D74</f>
        <v>0</v>
      </c>
      <c r="G74" s="1"/>
      <c r="H74" s="61"/>
      <c r="I74" s="61"/>
      <c r="J74" s="61"/>
    </row>
    <row r="75" spans="1:10" hidden="1">
      <c r="A75" s="59"/>
      <c r="B75" s="67"/>
      <c r="C75" s="61"/>
      <c r="D75" s="61"/>
      <c r="E75" s="61"/>
      <c r="G75" s="1"/>
      <c r="H75" s="61"/>
      <c r="I75" s="61"/>
      <c r="J75" s="61"/>
    </row>
    <row r="76" spans="1:10" ht="28.5" hidden="1">
      <c r="A76" s="59">
        <v>19</v>
      </c>
      <c r="B76" s="57" t="s">
        <v>26</v>
      </c>
      <c r="C76" s="58"/>
      <c r="D76" s="58"/>
      <c r="E76" s="58"/>
      <c r="G76" s="1"/>
      <c r="H76" s="58"/>
      <c r="I76" s="58"/>
      <c r="J76" s="58"/>
    </row>
    <row r="77" spans="1:10" hidden="1">
      <c r="A77" s="56"/>
      <c r="B77" s="60" t="s">
        <v>30</v>
      </c>
      <c r="C77" s="61">
        <v>0</v>
      </c>
      <c r="D77" s="61">
        <v>14</v>
      </c>
      <c r="E77" s="61">
        <f>C77*D77</f>
        <v>0</v>
      </c>
      <c r="G77" s="1"/>
      <c r="H77" s="61"/>
      <c r="I77" s="61"/>
      <c r="J77" s="61"/>
    </row>
    <row r="78" spans="1:10" hidden="1">
      <c r="A78" s="59"/>
      <c r="B78" s="60"/>
      <c r="C78" s="61"/>
      <c r="D78" s="61"/>
      <c r="E78" s="61"/>
      <c r="G78" s="1"/>
      <c r="H78" s="61"/>
      <c r="I78" s="61"/>
      <c r="J78" s="61"/>
    </row>
    <row r="79" spans="1:10" ht="28.5" hidden="1">
      <c r="A79" s="59">
        <v>20</v>
      </c>
      <c r="B79" s="57" t="s">
        <v>27</v>
      </c>
      <c r="C79" s="58"/>
      <c r="D79" s="58"/>
      <c r="E79" s="58"/>
      <c r="G79" s="1"/>
      <c r="H79" s="58"/>
      <c r="I79" s="58"/>
      <c r="J79" s="58"/>
    </row>
    <row r="80" spans="1:10" hidden="1">
      <c r="A80" s="56"/>
      <c r="B80" s="60" t="s">
        <v>30</v>
      </c>
      <c r="C80" s="61">
        <v>0</v>
      </c>
      <c r="D80" s="61">
        <v>16</v>
      </c>
      <c r="E80" s="61">
        <f>C80*D80</f>
        <v>0</v>
      </c>
      <c r="G80" s="1"/>
      <c r="H80" s="61"/>
      <c r="I80" s="61"/>
      <c r="J80" s="61"/>
    </row>
    <row r="81" spans="1:10" hidden="1">
      <c r="A81" s="56"/>
      <c r="B81" s="60"/>
      <c r="C81" s="61"/>
      <c r="D81" s="61"/>
      <c r="E81" s="61"/>
      <c r="G81" s="1"/>
      <c r="H81" s="61"/>
      <c r="I81" s="61"/>
      <c r="J81" s="61"/>
    </row>
    <row r="82" spans="1:10" ht="57" hidden="1">
      <c r="A82" s="59">
        <v>21</v>
      </c>
      <c r="B82" s="57" t="s">
        <v>25</v>
      </c>
      <c r="C82" s="58"/>
      <c r="D82" s="58"/>
      <c r="E82" s="58"/>
      <c r="G82" s="1"/>
      <c r="H82" s="58"/>
      <c r="I82" s="58"/>
      <c r="J82" s="58"/>
    </row>
    <row r="83" spans="1:10" hidden="1">
      <c r="A83" s="56"/>
      <c r="B83" s="60" t="s">
        <v>11</v>
      </c>
      <c r="C83" s="61">
        <v>0</v>
      </c>
      <c r="D83" s="61">
        <v>15</v>
      </c>
      <c r="E83" s="61">
        <f>C83*D83</f>
        <v>0</v>
      </c>
      <c r="G83" s="1"/>
      <c r="H83" s="61"/>
      <c r="I83" s="61"/>
      <c r="J83" s="61"/>
    </row>
    <row r="84" spans="1:10" ht="13.9" hidden="1" customHeight="1">
      <c r="A84" s="56"/>
      <c r="B84" s="57"/>
      <c r="C84" s="68"/>
      <c r="D84" s="61"/>
      <c r="E84" s="61"/>
      <c r="G84" s="1"/>
      <c r="H84" s="79"/>
      <c r="I84" s="61"/>
      <c r="J84" s="61"/>
    </row>
    <row r="85" spans="1:10" hidden="1">
      <c r="A85" s="25"/>
      <c r="B85" s="23" t="s">
        <v>16</v>
      </c>
      <c r="C85" s="18"/>
      <c r="D85" s="15"/>
      <c r="E85" s="16">
        <f>+SUM(E61:E84)</f>
        <v>4134</v>
      </c>
      <c r="G85" s="1"/>
      <c r="H85" s="13"/>
      <c r="I85" s="11"/>
      <c r="J85" s="7"/>
    </row>
    <row r="86" spans="1:10">
      <c r="G86" s="1"/>
      <c r="H86" s="1"/>
      <c r="I86" s="1"/>
      <c r="J86" s="1"/>
    </row>
  </sheetData>
  <pageMargins left="1.0629921259842521" right="0.59055118110236227" top="0.59055118110236227" bottom="0.59055118110236227" header="0.51181102362204722" footer="0.31496062992125984"/>
  <pageSetup paperSize="9" scale="87" firstPageNumber="8" orientation="portrait" r:id="rId1"/>
  <headerFooter>
    <oddFooter>&amp;L&amp;"Century Gothic,Navadno"GLG projektiranje d.o.o.&amp;R&amp;P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164"/>
  <sheetViews>
    <sheetView showZeros="0" topLeftCell="A64" zoomScaleNormal="100" zoomScaleSheetLayoutView="100" workbookViewId="0">
      <selection activeCell="C82" sqref="C82"/>
    </sheetView>
  </sheetViews>
  <sheetFormatPr defaultColWidth="8.85546875" defaultRowHeight="14.25"/>
  <cols>
    <col min="1" max="1" width="4.85546875" style="22" customWidth="1"/>
    <col min="2" max="2" width="39.7109375" style="22" customWidth="1"/>
    <col min="3" max="3" width="13.140625" style="2" bestFit="1" customWidth="1"/>
    <col min="4" max="4" width="11.140625" style="2" customWidth="1"/>
    <col min="5" max="5" width="14.28515625" style="2" customWidth="1"/>
    <col min="6" max="6" width="8.85546875" style="2"/>
    <col min="7" max="7" width="8.85546875" style="2" customWidth="1"/>
    <col min="8" max="8" width="10.140625" style="2" customWidth="1"/>
    <col min="9" max="9" width="11.140625" style="2" customWidth="1"/>
    <col min="10" max="10" width="14.28515625" style="2" customWidth="1"/>
    <col min="11" max="11" width="8.85546875" style="2"/>
    <col min="12" max="12" width="10.28515625" style="2" customWidth="1"/>
    <col min="13" max="14" width="8.85546875" style="2"/>
    <col min="15" max="15" width="12.7109375" style="2" customWidth="1"/>
    <col min="16" max="16" width="9" style="2" bestFit="1" customWidth="1"/>
    <col min="17" max="16384" width="8.85546875" style="2"/>
  </cols>
  <sheetData>
    <row r="2" spans="1:10" s="10" customFormat="1" ht="30">
      <c r="A2" s="81"/>
      <c r="B2" s="55" t="s">
        <v>41</v>
      </c>
      <c r="C2" s="82"/>
      <c r="D2" s="82"/>
      <c r="E2" s="82"/>
      <c r="F2" s="2"/>
      <c r="H2" s="2"/>
      <c r="I2" s="2"/>
      <c r="J2" s="2"/>
    </row>
    <row r="3" spans="1:10" ht="14.25" customHeight="1">
      <c r="A3" s="83"/>
      <c r="B3" s="83"/>
      <c r="C3" s="84"/>
      <c r="D3" s="84"/>
      <c r="E3" s="84"/>
      <c r="G3" s="1"/>
      <c r="H3" s="11"/>
      <c r="I3" s="11"/>
      <c r="J3" s="11"/>
    </row>
    <row r="4" spans="1:10" s="19" customFormat="1" ht="14.85" customHeight="1">
      <c r="A4" s="85" t="s">
        <v>0</v>
      </c>
      <c r="B4" s="86" t="s">
        <v>1</v>
      </c>
      <c r="C4" s="87" t="s">
        <v>2</v>
      </c>
      <c r="D4" s="88" t="s">
        <v>20</v>
      </c>
      <c r="E4" s="88" t="s">
        <v>21</v>
      </c>
      <c r="H4" s="73"/>
      <c r="I4" s="71"/>
      <c r="J4" s="71"/>
    </row>
    <row r="5" spans="1:10" s="12" customFormat="1" ht="15">
      <c r="A5" s="89"/>
      <c r="B5" s="83"/>
      <c r="C5" s="90"/>
      <c r="D5" s="91"/>
      <c r="E5" s="91"/>
      <c r="F5" s="1"/>
      <c r="H5" s="13"/>
      <c r="I5" s="14"/>
      <c r="J5" s="14"/>
    </row>
    <row r="6" spans="1:10" s="12" customFormat="1" ht="15">
      <c r="A6" s="89" t="s">
        <v>55</v>
      </c>
      <c r="B6" s="83" t="s">
        <v>101</v>
      </c>
      <c r="C6" s="90"/>
      <c r="D6" s="91"/>
      <c r="E6" s="91"/>
      <c r="F6" s="1"/>
      <c r="H6" s="13"/>
      <c r="I6" s="14"/>
      <c r="J6" s="14"/>
    </row>
    <row r="7" spans="1:10" s="12" customFormat="1" ht="15">
      <c r="A7" s="89"/>
      <c r="B7" s="83"/>
      <c r="C7" s="90"/>
      <c r="D7" s="91"/>
      <c r="E7" s="91"/>
      <c r="F7" s="1"/>
      <c r="H7" s="13"/>
      <c r="I7" s="14"/>
      <c r="J7" s="14"/>
    </row>
    <row r="8" spans="1:10" s="12" customFormat="1" ht="71.25">
      <c r="A8" s="89"/>
      <c r="B8" s="130" t="s">
        <v>168</v>
      </c>
      <c r="C8" s="90"/>
      <c r="D8" s="91"/>
      <c r="E8" s="91"/>
      <c r="F8" s="1"/>
      <c r="H8" s="13"/>
      <c r="I8" s="14"/>
      <c r="J8" s="14"/>
    </row>
    <row r="9" spans="1:10" s="12" customFormat="1" ht="15">
      <c r="A9" s="89"/>
      <c r="B9" s="83"/>
      <c r="C9" s="90"/>
      <c r="D9" s="91"/>
      <c r="E9" s="91"/>
      <c r="F9" s="1"/>
      <c r="H9" s="13"/>
      <c r="I9" s="14"/>
      <c r="J9" s="14"/>
    </row>
    <row r="10" spans="1:10" ht="28.5">
      <c r="A10" s="28"/>
      <c r="B10" s="21" t="s">
        <v>142</v>
      </c>
      <c r="C10" s="17"/>
      <c r="D10" s="7"/>
      <c r="E10" s="7"/>
    </row>
    <row r="11" spans="1:10">
      <c r="A11" s="26"/>
      <c r="B11" s="21"/>
      <c r="C11" s="11"/>
      <c r="D11" s="11"/>
      <c r="E11" s="11"/>
    </row>
    <row r="12" spans="1:10" ht="99.75">
      <c r="A12" s="28" t="s">
        <v>4</v>
      </c>
      <c r="B12" s="21" t="s">
        <v>143</v>
      </c>
      <c r="C12" s="11"/>
      <c r="D12" s="11"/>
      <c r="E12" s="11"/>
    </row>
    <row r="13" spans="1:10">
      <c r="A13" s="26"/>
      <c r="B13" s="27" t="s">
        <v>48</v>
      </c>
      <c r="C13" s="7">
        <v>122.5</v>
      </c>
      <c r="D13" s="7"/>
      <c r="E13" s="7">
        <f>C13*D13</f>
        <v>0</v>
      </c>
    </row>
    <row r="14" spans="1:10">
      <c r="A14" s="26"/>
      <c r="B14" s="27"/>
      <c r="C14" s="7"/>
      <c r="D14" s="7"/>
      <c r="E14" s="7"/>
    </row>
    <row r="15" spans="1:10" ht="114" customHeight="1">
      <c r="A15" s="28">
        <v>2</v>
      </c>
      <c r="B15" s="21" t="s">
        <v>144</v>
      </c>
      <c r="C15" s="11"/>
      <c r="D15" s="11"/>
      <c r="E15" s="11"/>
    </row>
    <row r="16" spans="1:10">
      <c r="A16" s="26"/>
      <c r="B16" s="27" t="s">
        <v>48</v>
      </c>
      <c r="C16" s="7">
        <v>20</v>
      </c>
      <c r="D16" s="7"/>
      <c r="E16" s="7">
        <f>C16*D16</f>
        <v>0</v>
      </c>
    </row>
    <row r="17" spans="1:5">
      <c r="A17" s="26"/>
      <c r="B17" s="27"/>
      <c r="C17" s="7"/>
      <c r="D17" s="7"/>
      <c r="E17" s="7"/>
    </row>
    <row r="18" spans="1:5" ht="128.25">
      <c r="A18" s="28">
        <v>3</v>
      </c>
      <c r="B18" s="101" t="s">
        <v>145</v>
      </c>
      <c r="C18" s="102"/>
      <c r="D18" s="102"/>
      <c r="E18" s="102"/>
    </row>
    <row r="19" spans="1:5">
      <c r="A19" s="28"/>
      <c r="B19" s="27" t="s">
        <v>48</v>
      </c>
      <c r="C19" s="100">
        <f>C13</f>
        <v>122.5</v>
      </c>
      <c r="D19" s="100"/>
      <c r="E19" s="100">
        <f>+D19*C19</f>
        <v>0</v>
      </c>
    </row>
    <row r="20" spans="1:5">
      <c r="A20" s="28"/>
      <c r="B20" s="27"/>
      <c r="C20" s="100"/>
      <c r="D20" s="100"/>
      <c r="E20" s="100"/>
    </row>
    <row r="21" spans="1:5" ht="85.5">
      <c r="A21" s="28">
        <v>4</v>
      </c>
      <c r="B21" s="21" t="s">
        <v>149</v>
      </c>
      <c r="C21" s="11"/>
      <c r="D21" s="11"/>
      <c r="E21" s="11"/>
    </row>
    <row r="22" spans="1:5">
      <c r="A22" s="28"/>
      <c r="B22" s="27" t="s">
        <v>10</v>
      </c>
      <c r="C22" s="7">
        <v>1</v>
      </c>
      <c r="D22" s="7"/>
      <c r="E22" s="7">
        <f>C22*D22</f>
        <v>0</v>
      </c>
    </row>
    <row r="23" spans="1:5">
      <c r="A23" s="28"/>
      <c r="B23" s="27"/>
      <c r="C23" s="7"/>
      <c r="D23" s="7"/>
      <c r="E23" s="7"/>
    </row>
    <row r="24" spans="1:5" ht="71.25">
      <c r="A24" s="28">
        <v>5</v>
      </c>
      <c r="B24" s="21" t="s">
        <v>148</v>
      </c>
      <c r="C24" s="11"/>
      <c r="D24" s="11"/>
      <c r="E24" s="11"/>
    </row>
    <row r="25" spans="1:5">
      <c r="A25" s="28"/>
      <c r="B25" s="27" t="s">
        <v>10</v>
      </c>
      <c r="C25" s="7">
        <v>1</v>
      </c>
      <c r="D25" s="7"/>
      <c r="E25" s="7">
        <f>C25*D25</f>
        <v>0</v>
      </c>
    </row>
    <row r="26" spans="1:5">
      <c r="A26" s="28"/>
      <c r="B26" s="27"/>
      <c r="C26" s="7"/>
      <c r="D26" s="7"/>
      <c r="E26" s="7"/>
    </row>
    <row r="27" spans="1:5" ht="42.75">
      <c r="A27" s="28">
        <v>6</v>
      </c>
      <c r="B27" s="21" t="s">
        <v>150</v>
      </c>
      <c r="C27" s="11"/>
      <c r="D27" s="11"/>
      <c r="E27" s="11"/>
    </row>
    <row r="28" spans="1:5">
      <c r="A28" s="28"/>
      <c r="B28" s="27" t="s">
        <v>10</v>
      </c>
      <c r="C28" s="7">
        <v>1</v>
      </c>
      <c r="D28" s="7"/>
      <c r="E28" s="7">
        <f>C28*D28</f>
        <v>0</v>
      </c>
    </row>
    <row r="29" spans="1:5">
      <c r="A29" s="28"/>
      <c r="B29" s="27"/>
      <c r="C29" s="7"/>
      <c r="D29" s="7"/>
      <c r="E29" s="7"/>
    </row>
    <row r="30" spans="1:5" ht="42.75">
      <c r="A30" s="28">
        <v>7</v>
      </c>
      <c r="B30" s="21" t="s">
        <v>151</v>
      </c>
      <c r="C30" s="11"/>
      <c r="D30" s="11"/>
      <c r="E30" s="11"/>
    </row>
    <row r="31" spans="1:5">
      <c r="A31" s="28"/>
      <c r="B31" s="27" t="s">
        <v>10</v>
      </c>
      <c r="C31" s="7">
        <v>1</v>
      </c>
      <c r="D31" s="7"/>
      <c r="E31" s="7">
        <f>C31*D31</f>
        <v>0</v>
      </c>
    </row>
    <row r="32" spans="1:5">
      <c r="A32" s="28"/>
      <c r="B32" s="27"/>
      <c r="C32" s="7"/>
      <c r="D32" s="7"/>
      <c r="E32" s="7"/>
    </row>
    <row r="33" spans="1:5" ht="42.75">
      <c r="A33" s="28">
        <v>8</v>
      </c>
      <c r="B33" s="21" t="s">
        <v>152</v>
      </c>
      <c r="C33" s="11"/>
      <c r="D33" s="11"/>
      <c r="E33" s="11"/>
    </row>
    <row r="34" spans="1:5">
      <c r="A34" s="28"/>
      <c r="B34" s="27" t="s">
        <v>10</v>
      </c>
      <c r="C34" s="7">
        <v>1</v>
      </c>
      <c r="D34" s="7"/>
      <c r="E34" s="7">
        <f>C34*D34</f>
        <v>0</v>
      </c>
    </row>
    <row r="35" spans="1:5">
      <c r="A35" s="28"/>
      <c r="B35" s="27"/>
      <c r="C35" s="7"/>
      <c r="D35" s="7"/>
      <c r="E35" s="7"/>
    </row>
    <row r="36" spans="1:5" ht="42.75">
      <c r="A36" s="28">
        <v>9</v>
      </c>
      <c r="B36" s="21" t="s">
        <v>153</v>
      </c>
      <c r="C36" s="11"/>
      <c r="D36" s="11"/>
      <c r="E36" s="11"/>
    </row>
    <row r="37" spans="1:5">
      <c r="A37" s="28"/>
      <c r="B37" s="27" t="s">
        <v>10</v>
      </c>
      <c r="C37" s="7">
        <v>3</v>
      </c>
      <c r="D37" s="7"/>
      <c r="E37" s="7">
        <f>C37*D37</f>
        <v>0</v>
      </c>
    </row>
    <row r="38" spans="1:5">
      <c r="A38" s="28"/>
      <c r="B38" s="27"/>
      <c r="C38" s="7"/>
      <c r="D38" s="7"/>
      <c r="E38" s="7"/>
    </row>
    <row r="39" spans="1:5" ht="42.75">
      <c r="A39" s="28">
        <v>10</v>
      </c>
      <c r="B39" s="21" t="s">
        <v>154</v>
      </c>
      <c r="C39" s="11"/>
      <c r="D39" s="11"/>
      <c r="E39" s="11"/>
    </row>
    <row r="40" spans="1:5">
      <c r="A40" s="28"/>
      <c r="B40" s="27" t="s">
        <v>10</v>
      </c>
      <c r="C40" s="7">
        <v>1</v>
      </c>
      <c r="D40" s="7"/>
      <c r="E40" s="7">
        <f>C40*D40</f>
        <v>0</v>
      </c>
    </row>
    <row r="41" spans="1:5">
      <c r="A41" s="28"/>
      <c r="B41" s="27"/>
      <c r="C41" s="7"/>
      <c r="D41" s="7"/>
      <c r="E41" s="7"/>
    </row>
    <row r="42" spans="1:5" ht="42.75">
      <c r="A42" s="28">
        <v>11</v>
      </c>
      <c r="B42" s="21" t="s">
        <v>156</v>
      </c>
      <c r="C42" s="11"/>
      <c r="D42" s="11"/>
      <c r="E42" s="11"/>
    </row>
    <row r="43" spans="1:5">
      <c r="A43" s="28"/>
      <c r="B43" s="27" t="s">
        <v>10</v>
      </c>
      <c r="C43" s="7">
        <v>1</v>
      </c>
      <c r="D43" s="7"/>
      <c r="E43" s="7">
        <f>C43*D43</f>
        <v>0</v>
      </c>
    </row>
    <row r="44" spans="1:5">
      <c r="A44" s="28"/>
      <c r="B44" s="27"/>
      <c r="C44" s="7"/>
      <c r="D44" s="7"/>
      <c r="E44" s="7"/>
    </row>
    <row r="45" spans="1:5" ht="42.75">
      <c r="A45" s="28">
        <v>12</v>
      </c>
      <c r="B45" s="21" t="s">
        <v>155</v>
      </c>
      <c r="C45" s="11"/>
      <c r="D45" s="11"/>
      <c r="E45" s="11"/>
    </row>
    <row r="46" spans="1:5">
      <c r="A46" s="28"/>
      <c r="B46" s="27" t="s">
        <v>10</v>
      </c>
      <c r="C46" s="7">
        <v>1</v>
      </c>
      <c r="D46" s="7"/>
      <c r="E46" s="7">
        <f>C46*D46</f>
        <v>0</v>
      </c>
    </row>
    <row r="47" spans="1:5">
      <c r="A47" s="28"/>
      <c r="B47" s="27"/>
      <c r="C47" s="7"/>
      <c r="D47" s="7"/>
      <c r="E47" s="7"/>
    </row>
    <row r="48" spans="1:5">
      <c r="A48" s="28"/>
      <c r="B48" s="27"/>
      <c r="C48" s="7"/>
      <c r="D48" s="7"/>
      <c r="E48" s="7"/>
    </row>
    <row r="49" spans="1:5" ht="114">
      <c r="A49" s="28">
        <v>13</v>
      </c>
      <c r="B49" s="21" t="s">
        <v>160</v>
      </c>
      <c r="C49" s="11"/>
      <c r="D49" s="11"/>
      <c r="E49" s="11"/>
    </row>
    <row r="50" spans="1:5">
      <c r="A50" s="28"/>
      <c r="B50" s="27" t="s">
        <v>10</v>
      </c>
      <c r="C50" s="7">
        <v>1</v>
      </c>
      <c r="D50" s="7"/>
      <c r="E50" s="7">
        <f>C50*D50</f>
        <v>0</v>
      </c>
    </row>
    <row r="51" spans="1:5" ht="57">
      <c r="A51" s="69">
        <v>14</v>
      </c>
      <c r="B51" s="21" t="s">
        <v>161</v>
      </c>
      <c r="C51" s="11"/>
      <c r="D51" s="11"/>
      <c r="E51" s="11"/>
    </row>
    <row r="52" spans="1:5">
      <c r="A52" s="69"/>
      <c r="B52" s="27" t="s">
        <v>10</v>
      </c>
      <c r="C52" s="7">
        <v>1</v>
      </c>
      <c r="D52" s="7"/>
      <c r="E52" s="7">
        <f>C52*D52</f>
        <v>0</v>
      </c>
    </row>
    <row r="53" spans="1:5">
      <c r="A53" s="69"/>
      <c r="B53" s="27"/>
      <c r="C53" s="7"/>
      <c r="D53" s="7"/>
      <c r="E53" s="7"/>
    </row>
    <row r="54" spans="1:5" ht="57">
      <c r="A54" s="69">
        <v>15</v>
      </c>
      <c r="B54" s="21" t="s">
        <v>162</v>
      </c>
      <c r="C54" s="11"/>
      <c r="D54" s="11"/>
      <c r="E54" s="11"/>
    </row>
    <row r="55" spans="1:5">
      <c r="A55" s="69"/>
      <c r="B55" s="27" t="s">
        <v>10</v>
      </c>
      <c r="C55" s="7">
        <v>1</v>
      </c>
      <c r="D55" s="7"/>
      <c r="E55" s="7">
        <f>C55*D55</f>
        <v>0</v>
      </c>
    </row>
    <row r="56" spans="1:5">
      <c r="A56" s="69"/>
      <c r="B56" s="27"/>
      <c r="C56" s="7"/>
      <c r="D56" s="7"/>
      <c r="E56" s="7"/>
    </row>
    <row r="57" spans="1:5" ht="57">
      <c r="A57" s="69">
        <v>16</v>
      </c>
      <c r="B57" s="21" t="s">
        <v>163</v>
      </c>
      <c r="C57" s="11"/>
      <c r="D57" s="11"/>
      <c r="E57" s="11"/>
    </row>
    <row r="58" spans="1:5">
      <c r="A58" s="69"/>
      <c r="B58" s="27" t="s">
        <v>10</v>
      </c>
      <c r="C58" s="7">
        <v>1</v>
      </c>
      <c r="D58" s="7"/>
      <c r="E58" s="7">
        <f>C58*D58</f>
        <v>0</v>
      </c>
    </row>
    <row r="59" spans="1:5">
      <c r="A59" s="69"/>
      <c r="B59" s="27"/>
      <c r="C59" s="7"/>
      <c r="D59" s="7"/>
      <c r="E59" s="7"/>
    </row>
    <row r="60" spans="1:5" ht="57">
      <c r="A60" s="69">
        <v>17</v>
      </c>
      <c r="B60" s="21" t="s">
        <v>164</v>
      </c>
      <c r="C60" s="11"/>
      <c r="D60" s="11"/>
      <c r="E60" s="11"/>
    </row>
    <row r="61" spans="1:5">
      <c r="A61" s="69"/>
      <c r="B61" s="27" t="s">
        <v>10</v>
      </c>
      <c r="C61" s="7">
        <v>3</v>
      </c>
      <c r="D61" s="7"/>
      <c r="E61" s="7">
        <f>C61*D61</f>
        <v>0</v>
      </c>
    </row>
    <row r="62" spans="1:5">
      <c r="A62" s="69"/>
      <c r="B62" s="27"/>
      <c r="C62" s="7"/>
      <c r="D62" s="7"/>
      <c r="E62" s="7"/>
    </row>
    <row r="63" spans="1:5" ht="57">
      <c r="A63" s="69">
        <v>18</v>
      </c>
      <c r="B63" s="21" t="s">
        <v>165</v>
      </c>
      <c r="C63" s="11"/>
      <c r="D63" s="11"/>
      <c r="E63" s="11"/>
    </row>
    <row r="64" spans="1:5">
      <c r="A64" s="69"/>
      <c r="B64" s="27" t="s">
        <v>10</v>
      </c>
      <c r="C64" s="7">
        <v>1</v>
      </c>
      <c r="D64" s="7"/>
      <c r="E64" s="7">
        <f>C64*D64</f>
        <v>0</v>
      </c>
    </row>
    <row r="65" spans="1:10">
      <c r="A65" s="69"/>
      <c r="B65" s="27"/>
      <c r="C65" s="7"/>
      <c r="D65" s="7"/>
      <c r="E65" s="7"/>
    </row>
    <row r="66" spans="1:10" ht="57">
      <c r="A66" s="69">
        <v>19</v>
      </c>
      <c r="B66" s="21" t="s">
        <v>166</v>
      </c>
      <c r="C66" s="11"/>
      <c r="D66" s="11"/>
      <c r="E66" s="11"/>
    </row>
    <row r="67" spans="1:10">
      <c r="A67" s="69"/>
      <c r="B67" s="27" t="s">
        <v>10</v>
      </c>
      <c r="C67" s="7">
        <v>1</v>
      </c>
      <c r="D67" s="7"/>
      <c r="E67" s="7">
        <f>C67*D67</f>
        <v>0</v>
      </c>
    </row>
    <row r="68" spans="1:10">
      <c r="A68" s="69"/>
      <c r="B68" s="27"/>
      <c r="C68" s="7"/>
      <c r="D68" s="7"/>
      <c r="E68" s="7"/>
    </row>
    <row r="69" spans="1:10" ht="42.75">
      <c r="A69" s="69">
        <v>20</v>
      </c>
      <c r="B69" s="21" t="s">
        <v>167</v>
      </c>
      <c r="C69" s="11"/>
      <c r="D69" s="11"/>
      <c r="E69" s="11"/>
    </row>
    <row r="70" spans="1:10">
      <c r="A70" s="28"/>
      <c r="B70" s="27" t="s">
        <v>10</v>
      </c>
      <c r="C70" s="7">
        <v>1</v>
      </c>
      <c r="D70" s="7"/>
      <c r="E70" s="7">
        <f>C70*D70</f>
        <v>0</v>
      </c>
    </row>
    <row r="71" spans="1:10" ht="15" customHeight="1">
      <c r="A71" s="26"/>
      <c r="B71" s="21"/>
      <c r="C71" s="17"/>
      <c r="D71" s="7"/>
      <c r="E71" s="7"/>
      <c r="G71" s="1"/>
      <c r="H71" s="77"/>
      <c r="I71" s="7"/>
      <c r="J71" s="7"/>
    </row>
    <row r="72" spans="1:10" ht="30">
      <c r="A72" s="94"/>
      <c r="B72" s="98" t="s">
        <v>147</v>
      </c>
      <c r="C72" s="95"/>
      <c r="D72" s="96"/>
      <c r="E72" s="97">
        <f>SUM(E11:E71)</f>
        <v>0</v>
      </c>
      <c r="G72" s="1"/>
      <c r="H72" s="13"/>
      <c r="I72" s="11"/>
      <c r="J72" s="7"/>
    </row>
    <row r="73" spans="1:10">
      <c r="A73" s="28"/>
      <c r="B73" s="27"/>
      <c r="C73" s="7"/>
      <c r="D73" s="7"/>
      <c r="E73" s="7"/>
    </row>
    <row r="74" spans="1:10" s="12" customFormat="1" ht="15">
      <c r="A74" s="89"/>
      <c r="B74" s="83"/>
      <c r="C74" s="90"/>
      <c r="D74" s="91"/>
      <c r="E74" s="91"/>
      <c r="F74" s="1"/>
      <c r="H74" s="13"/>
      <c r="I74" s="14"/>
      <c r="J74" s="14"/>
    </row>
    <row r="75" spans="1:10" s="12" customFormat="1" ht="15">
      <c r="A75" s="89"/>
      <c r="B75" s="83"/>
      <c r="C75" s="90"/>
      <c r="D75" s="91"/>
      <c r="E75" s="91"/>
      <c r="F75" s="1"/>
      <c r="H75" s="13"/>
      <c r="I75" s="14"/>
      <c r="J75" s="14"/>
    </row>
    <row r="76" spans="1:10" s="12" customFormat="1" ht="15">
      <c r="A76" s="89"/>
      <c r="B76" s="83"/>
      <c r="C76" s="90"/>
      <c r="D76" s="91"/>
      <c r="E76" s="91"/>
      <c r="F76" s="1"/>
      <c r="H76" s="13"/>
      <c r="I76" s="14"/>
      <c r="J76" s="14"/>
    </row>
    <row r="77" spans="1:10" s="12" customFormat="1" ht="15">
      <c r="A77" s="89"/>
      <c r="B77" s="83"/>
      <c r="C77" s="90"/>
      <c r="D77" s="91"/>
      <c r="E77" s="91"/>
      <c r="F77" s="1"/>
      <c r="H77" s="13"/>
      <c r="I77" s="14"/>
      <c r="J77" s="14"/>
    </row>
    <row r="78" spans="1:10" s="12" customFormat="1" ht="15">
      <c r="A78" s="89"/>
      <c r="B78" s="83"/>
      <c r="C78" s="90"/>
      <c r="D78" s="91"/>
      <c r="E78" s="91"/>
      <c r="F78" s="1"/>
      <c r="H78" s="13"/>
      <c r="I78" s="14"/>
      <c r="J78" s="14"/>
    </row>
    <row r="79" spans="1:10" s="12" customFormat="1" ht="15">
      <c r="A79" s="89"/>
      <c r="B79" s="83"/>
      <c r="C79" s="90"/>
      <c r="D79" s="91"/>
      <c r="E79" s="91"/>
      <c r="F79" s="1"/>
      <c r="H79" s="13"/>
      <c r="I79" s="14"/>
      <c r="J79" s="14"/>
    </row>
    <row r="80" spans="1:10">
      <c r="A80" s="28"/>
      <c r="B80" s="21" t="s">
        <v>47</v>
      </c>
      <c r="C80" s="17"/>
      <c r="D80" s="7"/>
      <c r="E80" s="7"/>
    </row>
    <row r="81" spans="1:5">
      <c r="A81" s="26"/>
      <c r="B81" s="21"/>
      <c r="C81" s="11"/>
      <c r="D81" s="11"/>
      <c r="E81" s="11"/>
    </row>
    <row r="82" spans="1:5" ht="42.75">
      <c r="A82" s="28" t="s">
        <v>4</v>
      </c>
      <c r="B82" s="21" t="s">
        <v>124</v>
      </c>
      <c r="C82" s="11"/>
      <c r="D82" s="11"/>
      <c r="E82" s="11"/>
    </row>
    <row r="83" spans="1:5">
      <c r="A83" s="26"/>
      <c r="B83" s="27" t="s">
        <v>14</v>
      </c>
      <c r="C83" s="7">
        <v>20</v>
      </c>
      <c r="D83" s="7"/>
      <c r="E83" s="7">
        <f>C83*D83</f>
        <v>0</v>
      </c>
    </row>
    <row r="84" spans="1:5">
      <c r="A84" s="26"/>
      <c r="B84" s="27"/>
      <c r="C84" s="7"/>
      <c r="D84" s="7"/>
      <c r="E84" s="7"/>
    </row>
    <row r="85" spans="1:5" ht="42.75">
      <c r="A85" s="28">
        <v>2</v>
      </c>
      <c r="B85" s="21" t="s">
        <v>125</v>
      </c>
      <c r="C85" s="11"/>
      <c r="D85" s="11"/>
      <c r="E85" s="11"/>
    </row>
    <row r="86" spans="1:5">
      <c r="A86" s="26"/>
      <c r="B86" s="27" t="s">
        <v>14</v>
      </c>
      <c r="C86" s="7">
        <f>C83</f>
        <v>20</v>
      </c>
      <c r="D86" s="7"/>
      <c r="E86" s="7">
        <f>C86*D86</f>
        <v>0</v>
      </c>
    </row>
    <row r="87" spans="1:5">
      <c r="A87" s="26"/>
      <c r="B87" s="27"/>
      <c r="C87" s="7"/>
      <c r="D87" s="7"/>
      <c r="E87" s="7"/>
    </row>
    <row r="88" spans="1:5" ht="42.75">
      <c r="A88" s="28">
        <v>3</v>
      </c>
      <c r="B88" s="101" t="s">
        <v>126</v>
      </c>
      <c r="C88" s="102"/>
      <c r="D88" s="102"/>
      <c r="E88" s="102"/>
    </row>
    <row r="89" spans="1:5">
      <c r="A89" s="28"/>
      <c r="B89" s="27" t="s">
        <v>48</v>
      </c>
      <c r="C89" s="100">
        <v>2</v>
      </c>
      <c r="D89" s="100"/>
      <c r="E89" s="100">
        <f>+D89*C89</f>
        <v>0</v>
      </c>
    </row>
    <row r="90" spans="1:5">
      <c r="A90" s="28"/>
      <c r="B90" s="27"/>
      <c r="C90" s="100"/>
      <c r="D90" s="100"/>
      <c r="E90" s="100"/>
    </row>
    <row r="91" spans="1:5" ht="85.5">
      <c r="A91" s="28">
        <v>4</v>
      </c>
      <c r="B91" s="21" t="s">
        <v>135</v>
      </c>
      <c r="C91" s="11"/>
      <c r="D91" s="11"/>
      <c r="E91" s="11"/>
    </row>
    <row r="92" spans="1:5">
      <c r="A92" s="28"/>
      <c r="B92" s="27" t="s">
        <v>10</v>
      </c>
      <c r="C92" s="7">
        <v>20</v>
      </c>
      <c r="D92" s="7"/>
      <c r="E92" s="7">
        <f>C92*D92</f>
        <v>0</v>
      </c>
    </row>
    <row r="93" spans="1:5">
      <c r="A93" s="28"/>
      <c r="B93" s="27"/>
      <c r="C93" s="7"/>
      <c r="D93" s="7"/>
      <c r="E93" s="7"/>
    </row>
    <row r="94" spans="1:5" ht="57">
      <c r="A94" s="28">
        <v>5</v>
      </c>
      <c r="B94" s="21" t="s">
        <v>134</v>
      </c>
      <c r="C94" s="11"/>
      <c r="D94" s="11"/>
      <c r="E94" s="11"/>
    </row>
    <row r="95" spans="1:5">
      <c r="A95" s="28"/>
      <c r="B95" s="27" t="s">
        <v>10</v>
      </c>
      <c r="C95" s="7">
        <v>33</v>
      </c>
      <c r="D95" s="7"/>
      <c r="E95" s="7">
        <f>C95*D95</f>
        <v>0</v>
      </c>
    </row>
    <row r="96" spans="1:5">
      <c r="A96" s="28"/>
      <c r="B96" s="27"/>
      <c r="C96" s="7"/>
      <c r="D96" s="7"/>
      <c r="E96" s="7"/>
    </row>
    <row r="97" spans="1:5">
      <c r="A97" s="45"/>
      <c r="B97" s="27"/>
      <c r="C97" s="7"/>
      <c r="D97" s="7"/>
      <c r="E97" s="7"/>
    </row>
    <row r="98" spans="1:5" ht="42.75">
      <c r="A98" s="28">
        <v>6</v>
      </c>
      <c r="B98" s="21" t="s">
        <v>127</v>
      </c>
      <c r="C98" s="11"/>
      <c r="D98" s="11"/>
      <c r="E98" s="11"/>
    </row>
    <row r="99" spans="1:5">
      <c r="A99" s="28"/>
      <c r="B99" s="27" t="s">
        <v>48</v>
      </c>
      <c r="C99" s="7">
        <v>1</v>
      </c>
      <c r="D99" s="7"/>
      <c r="E99" s="7">
        <f>C99*D99</f>
        <v>0</v>
      </c>
    </row>
    <row r="100" spans="1:5">
      <c r="A100" s="28"/>
      <c r="B100" s="27"/>
      <c r="C100" s="7"/>
      <c r="D100" s="7"/>
      <c r="E100" s="7"/>
    </row>
    <row r="101" spans="1:5" ht="42.75">
      <c r="A101" s="28">
        <v>7</v>
      </c>
      <c r="B101" s="21" t="s">
        <v>49</v>
      </c>
      <c r="C101" s="11"/>
      <c r="D101" s="11"/>
      <c r="E101" s="11"/>
    </row>
    <row r="102" spans="1:5">
      <c r="A102" s="28"/>
      <c r="B102" s="27" t="s">
        <v>48</v>
      </c>
      <c r="C102" s="7">
        <v>18</v>
      </c>
      <c r="D102" s="7"/>
      <c r="E102" s="7">
        <f>C102*D102</f>
        <v>0</v>
      </c>
    </row>
    <row r="103" spans="1:5">
      <c r="A103" s="28"/>
      <c r="B103" s="27"/>
      <c r="C103" s="7"/>
      <c r="D103" s="7"/>
      <c r="E103" s="7"/>
    </row>
    <row r="104" spans="1:5" ht="57">
      <c r="A104" s="28">
        <v>8</v>
      </c>
      <c r="B104" s="21" t="s">
        <v>128</v>
      </c>
      <c r="C104" s="11"/>
      <c r="D104" s="11"/>
      <c r="E104" s="11"/>
    </row>
    <row r="105" spans="1:5">
      <c r="A105" s="28"/>
      <c r="B105" s="27" t="s">
        <v>48</v>
      </c>
      <c r="C105" s="7">
        <v>1</v>
      </c>
      <c r="D105" s="7"/>
      <c r="E105" s="7">
        <f>C105*D105</f>
        <v>0</v>
      </c>
    </row>
    <row r="106" spans="1:5">
      <c r="A106" s="28"/>
      <c r="B106" s="27"/>
      <c r="C106" s="7"/>
      <c r="D106" s="7"/>
      <c r="E106" s="7"/>
    </row>
    <row r="107" spans="1:5">
      <c r="A107" s="28"/>
      <c r="B107" s="27"/>
      <c r="C107" s="7"/>
      <c r="D107" s="7"/>
      <c r="E107" s="7"/>
    </row>
    <row r="108" spans="1:5" ht="57">
      <c r="A108" s="28">
        <v>9</v>
      </c>
      <c r="B108" s="21" t="s">
        <v>138</v>
      </c>
      <c r="C108" s="11"/>
      <c r="D108" s="11"/>
      <c r="E108" s="11"/>
    </row>
    <row r="109" spans="1:5">
      <c r="A109" s="28"/>
      <c r="B109" s="27" t="s">
        <v>48</v>
      </c>
      <c r="C109" s="7">
        <v>2.4</v>
      </c>
      <c r="D109" s="7"/>
      <c r="E109" s="7">
        <f>C109*D109</f>
        <v>0</v>
      </c>
    </row>
    <row r="110" spans="1:5">
      <c r="A110" s="28"/>
      <c r="B110" s="27"/>
      <c r="C110" s="7"/>
      <c r="D110" s="7"/>
      <c r="E110" s="7"/>
    </row>
    <row r="111" spans="1:5" ht="28.5">
      <c r="A111" s="28">
        <v>10</v>
      </c>
      <c r="B111" s="21" t="s">
        <v>131</v>
      </c>
      <c r="C111" s="11"/>
      <c r="D111" s="11"/>
      <c r="E111" s="11"/>
    </row>
    <row r="112" spans="1:5">
      <c r="A112" s="26"/>
      <c r="B112" s="27" t="s">
        <v>133</v>
      </c>
      <c r="C112" s="7">
        <v>5</v>
      </c>
      <c r="D112" s="7"/>
      <c r="E112" s="7">
        <f>C112*D112</f>
        <v>0</v>
      </c>
    </row>
    <row r="113" spans="1:5">
      <c r="A113" s="26"/>
      <c r="B113" s="27" t="s">
        <v>132</v>
      </c>
      <c r="C113" s="7">
        <v>170</v>
      </c>
      <c r="D113" s="7"/>
      <c r="E113" s="7">
        <f>C113*D113</f>
        <v>0</v>
      </c>
    </row>
    <row r="114" spans="1:5">
      <c r="A114" s="28"/>
      <c r="B114" s="27"/>
      <c r="C114" s="7"/>
      <c r="D114" s="7"/>
      <c r="E114" s="7"/>
    </row>
    <row r="115" spans="1:5" ht="28.5">
      <c r="A115" s="28">
        <v>11</v>
      </c>
      <c r="B115" s="21" t="s">
        <v>51</v>
      </c>
      <c r="C115" s="11"/>
      <c r="D115" s="11"/>
      <c r="E115" s="11"/>
    </row>
    <row r="116" spans="1:5">
      <c r="A116" s="26"/>
      <c r="B116" s="27" t="s">
        <v>50</v>
      </c>
      <c r="C116" s="7">
        <v>80</v>
      </c>
      <c r="D116" s="7"/>
      <c r="E116" s="7">
        <f>C116*D116</f>
        <v>0</v>
      </c>
    </row>
    <row r="117" spans="1:5">
      <c r="A117" s="26"/>
      <c r="B117" s="27"/>
      <c r="C117" s="7"/>
      <c r="D117" s="7"/>
      <c r="E117" s="7"/>
    </row>
    <row r="118" spans="1:5" ht="28.5">
      <c r="A118" s="28">
        <v>12</v>
      </c>
      <c r="B118" s="21" t="s">
        <v>136</v>
      </c>
      <c r="C118" s="11"/>
      <c r="D118" s="11"/>
      <c r="E118" s="11"/>
    </row>
    <row r="119" spans="1:5">
      <c r="A119" s="26"/>
      <c r="B119" s="27" t="s">
        <v>14</v>
      </c>
      <c r="C119" s="7">
        <v>2.2999999999999998</v>
      </c>
      <c r="D119" s="7"/>
      <c r="E119" s="7">
        <f>C119*D119</f>
        <v>0</v>
      </c>
    </row>
    <row r="120" spans="1:5">
      <c r="A120" s="26"/>
      <c r="B120" s="27"/>
      <c r="C120" s="7"/>
      <c r="D120" s="7"/>
      <c r="E120" s="7"/>
    </row>
    <row r="121" spans="1:5" ht="50.25" customHeight="1">
      <c r="A121" s="28">
        <v>13</v>
      </c>
      <c r="B121" s="21" t="s">
        <v>137</v>
      </c>
      <c r="C121" s="11"/>
      <c r="D121" s="11"/>
      <c r="E121" s="11"/>
    </row>
    <row r="122" spans="1:5">
      <c r="A122" s="26"/>
      <c r="B122" s="27" t="s">
        <v>14</v>
      </c>
      <c r="C122" s="7">
        <v>0.2</v>
      </c>
      <c r="D122" s="7"/>
      <c r="E122" s="7">
        <f>C122*D122</f>
        <v>0</v>
      </c>
    </row>
    <row r="123" spans="1:5">
      <c r="A123" s="26"/>
      <c r="B123" s="27"/>
      <c r="C123" s="7"/>
      <c r="D123" s="7"/>
      <c r="E123" s="7"/>
    </row>
    <row r="124" spans="1:5" ht="71.25">
      <c r="A124" s="28">
        <v>14</v>
      </c>
      <c r="B124" s="21" t="s">
        <v>129</v>
      </c>
      <c r="C124" s="11"/>
      <c r="D124" s="11"/>
      <c r="E124" s="11"/>
    </row>
    <row r="125" spans="1:5">
      <c r="A125" s="26"/>
      <c r="B125" s="27" t="s">
        <v>10</v>
      </c>
      <c r="C125" s="7">
        <v>1</v>
      </c>
      <c r="D125" s="7"/>
      <c r="E125" s="7">
        <f>C125*D125</f>
        <v>0</v>
      </c>
    </row>
    <row r="126" spans="1:5">
      <c r="A126" s="26"/>
      <c r="B126" s="27"/>
      <c r="C126" s="7"/>
      <c r="D126" s="7"/>
      <c r="E126" s="7"/>
    </row>
    <row r="127" spans="1:5" ht="57">
      <c r="A127" s="28">
        <v>15</v>
      </c>
      <c r="B127" s="21" t="s">
        <v>130</v>
      </c>
      <c r="C127" s="11"/>
      <c r="D127" s="11"/>
      <c r="E127" s="11"/>
    </row>
    <row r="128" spans="1:5">
      <c r="A128" s="26"/>
      <c r="B128" s="27" t="s">
        <v>48</v>
      </c>
      <c r="C128" s="7">
        <v>2</v>
      </c>
      <c r="D128" s="7"/>
      <c r="E128" s="7">
        <f>C128*D128</f>
        <v>0</v>
      </c>
    </row>
    <row r="129" spans="1:10">
      <c r="A129" s="26"/>
      <c r="B129" s="27"/>
      <c r="C129" s="7"/>
      <c r="D129" s="7"/>
      <c r="E129" s="7"/>
    </row>
    <row r="130" spans="1:10" ht="80.25" customHeight="1">
      <c r="A130" s="28">
        <v>16</v>
      </c>
      <c r="B130" s="21" t="s">
        <v>139</v>
      </c>
      <c r="C130" s="11"/>
      <c r="D130" s="11"/>
      <c r="E130" s="11"/>
    </row>
    <row r="131" spans="1:10">
      <c r="A131" s="26"/>
      <c r="B131" s="27" t="s">
        <v>48</v>
      </c>
      <c r="C131" s="7">
        <v>13</v>
      </c>
      <c r="D131" s="7"/>
      <c r="E131" s="7">
        <f>C131*D131</f>
        <v>0</v>
      </c>
    </row>
    <row r="132" spans="1:10">
      <c r="A132" s="26"/>
      <c r="B132" s="27"/>
      <c r="C132" s="7"/>
      <c r="D132" s="7"/>
      <c r="E132" s="7"/>
    </row>
    <row r="133" spans="1:10" s="46" customFormat="1" ht="57">
      <c r="A133" s="69">
        <v>17</v>
      </c>
      <c r="B133" s="43" t="s">
        <v>140</v>
      </c>
      <c r="C133" s="70"/>
      <c r="D133" s="70"/>
      <c r="E133" s="70"/>
      <c r="G133" s="48"/>
      <c r="H133" s="70"/>
      <c r="I133" s="70"/>
      <c r="J133" s="70"/>
    </row>
    <row r="134" spans="1:10" s="46" customFormat="1" ht="16.5">
      <c r="A134" s="45"/>
      <c r="B134" s="27" t="s">
        <v>8</v>
      </c>
      <c r="C134" s="47">
        <v>16</v>
      </c>
      <c r="D134" s="47"/>
      <c r="E134" s="47">
        <f>C134*D134</f>
        <v>0</v>
      </c>
      <c r="G134" s="48"/>
      <c r="H134" s="47"/>
      <c r="I134" s="47"/>
      <c r="J134" s="47"/>
    </row>
    <row r="135" spans="1:10" ht="15" customHeight="1">
      <c r="A135" s="26"/>
      <c r="B135" s="21"/>
      <c r="C135" s="17"/>
      <c r="D135" s="7"/>
      <c r="E135" s="7"/>
      <c r="G135" s="1"/>
      <c r="H135" s="77"/>
      <c r="I135" s="7"/>
      <c r="J135" s="7"/>
    </row>
    <row r="136" spans="1:10" ht="15">
      <c r="A136" s="94"/>
      <c r="B136" s="98" t="s">
        <v>141</v>
      </c>
      <c r="C136" s="95"/>
      <c r="D136" s="96"/>
      <c r="E136" s="97">
        <f>+SUM(E83:E135)</f>
        <v>0</v>
      </c>
      <c r="G136" s="1"/>
      <c r="H136" s="13"/>
      <c r="I136" s="11"/>
      <c r="J136" s="7"/>
    </row>
    <row r="137" spans="1:10" ht="15">
      <c r="A137" s="133"/>
      <c r="B137" s="83"/>
      <c r="C137" s="118"/>
      <c r="G137" s="1"/>
      <c r="H137" s="13"/>
      <c r="I137" s="11"/>
      <c r="J137" s="7"/>
    </row>
    <row r="138" spans="1:10" ht="30">
      <c r="B138" s="98" t="s">
        <v>146</v>
      </c>
      <c r="D138" s="129"/>
      <c r="E138" s="97">
        <f>E72+E136</f>
        <v>0</v>
      </c>
      <c r="G138" s="1"/>
      <c r="H138" s="77"/>
      <c r="I138" s="7"/>
      <c r="J138" s="7"/>
    </row>
    <row r="139" spans="1:10" hidden="1">
      <c r="A139" s="56"/>
      <c r="B139" s="60" t="s">
        <v>10</v>
      </c>
      <c r="C139" s="61">
        <v>11</v>
      </c>
      <c r="D139" s="61">
        <v>62</v>
      </c>
      <c r="E139" s="61">
        <f>C139*D139</f>
        <v>682</v>
      </c>
      <c r="G139" s="1"/>
      <c r="H139" s="61"/>
      <c r="I139" s="61"/>
      <c r="J139" s="61"/>
    </row>
    <row r="140" spans="1:10" hidden="1">
      <c r="A140" s="56"/>
      <c r="B140" s="60"/>
      <c r="C140" s="61"/>
      <c r="D140" s="61"/>
      <c r="E140" s="61"/>
      <c r="G140" s="1"/>
      <c r="H140" s="61"/>
      <c r="I140" s="61"/>
      <c r="J140" s="61"/>
    </row>
    <row r="141" spans="1:10" ht="42.75" hidden="1">
      <c r="A141" s="59">
        <v>15</v>
      </c>
      <c r="B141" s="63" t="s">
        <v>19</v>
      </c>
      <c r="C141" s="58"/>
      <c r="D141" s="58"/>
      <c r="E141" s="58"/>
      <c r="G141" s="1"/>
      <c r="H141" s="58"/>
      <c r="I141" s="58"/>
      <c r="J141" s="58"/>
    </row>
    <row r="142" spans="1:10" ht="16.5" hidden="1">
      <c r="A142" s="56"/>
      <c r="B142" s="60" t="s">
        <v>29</v>
      </c>
      <c r="C142" s="61">
        <v>12</v>
      </c>
      <c r="D142" s="61">
        <v>5</v>
      </c>
      <c r="E142" s="61">
        <f>C142*D142</f>
        <v>60</v>
      </c>
      <c r="G142" s="1"/>
      <c r="H142" s="61"/>
      <c r="I142" s="61"/>
      <c r="J142" s="61"/>
    </row>
    <row r="143" spans="1:10" hidden="1">
      <c r="A143" s="56"/>
      <c r="B143" s="60"/>
      <c r="C143" s="61"/>
      <c r="D143" s="61"/>
      <c r="E143" s="61"/>
      <c r="G143" s="1"/>
      <c r="H143" s="61"/>
      <c r="I143" s="61"/>
      <c r="J143" s="61"/>
    </row>
    <row r="144" spans="1:10" s="46" customFormat="1" ht="42.75" hidden="1">
      <c r="A144" s="62">
        <v>16</v>
      </c>
      <c r="B144" s="63" t="s">
        <v>18</v>
      </c>
      <c r="C144" s="64"/>
      <c r="D144" s="64"/>
      <c r="E144" s="64"/>
      <c r="G144" s="48"/>
      <c r="H144" s="64"/>
      <c r="I144" s="64"/>
      <c r="J144" s="64"/>
    </row>
    <row r="145" spans="1:10" s="46" customFormat="1" ht="16.5" hidden="1">
      <c r="A145" s="65"/>
      <c r="B145" s="60" t="s">
        <v>29</v>
      </c>
      <c r="C145" s="66">
        <v>73</v>
      </c>
      <c r="D145" s="66">
        <v>29</v>
      </c>
      <c r="E145" s="66">
        <f>C145*D145</f>
        <v>2117</v>
      </c>
      <c r="G145" s="48"/>
      <c r="H145" s="66"/>
      <c r="I145" s="66"/>
      <c r="J145" s="66"/>
    </row>
    <row r="146" spans="1:10" s="46" customFormat="1" hidden="1">
      <c r="A146" s="65"/>
      <c r="B146" s="60"/>
      <c r="C146" s="66"/>
      <c r="D146" s="66"/>
      <c r="E146" s="66"/>
      <c r="G146" s="48"/>
      <c r="H146" s="66"/>
      <c r="I146" s="66"/>
      <c r="J146" s="66"/>
    </row>
    <row r="147" spans="1:10" s="46" customFormat="1" ht="42.75" hidden="1">
      <c r="A147" s="62">
        <v>17</v>
      </c>
      <c r="B147" s="57" t="s">
        <v>28</v>
      </c>
      <c r="C147" s="64"/>
      <c r="D147" s="64"/>
      <c r="E147" s="64"/>
      <c r="G147" s="48"/>
      <c r="H147" s="64"/>
      <c r="I147" s="64"/>
      <c r="J147" s="64"/>
    </row>
    <row r="148" spans="1:10" s="46" customFormat="1" ht="16.5" hidden="1">
      <c r="A148" s="65"/>
      <c r="B148" s="60" t="s">
        <v>29</v>
      </c>
      <c r="C148" s="66">
        <v>75</v>
      </c>
      <c r="D148" s="66">
        <v>17</v>
      </c>
      <c r="E148" s="66">
        <f>C148*D148</f>
        <v>1275</v>
      </c>
      <c r="G148" s="48"/>
      <c r="H148" s="66"/>
      <c r="I148" s="66"/>
      <c r="J148" s="66"/>
    </row>
    <row r="149" spans="1:10" s="46" customFormat="1" hidden="1">
      <c r="A149" s="65"/>
      <c r="B149" s="60"/>
      <c r="C149" s="66"/>
      <c r="D149" s="66"/>
      <c r="E149" s="66"/>
      <c r="G149" s="48"/>
      <c r="H149" s="66"/>
      <c r="I149" s="66"/>
      <c r="J149" s="66"/>
    </row>
    <row r="150" spans="1:10" ht="57" hidden="1">
      <c r="A150" s="59">
        <v>18</v>
      </c>
      <c r="B150" s="57" t="s">
        <v>23</v>
      </c>
      <c r="C150" s="58"/>
      <c r="D150" s="58"/>
      <c r="E150" s="58"/>
      <c r="G150" s="1"/>
      <c r="H150" s="58"/>
      <c r="I150" s="58"/>
      <c r="J150" s="58"/>
    </row>
    <row r="151" spans="1:10" hidden="1">
      <c r="A151" s="56"/>
      <c r="B151" s="60" t="s">
        <v>30</v>
      </c>
      <c r="C151" s="61">
        <v>0</v>
      </c>
      <c r="D151" s="61">
        <v>6</v>
      </c>
      <c r="E151" s="61">
        <f>C151*D151</f>
        <v>0</v>
      </c>
      <c r="G151" s="1"/>
      <c r="H151" s="61"/>
      <c r="I151" s="61"/>
      <c r="J151" s="61"/>
    </row>
    <row r="152" spans="1:10" hidden="1">
      <c r="A152" s="59"/>
      <c r="B152" s="67"/>
      <c r="C152" s="61"/>
      <c r="D152" s="61"/>
      <c r="E152" s="61"/>
      <c r="G152" s="1"/>
      <c r="H152" s="61"/>
      <c r="I152" s="61"/>
      <c r="J152" s="61"/>
    </row>
    <row r="153" spans="1:10" ht="28.5" hidden="1">
      <c r="A153" s="59">
        <v>19</v>
      </c>
      <c r="B153" s="57" t="s">
        <v>26</v>
      </c>
      <c r="C153" s="58"/>
      <c r="D153" s="58"/>
      <c r="E153" s="58"/>
      <c r="G153" s="1"/>
      <c r="H153" s="58"/>
      <c r="I153" s="58"/>
      <c r="J153" s="58"/>
    </row>
    <row r="154" spans="1:10" hidden="1">
      <c r="A154" s="56"/>
      <c r="B154" s="60" t="s">
        <v>30</v>
      </c>
      <c r="C154" s="61">
        <v>0</v>
      </c>
      <c r="D154" s="61">
        <v>14</v>
      </c>
      <c r="E154" s="61">
        <f>C154*D154</f>
        <v>0</v>
      </c>
      <c r="G154" s="1"/>
      <c r="H154" s="61"/>
      <c r="I154" s="61"/>
      <c r="J154" s="61"/>
    </row>
    <row r="155" spans="1:10" hidden="1">
      <c r="A155" s="59"/>
      <c r="B155" s="60"/>
      <c r="C155" s="61"/>
      <c r="D155" s="61"/>
      <c r="E155" s="61"/>
      <c r="G155" s="1"/>
      <c r="H155" s="61"/>
      <c r="I155" s="61"/>
      <c r="J155" s="61"/>
    </row>
    <row r="156" spans="1:10" ht="28.5" hidden="1">
      <c r="A156" s="59">
        <v>20</v>
      </c>
      <c r="B156" s="57" t="s">
        <v>27</v>
      </c>
      <c r="C156" s="58"/>
      <c r="D156" s="58"/>
      <c r="E156" s="58"/>
      <c r="G156" s="1"/>
      <c r="H156" s="58"/>
      <c r="I156" s="58"/>
      <c r="J156" s="58"/>
    </row>
    <row r="157" spans="1:10" hidden="1">
      <c r="A157" s="56"/>
      <c r="B157" s="60" t="s">
        <v>30</v>
      </c>
      <c r="C157" s="61">
        <v>0</v>
      </c>
      <c r="D157" s="61">
        <v>16</v>
      </c>
      <c r="E157" s="61">
        <f>C157*D157</f>
        <v>0</v>
      </c>
      <c r="G157" s="1"/>
      <c r="H157" s="61"/>
      <c r="I157" s="61"/>
      <c r="J157" s="61"/>
    </row>
    <row r="158" spans="1:10" hidden="1">
      <c r="A158" s="56"/>
      <c r="B158" s="60"/>
      <c r="C158" s="61"/>
      <c r="D158" s="61"/>
      <c r="E158" s="61"/>
      <c r="G158" s="1"/>
      <c r="H158" s="61"/>
      <c r="I158" s="61"/>
      <c r="J158" s="61"/>
    </row>
    <row r="159" spans="1:10" ht="57" hidden="1">
      <c r="A159" s="59">
        <v>21</v>
      </c>
      <c r="B159" s="57" t="s">
        <v>25</v>
      </c>
      <c r="C159" s="58"/>
      <c r="D159" s="58"/>
      <c r="E159" s="58"/>
      <c r="G159" s="1"/>
      <c r="H159" s="58"/>
      <c r="I159" s="58"/>
      <c r="J159" s="58"/>
    </row>
    <row r="160" spans="1:10" hidden="1">
      <c r="A160" s="56"/>
      <c r="B160" s="60" t="s">
        <v>11</v>
      </c>
      <c r="C160" s="61">
        <v>0</v>
      </c>
      <c r="D160" s="61">
        <v>15</v>
      </c>
      <c r="E160" s="61">
        <f>C160*D160</f>
        <v>0</v>
      </c>
      <c r="G160" s="1"/>
      <c r="H160" s="61"/>
      <c r="I160" s="61"/>
      <c r="J160" s="61"/>
    </row>
    <row r="161" spans="1:10" ht="13.9" hidden="1" customHeight="1">
      <c r="A161" s="56"/>
      <c r="B161" s="57"/>
      <c r="C161" s="68"/>
      <c r="D161" s="61"/>
      <c r="E161" s="61"/>
      <c r="G161" s="1"/>
      <c r="H161" s="79"/>
      <c r="I161" s="61"/>
      <c r="J161" s="61"/>
    </row>
    <row r="162" spans="1:10" hidden="1">
      <c r="A162" s="25"/>
      <c r="B162" s="23" t="s">
        <v>16</v>
      </c>
      <c r="C162" s="18"/>
      <c r="D162" s="15"/>
      <c r="E162" s="16">
        <f>+SUM(E135:E161)</f>
        <v>4134</v>
      </c>
      <c r="G162" s="1"/>
      <c r="H162" s="13"/>
      <c r="I162" s="11"/>
      <c r="J162" s="7"/>
    </row>
    <row r="163" spans="1:10">
      <c r="A163" s="2"/>
      <c r="G163" s="1"/>
      <c r="H163" s="1"/>
      <c r="I163" s="1"/>
      <c r="J163" s="1"/>
    </row>
    <row r="164" spans="1:10">
      <c r="A164" s="21"/>
      <c r="B164" s="1"/>
      <c r="C164" s="1"/>
    </row>
  </sheetData>
  <pageMargins left="1.0629921259842521" right="0.59055118110236227" top="0.59055118110236227" bottom="0.59055118110236227" header="0.51181102362204722" footer="0.31496062992125984"/>
  <pageSetup paperSize="9" scale="87" firstPageNumber="8" orientation="portrait" r:id="rId1"/>
  <headerFooter>
    <oddFooter>&amp;L&amp;"Century Gothic,Navadno"GLG projektiranje d.o.o.&amp;R&amp;P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152"/>
  <sheetViews>
    <sheetView showZeros="0" zoomScaleNormal="100" zoomScaleSheetLayoutView="100" workbookViewId="0">
      <selection activeCell="D9" sqref="D9:D37"/>
    </sheetView>
  </sheetViews>
  <sheetFormatPr defaultColWidth="8.85546875" defaultRowHeight="14.25"/>
  <cols>
    <col min="1" max="1" width="4.85546875" style="22" customWidth="1"/>
    <col min="2" max="2" width="39.7109375" style="22" customWidth="1"/>
    <col min="3" max="3" width="13.140625" style="2" bestFit="1" customWidth="1"/>
    <col min="4" max="4" width="11.140625" style="2" customWidth="1"/>
    <col min="5" max="5" width="14.28515625" style="2" customWidth="1"/>
    <col min="6" max="6" width="8.85546875" style="2"/>
    <col min="7" max="7" width="8.85546875" style="2" customWidth="1"/>
    <col min="8" max="8" width="10.140625" style="2" customWidth="1"/>
    <col min="9" max="9" width="11.140625" style="2" customWidth="1"/>
    <col min="10" max="10" width="14.28515625" style="2" customWidth="1"/>
    <col min="11" max="11" width="8.85546875" style="2"/>
    <col min="12" max="12" width="10.28515625" style="2" customWidth="1"/>
    <col min="13" max="14" width="8.85546875" style="2"/>
    <col min="15" max="15" width="12.7109375" style="2" customWidth="1"/>
    <col min="16" max="16" width="9" style="2" bestFit="1" customWidth="1"/>
    <col min="17" max="16384" width="8.85546875" style="2"/>
  </cols>
  <sheetData>
    <row r="2" spans="1:10" s="10" customFormat="1" ht="30">
      <c r="A2" s="81"/>
      <c r="B2" s="55" t="s">
        <v>41</v>
      </c>
      <c r="C2" s="82"/>
      <c r="D2" s="82"/>
      <c r="E2" s="82"/>
      <c r="F2" s="2"/>
      <c r="H2" s="2"/>
      <c r="I2" s="2"/>
      <c r="J2" s="2"/>
    </row>
    <row r="3" spans="1:10" ht="14.25" customHeight="1">
      <c r="A3" s="83"/>
      <c r="B3" s="83"/>
      <c r="C3" s="84"/>
      <c r="D3" s="84"/>
      <c r="E3" s="84"/>
      <c r="G3" s="1"/>
      <c r="H3" s="11"/>
      <c r="I3" s="11"/>
      <c r="J3" s="11"/>
    </row>
    <row r="4" spans="1:10" s="19" customFormat="1" ht="14.85" customHeight="1">
      <c r="A4" s="85" t="s">
        <v>0</v>
      </c>
      <c r="B4" s="86" t="s">
        <v>1</v>
      </c>
      <c r="C4" s="87" t="s">
        <v>2</v>
      </c>
      <c r="D4" s="88" t="s">
        <v>20</v>
      </c>
      <c r="E4" s="88" t="s">
        <v>21</v>
      </c>
      <c r="H4" s="73"/>
      <c r="I4" s="71"/>
      <c r="J4" s="71"/>
    </row>
    <row r="5" spans="1:10" s="12" customFormat="1" ht="15">
      <c r="A5" s="89"/>
      <c r="B5" s="83"/>
      <c r="C5" s="90"/>
      <c r="D5" s="91"/>
      <c r="E5" s="91"/>
      <c r="F5" s="1"/>
      <c r="H5" s="13"/>
      <c r="I5" s="14"/>
      <c r="J5" s="14"/>
    </row>
    <row r="6" spans="1:10" s="44" customFormat="1" ht="15">
      <c r="A6" s="92" t="s">
        <v>223</v>
      </c>
      <c r="B6" s="92" t="s">
        <v>102</v>
      </c>
      <c r="C6" s="93"/>
      <c r="D6" s="93"/>
      <c r="E6" s="93"/>
      <c r="G6" s="78"/>
      <c r="H6" s="78"/>
      <c r="I6" s="78"/>
      <c r="J6" s="78"/>
    </row>
    <row r="7" spans="1:10">
      <c r="A7" s="20"/>
      <c r="B7" s="27"/>
      <c r="C7" s="7"/>
      <c r="D7" s="7"/>
      <c r="E7" s="7"/>
    </row>
    <row r="8" spans="1:10" ht="37.5" customHeight="1">
      <c r="A8" s="28">
        <v>1</v>
      </c>
      <c r="B8" s="21" t="s">
        <v>174</v>
      </c>
      <c r="C8" s="11"/>
      <c r="D8" s="11"/>
      <c r="E8" s="11"/>
    </row>
    <row r="9" spans="1:10">
      <c r="A9" s="26"/>
      <c r="B9" s="27" t="s">
        <v>181</v>
      </c>
      <c r="C9" s="7">
        <v>2</v>
      </c>
      <c r="D9" s="7"/>
      <c r="E9" s="7">
        <f t="shared" ref="E9:E14" si="0">C9*D9</f>
        <v>0</v>
      </c>
    </row>
    <row r="10" spans="1:10">
      <c r="A10" s="26"/>
      <c r="B10" s="27" t="s">
        <v>109</v>
      </c>
      <c r="C10" s="7">
        <v>4</v>
      </c>
      <c r="D10" s="7"/>
      <c r="E10" s="7">
        <f t="shared" si="0"/>
        <v>0</v>
      </c>
    </row>
    <row r="11" spans="1:10">
      <c r="A11" s="26"/>
      <c r="B11" s="27" t="s">
        <v>170</v>
      </c>
      <c r="C11" s="7">
        <v>13</v>
      </c>
      <c r="D11" s="7"/>
      <c r="E11" s="7">
        <f t="shared" si="0"/>
        <v>0</v>
      </c>
    </row>
    <row r="12" spans="1:10">
      <c r="A12" s="26"/>
      <c r="B12" s="27" t="s">
        <v>171</v>
      </c>
      <c r="C12" s="7">
        <v>7</v>
      </c>
      <c r="D12" s="7"/>
      <c r="E12" s="7">
        <f t="shared" si="0"/>
        <v>0</v>
      </c>
    </row>
    <row r="13" spans="1:10">
      <c r="A13" s="26"/>
      <c r="B13" s="27" t="s">
        <v>172</v>
      </c>
      <c r="C13" s="7">
        <v>2</v>
      </c>
      <c r="D13" s="7"/>
      <c r="E13" s="7">
        <f t="shared" si="0"/>
        <v>0</v>
      </c>
    </row>
    <row r="14" spans="1:10">
      <c r="A14" s="26"/>
      <c r="B14" s="27" t="s">
        <v>182</v>
      </c>
      <c r="C14" s="7">
        <v>1</v>
      </c>
      <c r="D14" s="7"/>
      <c r="E14" s="7">
        <f t="shared" si="0"/>
        <v>0</v>
      </c>
    </row>
    <row r="15" spans="1:10">
      <c r="A15" s="28"/>
      <c r="B15" s="27"/>
      <c r="C15" s="7"/>
      <c r="D15" s="7"/>
      <c r="E15" s="7"/>
    </row>
    <row r="16" spans="1:10" ht="33.75" customHeight="1">
      <c r="A16" s="28">
        <v>2</v>
      </c>
      <c r="B16" s="21" t="s">
        <v>111</v>
      </c>
      <c r="C16" s="11"/>
      <c r="D16" s="11"/>
      <c r="E16" s="11"/>
    </row>
    <row r="17" spans="1:5">
      <c r="A17" s="26"/>
      <c r="B17" s="27" t="s">
        <v>45</v>
      </c>
      <c r="C17" s="7">
        <v>389.5</v>
      </c>
      <c r="D17" s="7"/>
      <c r="E17" s="7">
        <f>C17*D17</f>
        <v>0</v>
      </c>
    </row>
    <row r="18" spans="1:5">
      <c r="A18" s="26"/>
      <c r="B18" s="27"/>
      <c r="C18" s="7"/>
      <c r="D18" s="7"/>
      <c r="E18" s="7"/>
    </row>
    <row r="19" spans="1:5" ht="73.5" customHeight="1">
      <c r="A19" s="28">
        <v>3</v>
      </c>
      <c r="B19" s="21" t="s">
        <v>173</v>
      </c>
      <c r="C19" s="11"/>
      <c r="D19" s="11"/>
      <c r="E19" s="11"/>
    </row>
    <row r="20" spans="1:5">
      <c r="A20" s="26"/>
      <c r="B20" s="27" t="s">
        <v>10</v>
      </c>
      <c r="C20" s="7">
        <v>1</v>
      </c>
      <c r="D20" s="7"/>
      <c r="E20" s="7">
        <f>C20*D20</f>
        <v>0</v>
      </c>
    </row>
    <row r="21" spans="1:5" ht="61.5" customHeight="1">
      <c r="A21" s="28">
        <v>4</v>
      </c>
      <c r="B21" s="21" t="s">
        <v>206</v>
      </c>
      <c r="C21" s="11"/>
      <c r="D21" s="11"/>
      <c r="E21" s="11"/>
    </row>
    <row r="22" spans="1:5">
      <c r="A22" s="26"/>
      <c r="B22" s="27" t="s">
        <v>10</v>
      </c>
      <c r="C22" s="7">
        <v>3</v>
      </c>
      <c r="D22" s="7"/>
      <c r="E22" s="7">
        <f>C22*D22</f>
        <v>0</v>
      </c>
    </row>
    <row r="23" spans="1:5">
      <c r="A23" s="26"/>
      <c r="B23" s="27"/>
      <c r="C23" s="7"/>
      <c r="D23" s="7"/>
      <c r="E23" s="7"/>
    </row>
    <row r="24" spans="1:5" ht="83.25" customHeight="1">
      <c r="A24" s="28">
        <v>5</v>
      </c>
      <c r="B24" s="21" t="s">
        <v>212</v>
      </c>
      <c r="C24" s="11"/>
      <c r="D24" s="11"/>
      <c r="E24" s="11"/>
    </row>
    <row r="25" spans="1:5">
      <c r="A25" s="26"/>
      <c r="B25" s="27" t="s">
        <v>10</v>
      </c>
      <c r="C25" s="7">
        <v>1</v>
      </c>
      <c r="D25" s="7"/>
      <c r="E25" s="7">
        <f>C25*D25</f>
        <v>0</v>
      </c>
    </row>
    <row r="26" spans="1:5">
      <c r="A26" s="26"/>
      <c r="B26" s="27"/>
      <c r="C26" s="7"/>
      <c r="D26" s="7"/>
      <c r="E26" s="7"/>
    </row>
    <row r="27" spans="1:5" ht="94.5" customHeight="1">
      <c r="A27" s="28">
        <v>6</v>
      </c>
      <c r="B27" s="21" t="s">
        <v>213</v>
      </c>
      <c r="C27" s="11"/>
      <c r="D27" s="11"/>
      <c r="E27" s="11"/>
    </row>
    <row r="28" spans="1:5">
      <c r="A28" s="26"/>
      <c r="B28" s="27" t="s">
        <v>10</v>
      </c>
      <c r="C28" s="7">
        <v>1</v>
      </c>
      <c r="D28" s="7"/>
      <c r="E28" s="7">
        <f>C28*D28</f>
        <v>0</v>
      </c>
    </row>
    <row r="29" spans="1:5">
      <c r="A29" s="26"/>
      <c r="B29" s="27"/>
      <c r="C29" s="7"/>
      <c r="D29" s="7"/>
      <c r="E29" s="7"/>
    </row>
    <row r="30" spans="1:5" ht="92.25" customHeight="1">
      <c r="A30" s="28">
        <v>7</v>
      </c>
      <c r="B30" s="21" t="s">
        <v>214</v>
      </c>
      <c r="C30" s="11"/>
      <c r="D30" s="11"/>
      <c r="E30" s="11"/>
    </row>
    <row r="31" spans="1:5">
      <c r="A31" s="26"/>
      <c r="B31" s="27" t="s">
        <v>10</v>
      </c>
      <c r="C31" s="7">
        <v>1</v>
      </c>
      <c r="D31" s="7"/>
      <c r="E31" s="7">
        <f>C31*D31</f>
        <v>0</v>
      </c>
    </row>
    <row r="32" spans="1:5">
      <c r="A32" s="26"/>
      <c r="B32" s="27"/>
      <c r="C32" s="7"/>
      <c r="D32" s="7"/>
      <c r="E32" s="7"/>
    </row>
    <row r="33" spans="1:5" ht="92.25" customHeight="1">
      <c r="A33" s="28">
        <v>8</v>
      </c>
      <c r="B33" s="21" t="s">
        <v>214</v>
      </c>
      <c r="C33" s="11"/>
      <c r="D33" s="11"/>
      <c r="E33" s="11"/>
    </row>
    <row r="34" spans="1:5">
      <c r="A34" s="26"/>
      <c r="B34" s="27" t="s">
        <v>10</v>
      </c>
      <c r="C34" s="7">
        <v>1</v>
      </c>
      <c r="D34" s="7"/>
      <c r="E34" s="7">
        <f>C34*D34</f>
        <v>0</v>
      </c>
    </row>
    <row r="35" spans="1:5">
      <c r="A35" s="26"/>
      <c r="B35" s="27"/>
      <c r="C35" s="7"/>
      <c r="D35" s="7"/>
      <c r="E35" s="7"/>
    </row>
    <row r="36" spans="1:5" ht="92.25" customHeight="1">
      <c r="A36" s="28">
        <v>9</v>
      </c>
      <c r="B36" s="21" t="s">
        <v>215</v>
      </c>
      <c r="C36" s="11"/>
      <c r="D36" s="11"/>
      <c r="E36" s="11"/>
    </row>
    <row r="37" spans="1:5">
      <c r="A37" s="26"/>
      <c r="B37" s="27" t="s">
        <v>10</v>
      </c>
      <c r="C37" s="7">
        <v>1</v>
      </c>
      <c r="D37" s="7"/>
      <c r="E37" s="7">
        <f>C37*D37</f>
        <v>0</v>
      </c>
    </row>
    <row r="38" spans="1:5">
      <c r="A38" s="26"/>
      <c r="B38" s="27"/>
      <c r="C38" s="7"/>
      <c r="D38" s="7"/>
      <c r="E38" s="7"/>
    </row>
    <row r="39" spans="1:5">
      <c r="A39" s="25"/>
      <c r="B39" s="23" t="s">
        <v>46</v>
      </c>
      <c r="C39" s="18"/>
      <c r="D39" s="15"/>
      <c r="E39" s="16">
        <f>+SUM(E8:E38)</f>
        <v>0</v>
      </c>
    </row>
    <row r="40" spans="1:5">
      <c r="A40" s="26"/>
      <c r="B40" s="21"/>
      <c r="C40" s="13"/>
      <c r="D40" s="11"/>
      <c r="E40" s="7"/>
    </row>
    <row r="41" spans="1:5">
      <c r="A41" s="26"/>
      <c r="B41" s="21"/>
      <c r="C41" s="17"/>
      <c r="D41" s="7"/>
      <c r="E41" s="7"/>
    </row>
    <row r="42" spans="1:5" ht="57">
      <c r="A42" s="24"/>
      <c r="B42" s="21" t="s">
        <v>179</v>
      </c>
      <c r="C42" s="17"/>
      <c r="D42" s="7"/>
      <c r="E42" s="7"/>
    </row>
    <row r="43" spans="1:5">
      <c r="A43" s="24"/>
      <c r="B43" s="21"/>
      <c r="C43" s="17"/>
      <c r="D43" s="7"/>
      <c r="E43" s="7"/>
    </row>
    <row r="44" spans="1:5">
      <c r="A44" s="24"/>
      <c r="B44" s="21" t="s">
        <v>175</v>
      </c>
      <c r="C44" s="17"/>
      <c r="D44" s="7"/>
      <c r="E44" s="7"/>
    </row>
    <row r="45" spans="1:5" ht="56.25" customHeight="1">
      <c r="A45" s="24"/>
      <c r="B45" s="313" t="s">
        <v>203</v>
      </c>
      <c r="C45" s="314"/>
      <c r="D45" s="314"/>
      <c r="E45" s="314"/>
    </row>
    <row r="46" spans="1:5">
      <c r="A46" s="24"/>
      <c r="B46" s="21"/>
      <c r="C46" s="17"/>
      <c r="D46" s="7"/>
      <c r="E46" s="7"/>
    </row>
    <row r="47" spans="1:5" ht="20.25" customHeight="1">
      <c r="A47" s="28">
        <v>1</v>
      </c>
      <c r="B47" s="21" t="s">
        <v>183</v>
      </c>
      <c r="C47" s="11"/>
      <c r="D47" s="11"/>
      <c r="E47" s="11"/>
    </row>
    <row r="48" spans="1:5">
      <c r="A48" s="28"/>
      <c r="B48" s="27" t="s">
        <v>199</v>
      </c>
      <c r="C48" s="7">
        <v>1</v>
      </c>
      <c r="D48" s="7"/>
      <c r="E48" s="7">
        <f>C48*D48</f>
        <v>0</v>
      </c>
    </row>
    <row r="49" spans="1:12">
      <c r="A49" s="28"/>
      <c r="B49" s="27" t="s">
        <v>200</v>
      </c>
      <c r="C49" s="7">
        <v>4</v>
      </c>
      <c r="D49" s="7"/>
      <c r="E49" s="7">
        <f>C49*D49</f>
        <v>0</v>
      </c>
    </row>
    <row r="50" spans="1:12">
      <c r="A50" s="28"/>
      <c r="B50" s="27" t="s">
        <v>201</v>
      </c>
      <c r="C50" s="7">
        <v>1</v>
      </c>
      <c r="D50" s="7"/>
      <c r="E50" s="7">
        <f>C50*D50</f>
        <v>0</v>
      </c>
    </row>
    <row r="51" spans="1:12">
      <c r="A51" s="28"/>
      <c r="B51" s="27" t="s">
        <v>202</v>
      </c>
      <c r="C51" s="7">
        <v>1</v>
      </c>
      <c r="D51" s="7"/>
      <c r="E51" s="7">
        <f>C51*D51</f>
        <v>0</v>
      </c>
    </row>
    <row r="52" spans="1:12">
      <c r="A52" s="28"/>
      <c r="B52" s="21"/>
      <c r="C52" s="17"/>
      <c r="D52" s="7"/>
      <c r="E52" s="7"/>
    </row>
    <row r="53" spans="1:12" ht="20.25" customHeight="1">
      <c r="A53" s="28">
        <v>2</v>
      </c>
      <c r="B53" s="21" t="s">
        <v>184</v>
      </c>
      <c r="C53" s="11"/>
      <c r="D53" s="11"/>
      <c r="E53" s="11"/>
      <c r="L53" s="131"/>
    </row>
    <row r="54" spans="1:12">
      <c r="A54" s="28"/>
      <c r="B54" s="27" t="s">
        <v>200</v>
      </c>
      <c r="C54" s="7">
        <v>3</v>
      </c>
      <c r="D54" s="7"/>
      <c r="E54" s="7">
        <f>C54*D54</f>
        <v>0</v>
      </c>
    </row>
    <row r="55" spans="1:12">
      <c r="A55" s="28"/>
      <c r="B55" s="27"/>
      <c r="C55" s="7"/>
      <c r="D55" s="7"/>
      <c r="E55" s="7"/>
    </row>
    <row r="56" spans="1:12" ht="38.25" customHeight="1">
      <c r="A56" s="28">
        <v>3</v>
      </c>
      <c r="B56" s="21" t="s">
        <v>198</v>
      </c>
      <c r="C56" s="11"/>
      <c r="D56" s="11"/>
      <c r="E56" s="11"/>
      <c r="L56" s="131"/>
    </row>
    <row r="57" spans="1:12">
      <c r="A57" s="20"/>
      <c r="B57" s="27" t="s">
        <v>10</v>
      </c>
      <c r="C57" s="7">
        <v>1</v>
      </c>
      <c r="D57" s="7"/>
      <c r="E57" s="7">
        <f>C57*D57</f>
        <v>0</v>
      </c>
    </row>
    <row r="58" spans="1:12" ht="16.5" customHeight="1">
      <c r="A58" s="28"/>
      <c r="B58" s="27"/>
      <c r="C58" s="7"/>
      <c r="D58" s="7"/>
      <c r="E58" s="7"/>
    </row>
    <row r="59" spans="1:12">
      <c r="A59" s="24"/>
      <c r="B59" s="21" t="s">
        <v>176</v>
      </c>
      <c r="C59" s="17"/>
      <c r="D59" s="7"/>
      <c r="E59" s="7"/>
    </row>
    <row r="60" spans="1:12">
      <c r="A60" s="24"/>
      <c r="B60" s="21"/>
      <c r="C60" s="17"/>
      <c r="D60" s="7"/>
      <c r="E60" s="7"/>
    </row>
    <row r="61" spans="1:12">
      <c r="A61" s="28">
        <v>1</v>
      </c>
      <c r="B61" s="21" t="s">
        <v>185</v>
      </c>
      <c r="C61" s="11"/>
      <c r="D61" s="11"/>
      <c r="E61" s="11"/>
    </row>
    <row r="62" spans="1:12">
      <c r="A62" s="28"/>
      <c r="B62" s="27" t="s">
        <v>10</v>
      </c>
      <c r="C62" s="7">
        <v>1</v>
      </c>
      <c r="D62" s="7"/>
      <c r="E62" s="7">
        <f>C62*D62</f>
        <v>0</v>
      </c>
    </row>
    <row r="63" spans="1:12">
      <c r="A63" s="24"/>
      <c r="B63" s="21"/>
      <c r="C63" s="17"/>
      <c r="D63" s="7"/>
      <c r="E63" s="7"/>
    </row>
    <row r="64" spans="1:12" ht="28.5">
      <c r="A64" s="28">
        <v>2</v>
      </c>
      <c r="B64" s="21" t="s">
        <v>190</v>
      </c>
      <c r="C64" s="11"/>
      <c r="D64" s="11"/>
      <c r="E64" s="11"/>
    </row>
    <row r="65" spans="1:5">
      <c r="A65" s="28"/>
      <c r="B65" s="27" t="s">
        <v>186</v>
      </c>
      <c r="C65" s="7">
        <v>4</v>
      </c>
      <c r="D65" s="7"/>
      <c r="E65" s="7">
        <f>C65*D65</f>
        <v>0</v>
      </c>
    </row>
    <row r="66" spans="1:5">
      <c r="A66" s="28"/>
      <c r="B66" s="27" t="s">
        <v>187</v>
      </c>
      <c r="C66" s="7">
        <v>2</v>
      </c>
      <c r="D66" s="7"/>
      <c r="E66" s="7">
        <f>C66*D66</f>
        <v>0</v>
      </c>
    </row>
    <row r="67" spans="1:5">
      <c r="A67" s="28"/>
      <c r="B67" s="27"/>
      <c r="C67" s="7"/>
      <c r="D67" s="132"/>
      <c r="E67" s="7"/>
    </row>
    <row r="68" spans="1:5" ht="28.5">
      <c r="A68" s="28">
        <v>3</v>
      </c>
      <c r="B68" s="21" t="s">
        <v>196</v>
      </c>
      <c r="C68" s="11"/>
      <c r="D68" s="11"/>
      <c r="E68" s="11"/>
    </row>
    <row r="69" spans="1:5">
      <c r="A69" s="28"/>
      <c r="B69" s="27" t="s">
        <v>10</v>
      </c>
      <c r="C69" s="7">
        <v>1</v>
      </c>
      <c r="D69" s="7"/>
      <c r="E69" s="7">
        <f>C69*D69</f>
        <v>0</v>
      </c>
    </row>
    <row r="70" spans="1:5">
      <c r="A70" s="28"/>
      <c r="B70" s="27"/>
      <c r="C70" s="7"/>
      <c r="D70" s="7"/>
      <c r="E70" s="7"/>
    </row>
    <row r="71" spans="1:5" ht="28.5">
      <c r="A71" s="28">
        <v>4</v>
      </c>
      <c r="B71" s="21" t="s">
        <v>188</v>
      </c>
      <c r="C71" s="11"/>
      <c r="D71" s="11"/>
      <c r="E71" s="11"/>
    </row>
    <row r="72" spans="1:5">
      <c r="A72" s="28"/>
      <c r="B72" s="27" t="s">
        <v>10</v>
      </c>
      <c r="C72" s="7">
        <v>1</v>
      </c>
      <c r="D72" s="7"/>
      <c r="E72" s="7">
        <f>C72*D72</f>
        <v>0</v>
      </c>
    </row>
    <row r="73" spans="1:5">
      <c r="A73" s="28"/>
      <c r="B73" s="27"/>
      <c r="C73" s="7"/>
      <c r="D73" s="7"/>
      <c r="E73" s="7"/>
    </row>
    <row r="74" spans="1:5" ht="28.5">
      <c r="A74" s="28">
        <v>5</v>
      </c>
      <c r="B74" s="21" t="s">
        <v>194</v>
      </c>
      <c r="C74" s="11"/>
      <c r="D74" s="11"/>
      <c r="E74" s="11"/>
    </row>
    <row r="75" spans="1:5">
      <c r="A75" s="28"/>
      <c r="B75" s="27" t="s">
        <v>10</v>
      </c>
      <c r="C75" s="7">
        <v>1</v>
      </c>
      <c r="D75" s="7"/>
      <c r="E75" s="7">
        <f>C75*D75</f>
        <v>0</v>
      </c>
    </row>
    <row r="76" spans="1:5">
      <c r="A76" s="28"/>
      <c r="B76" s="27"/>
      <c r="C76" s="7"/>
      <c r="D76" s="7"/>
      <c r="E76" s="7"/>
    </row>
    <row r="77" spans="1:5" ht="42.75">
      <c r="A77" s="28">
        <v>6</v>
      </c>
      <c r="B77" s="21" t="s">
        <v>189</v>
      </c>
      <c r="C77" s="11"/>
      <c r="D77" s="11"/>
      <c r="E77" s="11"/>
    </row>
    <row r="78" spans="1:5">
      <c r="A78" s="28"/>
      <c r="B78" s="27" t="s">
        <v>10</v>
      </c>
      <c r="C78" s="7">
        <v>1</v>
      </c>
      <c r="D78" s="7"/>
      <c r="E78" s="7">
        <f>C78*D78</f>
        <v>0</v>
      </c>
    </row>
    <row r="79" spans="1:5">
      <c r="A79" s="28"/>
      <c r="B79" s="27"/>
      <c r="C79" s="7"/>
      <c r="D79" s="7"/>
      <c r="E79" s="7"/>
    </row>
    <row r="80" spans="1:5" ht="28.5">
      <c r="A80" s="28">
        <v>7</v>
      </c>
      <c r="B80" s="21" t="s">
        <v>204</v>
      </c>
      <c r="C80" s="11"/>
      <c r="D80" s="11"/>
      <c r="E80" s="11"/>
    </row>
    <row r="81" spans="1:5">
      <c r="A81" s="28"/>
      <c r="B81" s="27" t="s">
        <v>10</v>
      </c>
      <c r="C81" s="7">
        <v>1</v>
      </c>
      <c r="D81" s="7"/>
      <c r="E81" s="7">
        <f>C81*D81</f>
        <v>0</v>
      </c>
    </row>
    <row r="82" spans="1:5">
      <c r="A82" s="28"/>
      <c r="B82" s="27"/>
      <c r="C82" s="7"/>
      <c r="D82" s="7"/>
      <c r="E82" s="7"/>
    </row>
    <row r="83" spans="1:5" ht="28.5">
      <c r="A83" s="28">
        <v>8</v>
      </c>
      <c r="B83" s="21" t="s">
        <v>192</v>
      </c>
      <c r="C83" s="11"/>
      <c r="D83" s="11"/>
      <c r="E83" s="11"/>
    </row>
    <row r="84" spans="1:5">
      <c r="A84" s="28"/>
      <c r="B84" s="27" t="s">
        <v>10</v>
      </c>
      <c r="C84" s="7">
        <v>1</v>
      </c>
      <c r="D84" s="7"/>
      <c r="E84" s="7">
        <f>C84*D84</f>
        <v>0</v>
      </c>
    </row>
    <row r="85" spans="1:5">
      <c r="A85" s="28"/>
      <c r="B85" s="27"/>
      <c r="C85" s="7"/>
      <c r="D85" s="7"/>
      <c r="E85" s="7"/>
    </row>
    <row r="86" spans="1:5" ht="28.5">
      <c r="A86" s="28">
        <v>9</v>
      </c>
      <c r="B86" s="21" t="s">
        <v>193</v>
      </c>
      <c r="C86" s="11"/>
      <c r="D86" s="11"/>
      <c r="E86" s="11"/>
    </row>
    <row r="87" spans="1:5">
      <c r="A87" s="28"/>
      <c r="B87" s="27" t="s">
        <v>10</v>
      </c>
      <c r="C87" s="7">
        <v>1</v>
      </c>
      <c r="D87" s="7"/>
      <c r="E87" s="7">
        <f>C87*D87</f>
        <v>0</v>
      </c>
    </row>
    <row r="88" spans="1:5">
      <c r="A88" s="28"/>
      <c r="B88" s="27"/>
      <c r="C88" s="7"/>
      <c r="D88" s="7"/>
      <c r="E88" s="7"/>
    </row>
    <row r="89" spans="1:5" ht="42.75">
      <c r="A89" s="28">
        <v>10</v>
      </c>
      <c r="B89" s="21" t="s">
        <v>191</v>
      </c>
      <c r="C89" s="11"/>
      <c r="D89" s="11"/>
      <c r="E89" s="11"/>
    </row>
    <row r="90" spans="1:5">
      <c r="A90" s="28"/>
      <c r="B90" s="27" t="s">
        <v>10</v>
      </c>
      <c r="C90" s="7">
        <v>1</v>
      </c>
      <c r="D90" s="7"/>
      <c r="E90" s="7">
        <f>C90*D90</f>
        <v>0</v>
      </c>
    </row>
    <row r="91" spans="1:5">
      <c r="A91" s="28"/>
      <c r="B91" s="27"/>
      <c r="C91" s="7"/>
      <c r="D91" s="7"/>
      <c r="E91" s="7"/>
    </row>
    <row r="92" spans="1:5" ht="106.5" customHeight="1">
      <c r="A92" s="28">
        <v>11</v>
      </c>
      <c r="B92" s="21" t="s">
        <v>195</v>
      </c>
      <c r="C92" s="11"/>
      <c r="D92" s="11"/>
      <c r="E92" s="11"/>
    </row>
    <row r="93" spans="1:5">
      <c r="A93" s="28"/>
      <c r="B93" s="27" t="s">
        <v>10</v>
      </c>
      <c r="C93" s="7">
        <v>1</v>
      </c>
      <c r="D93" s="7"/>
      <c r="E93" s="7">
        <f>C93*D93</f>
        <v>0</v>
      </c>
    </row>
    <row r="94" spans="1:5">
      <c r="A94" s="28"/>
      <c r="B94" s="27"/>
      <c r="C94" s="7"/>
      <c r="D94" s="7"/>
      <c r="E94" s="7"/>
    </row>
    <row r="95" spans="1:5" ht="71.25">
      <c r="A95" s="28">
        <v>12</v>
      </c>
      <c r="B95" s="21" t="s">
        <v>197</v>
      </c>
      <c r="C95" s="11"/>
      <c r="D95" s="11"/>
      <c r="E95" s="11"/>
    </row>
    <row r="96" spans="1:5">
      <c r="A96" s="28"/>
      <c r="B96" s="27" t="s">
        <v>10</v>
      </c>
      <c r="C96" s="7">
        <v>1</v>
      </c>
      <c r="D96" s="7"/>
      <c r="E96" s="7">
        <f>C96*D96</f>
        <v>0</v>
      </c>
    </row>
    <row r="97" spans="1:5">
      <c r="A97" s="28"/>
      <c r="B97" s="27"/>
      <c r="C97" s="7"/>
      <c r="D97" s="7"/>
      <c r="E97" s="7"/>
    </row>
    <row r="98" spans="1:5" ht="99.75">
      <c r="A98" s="28">
        <v>13</v>
      </c>
      <c r="B98" s="21" t="s">
        <v>207</v>
      </c>
      <c r="C98" s="11"/>
      <c r="D98" s="11"/>
      <c r="E98" s="11"/>
    </row>
    <row r="99" spans="1:5">
      <c r="A99" s="28"/>
      <c r="B99" s="27" t="s">
        <v>10</v>
      </c>
      <c r="C99" s="7">
        <v>1</v>
      </c>
      <c r="D99" s="7"/>
      <c r="E99" s="7">
        <f>C99*D99</f>
        <v>0</v>
      </c>
    </row>
    <row r="100" spans="1:5">
      <c r="A100" s="28"/>
      <c r="B100" s="27"/>
      <c r="C100" s="7"/>
      <c r="D100" s="7"/>
      <c r="E100" s="7"/>
    </row>
    <row r="101" spans="1:5" ht="85.5">
      <c r="A101" s="28">
        <v>14</v>
      </c>
      <c r="B101" s="21" t="s">
        <v>208</v>
      </c>
      <c r="C101" s="11"/>
      <c r="D101" s="11"/>
      <c r="E101" s="11"/>
    </row>
    <row r="102" spans="1:5">
      <c r="A102" s="28"/>
      <c r="B102" s="27" t="s">
        <v>10</v>
      </c>
      <c r="C102" s="7">
        <v>1</v>
      </c>
      <c r="D102" s="7"/>
      <c r="E102" s="7">
        <f>C102*D102</f>
        <v>0</v>
      </c>
    </row>
    <row r="103" spans="1:5">
      <c r="A103" s="28"/>
      <c r="B103" s="27"/>
      <c r="C103" s="7"/>
      <c r="D103" s="132"/>
      <c r="E103" s="7"/>
    </row>
    <row r="104" spans="1:5" ht="57">
      <c r="A104" s="28">
        <v>15</v>
      </c>
      <c r="B104" s="21" t="s">
        <v>211</v>
      </c>
      <c r="C104" s="11"/>
      <c r="D104" s="11"/>
      <c r="E104" s="11"/>
    </row>
    <row r="105" spans="1:5">
      <c r="A105" s="28"/>
      <c r="B105" s="27" t="s">
        <v>10</v>
      </c>
      <c r="C105" s="7">
        <v>1</v>
      </c>
      <c r="D105" s="7"/>
      <c r="E105" s="7">
        <f>C105*D105</f>
        <v>0</v>
      </c>
    </row>
    <row r="106" spans="1:5">
      <c r="A106" s="28"/>
      <c r="B106" s="27"/>
      <c r="C106" s="7"/>
      <c r="D106" s="132"/>
      <c r="E106" s="7"/>
    </row>
    <row r="107" spans="1:5">
      <c r="A107" s="28"/>
      <c r="B107" s="27"/>
      <c r="C107" s="7"/>
      <c r="D107" s="132"/>
      <c r="E107" s="7"/>
    </row>
    <row r="108" spans="1:5" ht="13.9" customHeight="1">
      <c r="A108" s="26"/>
      <c r="B108" s="21"/>
      <c r="C108" s="17"/>
      <c r="D108" s="7"/>
      <c r="E108" s="7"/>
    </row>
    <row r="109" spans="1:5" ht="28.5">
      <c r="A109" s="25"/>
      <c r="B109" s="23" t="s">
        <v>180</v>
      </c>
      <c r="C109" s="18"/>
      <c r="D109" s="15"/>
      <c r="E109" s="16">
        <f>+SUM(E47:E108)</f>
        <v>0</v>
      </c>
    </row>
    <row r="110" spans="1:5">
      <c r="A110" s="26"/>
      <c r="B110" s="21"/>
      <c r="C110" s="13"/>
      <c r="D110" s="11"/>
      <c r="E110" s="7"/>
    </row>
    <row r="111" spans="1:5">
      <c r="A111" s="26"/>
      <c r="B111" s="21"/>
      <c r="C111" s="13"/>
      <c r="D111" s="11"/>
      <c r="E111" s="7"/>
    </row>
    <row r="112" spans="1:5">
      <c r="A112" s="24"/>
      <c r="B112" s="21" t="s">
        <v>177</v>
      </c>
      <c r="C112" s="17"/>
      <c r="D112" s="7"/>
      <c r="E112" s="7"/>
    </row>
    <row r="113" spans="1:10">
      <c r="A113" s="28"/>
      <c r="B113" s="27"/>
      <c r="C113" s="7"/>
      <c r="D113" s="7"/>
      <c r="E113" s="7"/>
    </row>
    <row r="114" spans="1:10" ht="57">
      <c r="A114" s="28">
        <v>1</v>
      </c>
      <c r="B114" s="21" t="s">
        <v>205</v>
      </c>
      <c r="C114" s="11"/>
      <c r="D114" s="11"/>
      <c r="E114" s="11"/>
    </row>
    <row r="115" spans="1:10">
      <c r="A115" s="28"/>
      <c r="B115" s="27" t="s">
        <v>10</v>
      </c>
      <c r="C115" s="7">
        <v>3</v>
      </c>
      <c r="D115" s="7"/>
      <c r="E115" s="7">
        <f>C115*D115</f>
        <v>0</v>
      </c>
    </row>
    <row r="116" spans="1:10">
      <c r="A116" s="28"/>
      <c r="B116" s="27"/>
      <c r="C116" s="7"/>
      <c r="D116" s="7"/>
      <c r="E116" s="7"/>
    </row>
    <row r="117" spans="1:10" ht="114">
      <c r="A117" s="28">
        <v>2</v>
      </c>
      <c r="B117" s="21" t="s">
        <v>209</v>
      </c>
      <c r="C117" s="11"/>
      <c r="D117" s="11"/>
      <c r="E117" s="11"/>
    </row>
    <row r="118" spans="1:10">
      <c r="A118" s="28"/>
      <c r="B118" s="27" t="s">
        <v>10</v>
      </c>
      <c r="C118" s="7">
        <v>1</v>
      </c>
      <c r="D118" s="7"/>
      <c r="E118" s="7">
        <f>C118*D118</f>
        <v>0</v>
      </c>
    </row>
    <row r="119" spans="1:10">
      <c r="A119" s="28"/>
      <c r="B119" s="27"/>
      <c r="C119" s="7"/>
      <c r="D119" s="7"/>
      <c r="E119" s="7"/>
    </row>
    <row r="120" spans="1:10" ht="28.5">
      <c r="A120" s="28">
        <v>3</v>
      </c>
      <c r="B120" s="21" t="s">
        <v>210</v>
      </c>
      <c r="C120" s="11"/>
      <c r="D120" s="11"/>
      <c r="E120" s="11"/>
    </row>
    <row r="121" spans="1:10">
      <c r="A121" s="26"/>
      <c r="B121" s="27" t="s">
        <v>10</v>
      </c>
      <c r="C121" s="7">
        <v>1</v>
      </c>
      <c r="D121" s="7"/>
      <c r="E121" s="7">
        <f>C121*D121</f>
        <v>0</v>
      </c>
    </row>
    <row r="122" spans="1:10">
      <c r="A122" s="26"/>
      <c r="B122" s="27"/>
      <c r="C122" s="7"/>
      <c r="D122" s="7"/>
      <c r="E122" s="7"/>
    </row>
    <row r="123" spans="1:10">
      <c r="A123" s="25"/>
      <c r="B123" s="23" t="s">
        <v>178</v>
      </c>
      <c r="C123" s="18"/>
      <c r="D123" s="15"/>
      <c r="E123" s="16">
        <f>+SUM(E114:E122)</f>
        <v>0</v>
      </c>
    </row>
    <row r="124" spans="1:10">
      <c r="A124" s="113"/>
      <c r="B124" s="106"/>
      <c r="C124" s="128"/>
      <c r="D124" s="114"/>
      <c r="E124" s="114"/>
    </row>
    <row r="125" spans="1:10">
      <c r="A125" s="24"/>
      <c r="B125" s="21" t="s">
        <v>123</v>
      </c>
      <c r="C125" s="104"/>
      <c r="D125" s="11"/>
      <c r="E125" s="7">
        <f>E39+E109+E123</f>
        <v>0</v>
      </c>
    </row>
    <row r="126" spans="1:10">
      <c r="A126" s="26"/>
      <c r="B126" s="21"/>
      <c r="C126" s="13"/>
      <c r="D126" s="11"/>
      <c r="E126" s="7"/>
    </row>
    <row r="127" spans="1:10">
      <c r="A127" s="26"/>
      <c r="B127" s="21"/>
      <c r="C127" s="17"/>
      <c r="D127" s="7"/>
      <c r="E127" s="7"/>
      <c r="G127" s="1"/>
      <c r="H127" s="77"/>
      <c r="I127" s="7"/>
      <c r="J127" s="7"/>
    </row>
    <row r="128" spans="1:10" hidden="1">
      <c r="A128" s="56"/>
      <c r="B128" s="60" t="s">
        <v>10</v>
      </c>
      <c r="C128" s="61">
        <v>11</v>
      </c>
      <c r="D128" s="61">
        <v>62</v>
      </c>
      <c r="E128" s="61">
        <f>C128*D128</f>
        <v>682</v>
      </c>
      <c r="G128" s="1"/>
      <c r="H128" s="61"/>
      <c r="I128" s="61"/>
      <c r="J128" s="61"/>
    </row>
    <row r="129" spans="1:10" hidden="1">
      <c r="A129" s="56"/>
      <c r="B129" s="60"/>
      <c r="C129" s="61"/>
      <c r="D129" s="61"/>
      <c r="E129" s="61"/>
      <c r="G129" s="1"/>
      <c r="H129" s="61"/>
      <c r="I129" s="61"/>
      <c r="J129" s="61"/>
    </row>
    <row r="130" spans="1:10" ht="42.75" hidden="1">
      <c r="A130" s="59">
        <v>15</v>
      </c>
      <c r="B130" s="63" t="s">
        <v>19</v>
      </c>
      <c r="C130" s="58"/>
      <c r="D130" s="58"/>
      <c r="E130" s="58"/>
      <c r="G130" s="1"/>
      <c r="H130" s="58"/>
      <c r="I130" s="58"/>
      <c r="J130" s="58"/>
    </row>
    <row r="131" spans="1:10" ht="16.5" hidden="1">
      <c r="A131" s="56"/>
      <c r="B131" s="60" t="s">
        <v>29</v>
      </c>
      <c r="C131" s="61">
        <v>12</v>
      </c>
      <c r="D131" s="61">
        <v>5</v>
      </c>
      <c r="E131" s="61">
        <f>C131*D131</f>
        <v>60</v>
      </c>
      <c r="G131" s="1"/>
      <c r="H131" s="61"/>
      <c r="I131" s="61"/>
      <c r="J131" s="61"/>
    </row>
    <row r="132" spans="1:10" hidden="1">
      <c r="A132" s="56"/>
      <c r="B132" s="60"/>
      <c r="C132" s="61"/>
      <c r="D132" s="61"/>
      <c r="E132" s="61"/>
      <c r="G132" s="1"/>
      <c r="H132" s="61"/>
      <c r="I132" s="61"/>
      <c r="J132" s="61"/>
    </row>
    <row r="133" spans="1:10" s="46" customFormat="1" ht="42.75" hidden="1">
      <c r="A133" s="62">
        <v>16</v>
      </c>
      <c r="B133" s="63" t="s">
        <v>18</v>
      </c>
      <c r="C133" s="64"/>
      <c r="D133" s="64"/>
      <c r="E133" s="64"/>
      <c r="G133" s="48"/>
      <c r="H133" s="64"/>
      <c r="I133" s="64"/>
      <c r="J133" s="64"/>
    </row>
    <row r="134" spans="1:10" s="46" customFormat="1" ht="16.5" hidden="1">
      <c r="A134" s="65"/>
      <c r="B134" s="60" t="s">
        <v>29</v>
      </c>
      <c r="C134" s="66">
        <v>73</v>
      </c>
      <c r="D134" s="66">
        <v>29</v>
      </c>
      <c r="E134" s="66">
        <f>C134*D134</f>
        <v>2117</v>
      </c>
      <c r="G134" s="48"/>
      <c r="H134" s="66"/>
      <c r="I134" s="66"/>
      <c r="J134" s="66"/>
    </row>
    <row r="135" spans="1:10" s="46" customFormat="1" hidden="1">
      <c r="A135" s="65"/>
      <c r="B135" s="60"/>
      <c r="C135" s="66"/>
      <c r="D135" s="66"/>
      <c r="E135" s="66"/>
      <c r="G135" s="48"/>
      <c r="H135" s="66"/>
      <c r="I135" s="66"/>
      <c r="J135" s="66"/>
    </row>
    <row r="136" spans="1:10" s="46" customFormat="1" ht="42.75" hidden="1">
      <c r="A136" s="62">
        <v>17</v>
      </c>
      <c r="B136" s="57" t="s">
        <v>28</v>
      </c>
      <c r="C136" s="64"/>
      <c r="D136" s="64"/>
      <c r="E136" s="64"/>
      <c r="G136" s="48"/>
      <c r="H136" s="64"/>
      <c r="I136" s="64"/>
      <c r="J136" s="64"/>
    </row>
    <row r="137" spans="1:10" s="46" customFormat="1" ht="16.5" hidden="1">
      <c r="A137" s="65"/>
      <c r="B137" s="60" t="s">
        <v>29</v>
      </c>
      <c r="C137" s="66">
        <v>75</v>
      </c>
      <c r="D137" s="66">
        <v>17</v>
      </c>
      <c r="E137" s="66">
        <f>C137*D137</f>
        <v>1275</v>
      </c>
      <c r="G137" s="48"/>
      <c r="H137" s="66"/>
      <c r="I137" s="66"/>
      <c r="J137" s="66"/>
    </row>
    <row r="138" spans="1:10" s="46" customFormat="1" hidden="1">
      <c r="A138" s="65"/>
      <c r="B138" s="60"/>
      <c r="C138" s="66"/>
      <c r="D138" s="66"/>
      <c r="E138" s="66"/>
      <c r="G138" s="48"/>
      <c r="H138" s="66"/>
      <c r="I138" s="66"/>
      <c r="J138" s="66"/>
    </row>
    <row r="139" spans="1:10" ht="57" hidden="1">
      <c r="A139" s="59">
        <v>18</v>
      </c>
      <c r="B139" s="57" t="s">
        <v>23</v>
      </c>
      <c r="C139" s="58"/>
      <c r="D139" s="58"/>
      <c r="E139" s="58"/>
      <c r="G139" s="1"/>
      <c r="H139" s="58"/>
      <c r="I139" s="58"/>
      <c r="J139" s="58"/>
    </row>
    <row r="140" spans="1:10" hidden="1">
      <c r="A140" s="56"/>
      <c r="B140" s="60" t="s">
        <v>30</v>
      </c>
      <c r="C140" s="61">
        <v>0</v>
      </c>
      <c r="D140" s="61">
        <v>6</v>
      </c>
      <c r="E140" s="61">
        <f>C140*D140</f>
        <v>0</v>
      </c>
      <c r="G140" s="1"/>
      <c r="H140" s="61"/>
      <c r="I140" s="61"/>
      <c r="J140" s="61"/>
    </row>
    <row r="141" spans="1:10" hidden="1">
      <c r="A141" s="59"/>
      <c r="B141" s="67"/>
      <c r="C141" s="61"/>
      <c r="D141" s="61"/>
      <c r="E141" s="61"/>
      <c r="G141" s="1"/>
      <c r="H141" s="61"/>
      <c r="I141" s="61"/>
      <c r="J141" s="61"/>
    </row>
    <row r="142" spans="1:10" ht="28.5" hidden="1">
      <c r="A142" s="59">
        <v>19</v>
      </c>
      <c r="B142" s="57" t="s">
        <v>26</v>
      </c>
      <c r="C142" s="58"/>
      <c r="D142" s="58"/>
      <c r="E142" s="58"/>
      <c r="G142" s="1"/>
      <c r="H142" s="58"/>
      <c r="I142" s="58"/>
      <c r="J142" s="58"/>
    </row>
    <row r="143" spans="1:10" hidden="1">
      <c r="A143" s="56"/>
      <c r="B143" s="60" t="s">
        <v>30</v>
      </c>
      <c r="C143" s="61">
        <v>0</v>
      </c>
      <c r="D143" s="61">
        <v>14</v>
      </c>
      <c r="E143" s="61">
        <f>C143*D143</f>
        <v>0</v>
      </c>
      <c r="G143" s="1"/>
      <c r="H143" s="61"/>
      <c r="I143" s="61"/>
      <c r="J143" s="61"/>
    </row>
    <row r="144" spans="1:10" hidden="1">
      <c r="A144" s="59"/>
      <c r="B144" s="60"/>
      <c r="C144" s="61"/>
      <c r="D144" s="61"/>
      <c r="E144" s="61"/>
      <c r="G144" s="1"/>
      <c r="H144" s="61"/>
      <c r="I144" s="61"/>
      <c r="J144" s="61"/>
    </row>
    <row r="145" spans="1:10" ht="28.5" hidden="1">
      <c r="A145" s="59">
        <v>20</v>
      </c>
      <c r="B145" s="57" t="s">
        <v>27</v>
      </c>
      <c r="C145" s="58"/>
      <c r="D145" s="58"/>
      <c r="E145" s="58"/>
      <c r="G145" s="1"/>
      <c r="H145" s="58"/>
      <c r="I145" s="58"/>
      <c r="J145" s="58"/>
    </row>
    <row r="146" spans="1:10" hidden="1">
      <c r="A146" s="56"/>
      <c r="B146" s="60" t="s">
        <v>30</v>
      </c>
      <c r="C146" s="61">
        <v>0</v>
      </c>
      <c r="D146" s="61">
        <v>16</v>
      </c>
      <c r="E146" s="61">
        <f>C146*D146</f>
        <v>0</v>
      </c>
      <c r="G146" s="1"/>
      <c r="H146" s="61"/>
      <c r="I146" s="61"/>
      <c r="J146" s="61"/>
    </row>
    <row r="147" spans="1:10" hidden="1">
      <c r="A147" s="56"/>
      <c r="B147" s="60"/>
      <c r="C147" s="61"/>
      <c r="D147" s="61"/>
      <c r="E147" s="61"/>
      <c r="G147" s="1"/>
      <c r="H147" s="61"/>
      <c r="I147" s="61"/>
      <c r="J147" s="61"/>
    </row>
    <row r="148" spans="1:10" ht="57" hidden="1">
      <c r="A148" s="59">
        <v>21</v>
      </c>
      <c r="B148" s="57" t="s">
        <v>25</v>
      </c>
      <c r="C148" s="58"/>
      <c r="D148" s="58"/>
      <c r="E148" s="58"/>
      <c r="G148" s="1"/>
      <c r="H148" s="58"/>
      <c r="I148" s="58"/>
      <c r="J148" s="58"/>
    </row>
    <row r="149" spans="1:10" hidden="1">
      <c r="A149" s="56"/>
      <c r="B149" s="60" t="s">
        <v>11</v>
      </c>
      <c r="C149" s="61">
        <v>0</v>
      </c>
      <c r="D149" s="61">
        <v>15</v>
      </c>
      <c r="E149" s="61">
        <f>C149*D149</f>
        <v>0</v>
      </c>
      <c r="G149" s="1"/>
      <c r="H149" s="61"/>
      <c r="I149" s="61"/>
      <c r="J149" s="61"/>
    </row>
    <row r="150" spans="1:10" ht="13.9" hidden="1" customHeight="1">
      <c r="A150" s="56"/>
      <c r="B150" s="57"/>
      <c r="C150" s="68"/>
      <c r="D150" s="61"/>
      <c r="E150" s="61"/>
      <c r="G150" s="1"/>
      <c r="H150" s="79"/>
      <c r="I150" s="61"/>
      <c r="J150" s="61"/>
    </row>
    <row r="151" spans="1:10" hidden="1">
      <c r="A151" s="25"/>
      <c r="B151" s="23" t="s">
        <v>16</v>
      </c>
      <c r="C151" s="18"/>
      <c r="D151" s="15"/>
      <c r="E151" s="16">
        <f>+SUM(E127:E150)</f>
        <v>4134</v>
      </c>
      <c r="G151" s="1"/>
      <c r="H151" s="13"/>
      <c r="I151" s="11"/>
      <c r="J151" s="7"/>
    </row>
    <row r="152" spans="1:10">
      <c r="G152" s="1"/>
      <c r="H152" s="1"/>
      <c r="I152" s="1"/>
      <c r="J152" s="1"/>
    </row>
  </sheetData>
  <mergeCells count="1">
    <mergeCell ref="B45:E45"/>
  </mergeCells>
  <pageMargins left="1.0629921259842521" right="0.59055118110236227" top="0.59055118110236227" bottom="0.59055118110236227" header="0.51181102362204722" footer="0.31496062992125984"/>
  <pageSetup paperSize="9" scale="87" firstPageNumber="8" orientation="portrait" r:id="rId1"/>
  <headerFooter>
    <oddFooter>&amp;L&amp;"Century Gothic,Navadno"GLG projektiranje d.o.o.&amp;R&amp;P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106"/>
  <sheetViews>
    <sheetView showZeros="0" topLeftCell="A68" zoomScaleNormal="100" zoomScaleSheetLayoutView="100" workbookViewId="0">
      <selection activeCell="D72" sqref="D72"/>
    </sheetView>
  </sheetViews>
  <sheetFormatPr defaultColWidth="8.85546875" defaultRowHeight="14.25"/>
  <cols>
    <col min="1" max="1" width="4.85546875" style="22" customWidth="1"/>
    <col min="2" max="2" width="39.7109375" style="22" customWidth="1"/>
    <col min="3" max="3" width="13.140625" style="2" bestFit="1" customWidth="1"/>
    <col min="4" max="4" width="11.140625" style="2" customWidth="1"/>
    <col min="5" max="5" width="14.28515625" style="2" customWidth="1"/>
    <col min="6" max="6" width="0" style="2" hidden="1" customWidth="1"/>
    <col min="7" max="7" width="8.85546875" style="2" hidden="1" customWidth="1"/>
    <col min="8" max="8" width="10.140625" style="2" hidden="1" customWidth="1"/>
    <col min="9" max="9" width="11.140625" style="2" hidden="1" customWidth="1"/>
    <col min="10" max="10" width="14.28515625" style="2" hidden="1" customWidth="1"/>
    <col min="11" max="11" width="8.85546875" style="2"/>
    <col min="12" max="12" width="10.28515625" style="2" customWidth="1"/>
    <col min="13" max="14" width="8.85546875" style="2"/>
    <col min="15" max="15" width="12.7109375" style="2" customWidth="1"/>
    <col min="16" max="16" width="9" style="2" bestFit="1" customWidth="1"/>
    <col min="17" max="16384" width="8.85546875" style="2"/>
  </cols>
  <sheetData>
    <row r="2" spans="1:10" s="10" customFormat="1" ht="30">
      <c r="A2" s="81"/>
      <c r="B2" s="55" t="s">
        <v>41</v>
      </c>
      <c r="C2" s="82"/>
      <c r="D2" s="82"/>
      <c r="E2" s="82"/>
      <c r="F2" s="2"/>
      <c r="H2" s="2"/>
      <c r="I2" s="2"/>
      <c r="J2" s="2"/>
    </row>
    <row r="3" spans="1:10" ht="14.25" customHeight="1">
      <c r="A3" s="83"/>
      <c r="B3" s="83"/>
      <c r="C3" s="84"/>
      <c r="D3" s="84"/>
      <c r="E3" s="84"/>
      <c r="G3" s="1"/>
      <c r="H3" s="11"/>
      <c r="I3" s="11"/>
      <c r="J3" s="11"/>
    </row>
    <row r="4" spans="1:10" s="19" customFormat="1" ht="14.85" customHeight="1">
      <c r="A4" s="85" t="s">
        <v>0</v>
      </c>
      <c r="B4" s="86" t="s">
        <v>1</v>
      </c>
      <c r="C4" s="87" t="s">
        <v>2</v>
      </c>
      <c r="D4" s="88" t="s">
        <v>20</v>
      </c>
      <c r="E4" s="88" t="s">
        <v>21</v>
      </c>
      <c r="H4" s="73"/>
      <c r="I4" s="71"/>
      <c r="J4" s="71"/>
    </row>
    <row r="5" spans="1:10" s="12" customFormat="1" ht="15">
      <c r="A5" s="89"/>
      <c r="B5" s="83"/>
      <c r="C5" s="90"/>
      <c r="D5" s="91"/>
      <c r="E5" s="91"/>
      <c r="F5" s="1"/>
      <c r="H5" s="13"/>
      <c r="I5" s="14"/>
      <c r="J5" s="14"/>
    </row>
    <row r="6" spans="1:10" s="44" customFormat="1" ht="15">
      <c r="A6" s="92" t="s">
        <v>104</v>
      </c>
      <c r="B6" s="92" t="s">
        <v>100</v>
      </c>
      <c r="C6" s="93"/>
      <c r="D6" s="93"/>
      <c r="E6" s="93"/>
      <c r="G6" s="78"/>
      <c r="H6" s="78"/>
      <c r="I6" s="78"/>
      <c r="J6" s="78"/>
    </row>
    <row r="7" spans="1:10" ht="11.25" customHeight="1">
      <c r="A7" s="26"/>
      <c r="B7" s="21"/>
      <c r="C7" s="11"/>
      <c r="D7" s="11"/>
      <c r="E7" s="11"/>
      <c r="G7" s="1"/>
      <c r="H7" s="11"/>
      <c r="I7" s="11"/>
      <c r="J7" s="11"/>
    </row>
    <row r="8" spans="1:10" s="12" customFormat="1" ht="15.75" customHeight="1">
      <c r="A8" s="105" t="s">
        <v>3</v>
      </c>
      <c r="B8" s="106" t="s">
        <v>56</v>
      </c>
      <c r="C8" s="107"/>
      <c r="D8" s="108"/>
      <c r="E8" s="108"/>
      <c r="F8" s="14"/>
    </row>
    <row r="9" spans="1:10">
      <c r="A9" s="20"/>
      <c r="B9" s="21"/>
      <c r="C9" s="13"/>
      <c r="D9" s="11"/>
      <c r="E9" s="7"/>
      <c r="F9" s="7"/>
    </row>
    <row r="10" spans="1:10" ht="28.5">
      <c r="A10" s="109">
        <v>1</v>
      </c>
      <c r="B10" s="21" t="s">
        <v>57</v>
      </c>
      <c r="C10" s="13"/>
      <c r="D10" s="11"/>
      <c r="E10" s="7"/>
      <c r="F10" s="7"/>
    </row>
    <row r="11" spans="1:10">
      <c r="A11" s="20"/>
      <c r="B11" s="110" t="s">
        <v>10</v>
      </c>
      <c r="C11" s="7">
        <v>2</v>
      </c>
      <c r="D11" s="7"/>
      <c r="E11" s="7">
        <f>C11*D11</f>
        <v>0</v>
      </c>
      <c r="F11" s="7"/>
    </row>
    <row r="12" spans="1:10" ht="11.25" customHeight="1">
      <c r="A12" s="20"/>
      <c r="B12" s="110"/>
      <c r="C12" s="47"/>
      <c r="D12" s="7"/>
      <c r="E12" s="7"/>
    </row>
    <row r="13" spans="1:10" ht="128.25">
      <c r="A13" s="109">
        <v>2</v>
      </c>
      <c r="B13" s="21" t="s">
        <v>216</v>
      </c>
      <c r="C13" s="13"/>
      <c r="D13" s="11"/>
      <c r="E13" s="7"/>
    </row>
    <row r="14" spans="1:10">
      <c r="A14" s="20" t="s">
        <v>58</v>
      </c>
      <c r="B14" s="110" t="s">
        <v>10</v>
      </c>
      <c r="C14" s="47">
        <v>1</v>
      </c>
      <c r="D14" s="7"/>
      <c r="E14" s="7">
        <f>C14*D14</f>
        <v>0</v>
      </c>
    </row>
    <row r="15" spans="1:10" ht="12" customHeight="1">
      <c r="A15" s="20"/>
      <c r="B15" s="110"/>
      <c r="C15" s="47"/>
      <c r="D15" s="7"/>
      <c r="E15" s="7"/>
    </row>
    <row r="16" spans="1:10" ht="114">
      <c r="A16" s="109">
        <v>3</v>
      </c>
      <c r="B16" s="21" t="s">
        <v>218</v>
      </c>
      <c r="C16" s="13"/>
      <c r="D16" s="11"/>
      <c r="E16" s="7"/>
    </row>
    <row r="17" spans="1:10">
      <c r="A17" s="20" t="s">
        <v>58</v>
      </c>
      <c r="B17" s="110" t="s">
        <v>10</v>
      </c>
      <c r="C17" s="47">
        <v>1</v>
      </c>
      <c r="D17" s="7"/>
      <c r="E17" s="7">
        <f>C17*D17</f>
        <v>0</v>
      </c>
    </row>
    <row r="18" spans="1:10">
      <c r="A18" s="20"/>
      <c r="B18" s="110"/>
      <c r="C18" s="47"/>
      <c r="D18" s="7"/>
      <c r="E18" s="7"/>
    </row>
    <row r="19" spans="1:10" ht="131.25" customHeight="1">
      <c r="A19" s="109">
        <v>4</v>
      </c>
      <c r="B19" s="43" t="s">
        <v>217</v>
      </c>
      <c r="C19" s="13"/>
      <c r="D19" s="11"/>
      <c r="E19" s="7"/>
    </row>
    <row r="20" spans="1:10" ht="16.5">
      <c r="A20" s="20"/>
      <c r="B20" s="110" t="s">
        <v>59</v>
      </c>
      <c r="C20" s="7">
        <v>126</v>
      </c>
      <c r="D20" s="7"/>
      <c r="E20" s="7">
        <f>C20*D20</f>
        <v>0</v>
      </c>
    </row>
    <row r="21" spans="1:10">
      <c r="A21" s="20"/>
      <c r="B21" s="110"/>
      <c r="C21" s="7"/>
      <c r="D21" s="7"/>
      <c r="E21" s="7"/>
    </row>
    <row r="22" spans="1:10" ht="156.75">
      <c r="A22" s="109">
        <v>5</v>
      </c>
      <c r="B22" s="21" t="s">
        <v>239</v>
      </c>
      <c r="C22" s="13"/>
      <c r="D22" s="11"/>
      <c r="E22" s="7"/>
    </row>
    <row r="23" spans="1:10">
      <c r="A23" s="20"/>
      <c r="B23" s="110" t="s">
        <v>11</v>
      </c>
      <c r="C23" s="7">
        <v>31</v>
      </c>
      <c r="D23" s="7"/>
      <c r="E23" s="7">
        <f>C23*D23</f>
        <v>0</v>
      </c>
    </row>
    <row r="24" spans="1:10" ht="9.75" customHeight="1">
      <c r="A24" s="20"/>
      <c r="B24" s="110"/>
      <c r="C24" s="7"/>
      <c r="D24" s="7"/>
      <c r="E24" s="7"/>
    </row>
    <row r="25" spans="1:10" ht="28.5">
      <c r="A25" s="109">
        <v>6</v>
      </c>
      <c r="B25" s="21" t="s">
        <v>61</v>
      </c>
      <c r="C25" s="13"/>
      <c r="D25" s="11"/>
      <c r="E25" s="7"/>
    </row>
    <row r="26" spans="1:10">
      <c r="A26" s="20"/>
      <c r="B26" s="110" t="s">
        <v>11</v>
      </c>
      <c r="C26" s="7">
        <v>2.2000000000000002</v>
      </c>
      <c r="D26" s="7"/>
      <c r="E26" s="7">
        <f>C26*D26</f>
        <v>0</v>
      </c>
    </row>
    <row r="27" spans="1:10">
      <c r="A27" s="112"/>
      <c r="B27" s="315" t="s">
        <v>98</v>
      </c>
      <c r="C27" s="316"/>
      <c r="D27" s="15"/>
      <c r="E27" s="16">
        <f>ROUND(SUM(E11:E26),0)</f>
        <v>0</v>
      </c>
      <c r="F27" s="7"/>
    </row>
    <row r="28" spans="1:10">
      <c r="A28" s="20"/>
      <c r="B28" s="21"/>
      <c r="C28" s="11"/>
      <c r="D28" s="11"/>
      <c r="E28" s="11"/>
      <c r="F28" s="11"/>
    </row>
    <row r="29" spans="1:10">
      <c r="G29" s="1"/>
      <c r="H29" s="1"/>
      <c r="I29" s="1"/>
      <c r="J29" s="1"/>
    </row>
    <row r="30" spans="1:10">
      <c r="A30" s="113" t="s">
        <v>6</v>
      </c>
      <c r="B30" s="106" t="s">
        <v>62</v>
      </c>
      <c r="C30" s="114"/>
      <c r="D30" s="114"/>
      <c r="E30" s="114"/>
    </row>
    <row r="31" spans="1:10">
      <c r="A31" s="24"/>
      <c r="B31" s="21"/>
      <c r="C31" s="11"/>
      <c r="D31" s="11"/>
      <c r="E31" s="11"/>
    </row>
    <row r="32" spans="1:10">
      <c r="A32" s="26"/>
      <c r="B32" s="27"/>
      <c r="C32" s="7"/>
      <c r="D32" s="7"/>
      <c r="E32" s="7"/>
    </row>
    <row r="33" spans="1:6" ht="27.75" customHeight="1">
      <c r="A33" s="28">
        <v>1</v>
      </c>
      <c r="B33" s="21" t="s">
        <v>64</v>
      </c>
      <c r="C33" s="11"/>
      <c r="D33" s="11"/>
      <c r="E33" s="11"/>
    </row>
    <row r="34" spans="1:6" ht="16.5">
      <c r="A34" s="28"/>
      <c r="B34" s="27" t="s">
        <v>63</v>
      </c>
      <c r="C34" s="7">
        <v>420</v>
      </c>
      <c r="D34" s="7"/>
      <c r="E34" s="7">
        <f>C34*D34</f>
        <v>0</v>
      </c>
    </row>
    <row r="35" spans="1:6">
      <c r="A35" s="28"/>
      <c r="B35" s="27"/>
      <c r="C35" s="7"/>
      <c r="D35" s="7"/>
      <c r="E35" s="7"/>
    </row>
    <row r="36" spans="1:6" ht="57">
      <c r="A36" s="28">
        <v>2</v>
      </c>
      <c r="B36" s="21" t="s">
        <v>80</v>
      </c>
      <c r="C36" s="11"/>
      <c r="D36" s="11"/>
      <c r="E36" s="11"/>
    </row>
    <row r="37" spans="1:6">
      <c r="A37" s="28"/>
      <c r="B37" s="27" t="s">
        <v>65</v>
      </c>
      <c r="C37" s="47">
        <v>17.600000000000001</v>
      </c>
      <c r="D37" s="7"/>
      <c r="E37" s="7">
        <f>C37*D37</f>
        <v>0</v>
      </c>
    </row>
    <row r="38" spans="1:6">
      <c r="A38" s="28"/>
      <c r="B38" s="27"/>
      <c r="C38" s="47"/>
      <c r="D38" s="7"/>
      <c r="E38" s="7"/>
    </row>
    <row r="39" spans="1:6">
      <c r="A39" s="115"/>
      <c r="B39" s="23" t="s">
        <v>66</v>
      </c>
      <c r="C39" s="18"/>
      <c r="D39" s="15"/>
      <c r="E39" s="16">
        <f>ROUND(SUM(E32:E38),)</f>
        <v>0</v>
      </c>
      <c r="F39" s="11"/>
    </row>
    <row r="40" spans="1:6">
      <c r="A40" s="24"/>
      <c r="B40" s="21"/>
      <c r="C40" s="104"/>
      <c r="D40" s="11"/>
      <c r="E40" s="11"/>
    </row>
    <row r="43" spans="1:6">
      <c r="A43" s="105" t="s">
        <v>7</v>
      </c>
      <c r="B43" s="106" t="s">
        <v>67</v>
      </c>
      <c r="C43" s="107"/>
      <c r="D43" s="114"/>
      <c r="E43" s="114"/>
    </row>
    <row r="44" spans="1:6">
      <c r="A44" s="20"/>
      <c r="B44" s="21"/>
      <c r="C44" s="13"/>
      <c r="D44" s="11"/>
      <c r="E44" s="11"/>
    </row>
    <row r="45" spans="1:6" ht="142.5">
      <c r="A45" s="28">
        <v>1</v>
      </c>
      <c r="B45" s="101" t="s">
        <v>527</v>
      </c>
      <c r="C45" s="102"/>
      <c r="D45" s="102"/>
      <c r="E45" s="102"/>
    </row>
    <row r="46" spans="1:6" ht="16.5">
      <c r="A46" s="24"/>
      <c r="B46" s="27" t="s">
        <v>8</v>
      </c>
      <c r="C46" s="100">
        <v>97</v>
      </c>
      <c r="D46" s="100"/>
      <c r="E46" s="100">
        <f>+D46*C46</f>
        <v>0</v>
      </c>
    </row>
    <row r="47" spans="1:6">
      <c r="A47" s="103"/>
      <c r="B47" s="27"/>
      <c r="C47" s="7"/>
      <c r="D47" s="7"/>
      <c r="E47" s="7"/>
    </row>
    <row r="48" spans="1:6" ht="99.75">
      <c r="A48" s="28">
        <v>2</v>
      </c>
      <c r="B48" s="21" t="s">
        <v>240</v>
      </c>
      <c r="C48" s="11"/>
      <c r="D48" s="11"/>
      <c r="E48" s="11"/>
    </row>
    <row r="49" spans="1:5">
      <c r="A49" s="26"/>
      <c r="B49" s="27" t="s">
        <v>22</v>
      </c>
      <c r="C49" s="7">
        <v>323</v>
      </c>
      <c r="D49" s="7"/>
      <c r="E49" s="7">
        <f>C49*D49</f>
        <v>0</v>
      </c>
    </row>
    <row r="50" spans="1:5">
      <c r="A50" s="26"/>
      <c r="B50" s="27"/>
      <c r="C50" s="7"/>
      <c r="D50" s="7"/>
      <c r="E50" s="7"/>
    </row>
    <row r="51" spans="1:5" ht="99.75">
      <c r="A51" s="28">
        <v>3</v>
      </c>
      <c r="B51" s="21" t="s">
        <v>237</v>
      </c>
      <c r="C51" s="11"/>
      <c r="D51" s="11"/>
      <c r="E51" s="11"/>
    </row>
    <row r="52" spans="1:5">
      <c r="A52" s="26"/>
      <c r="B52" s="27" t="s">
        <v>22</v>
      </c>
      <c r="C52" s="7">
        <f>C49</f>
        <v>323</v>
      </c>
      <c r="D52" s="7"/>
      <c r="E52" s="7">
        <f>C52*D52</f>
        <v>0</v>
      </c>
    </row>
    <row r="53" spans="1:5">
      <c r="A53" s="26"/>
      <c r="B53" s="27"/>
      <c r="C53" s="7"/>
      <c r="D53" s="7"/>
      <c r="E53" s="7"/>
    </row>
    <row r="54" spans="1:5" ht="142.5">
      <c r="A54" s="28">
        <v>4</v>
      </c>
      <c r="B54" s="101" t="s">
        <v>528</v>
      </c>
      <c r="C54" s="102"/>
      <c r="D54" s="102"/>
      <c r="E54" s="102"/>
    </row>
    <row r="55" spans="1:5" ht="16.5">
      <c r="A55" s="24"/>
      <c r="B55" s="27" t="s">
        <v>8</v>
      </c>
      <c r="C55" s="100">
        <v>22.1</v>
      </c>
      <c r="D55" s="100"/>
      <c r="E55" s="100">
        <f>+D55*C55</f>
        <v>0</v>
      </c>
    </row>
    <row r="56" spans="1:5">
      <c r="A56" s="26"/>
      <c r="B56" s="27"/>
      <c r="C56" s="7"/>
      <c r="D56" s="7"/>
      <c r="E56" s="7"/>
    </row>
    <row r="57" spans="1:5">
      <c r="A57" s="25"/>
      <c r="B57" s="23" t="s">
        <v>68</v>
      </c>
      <c r="C57" s="18"/>
      <c r="D57" s="15"/>
      <c r="E57" s="16">
        <f>ROUND(SUM(E45:E55),0)</f>
        <v>0</v>
      </c>
    </row>
    <row r="59" spans="1:5">
      <c r="A59" s="105" t="s">
        <v>69</v>
      </c>
      <c r="B59" s="106" t="s">
        <v>70</v>
      </c>
      <c r="C59" s="107"/>
      <c r="D59" s="114"/>
      <c r="E59" s="114"/>
    </row>
    <row r="60" spans="1:5">
      <c r="A60" s="26"/>
      <c r="B60" s="21"/>
      <c r="C60" s="11"/>
      <c r="D60" s="11"/>
      <c r="E60" s="11"/>
    </row>
    <row r="61" spans="1:5" ht="57">
      <c r="A61" s="28">
        <v>1</v>
      </c>
      <c r="B61" s="43" t="s">
        <v>71</v>
      </c>
      <c r="C61" s="11"/>
      <c r="D61" s="11"/>
      <c r="E61" s="11"/>
    </row>
    <row r="62" spans="1:5" s="48" customFormat="1">
      <c r="A62" s="45"/>
      <c r="B62" s="27" t="s">
        <v>11</v>
      </c>
      <c r="C62" s="47">
        <v>12.5</v>
      </c>
      <c r="D62" s="47"/>
      <c r="E62" s="47">
        <f>C62*D62</f>
        <v>0</v>
      </c>
    </row>
    <row r="63" spans="1:5" s="48" customFormat="1">
      <c r="A63" s="45"/>
      <c r="B63" s="27"/>
      <c r="C63" s="47"/>
      <c r="D63" s="47"/>
      <c r="E63" s="47"/>
    </row>
    <row r="64" spans="1:5" ht="85.5">
      <c r="A64" s="28">
        <v>2</v>
      </c>
      <c r="B64" s="43" t="s">
        <v>222</v>
      </c>
      <c r="C64" s="11"/>
      <c r="D64" s="11"/>
      <c r="E64" s="11"/>
    </row>
    <row r="65" spans="1:13" s="48" customFormat="1">
      <c r="A65" s="45"/>
      <c r="B65" s="27" t="s">
        <v>10</v>
      </c>
      <c r="C65" s="47">
        <v>1</v>
      </c>
      <c r="D65" s="47"/>
      <c r="E65" s="47">
        <f>C65*D65</f>
        <v>0</v>
      </c>
    </row>
    <row r="66" spans="1:13" s="48" customFormat="1">
      <c r="A66" s="45"/>
      <c r="B66" s="27"/>
      <c r="C66" s="47"/>
      <c r="D66" s="47"/>
      <c r="E66" s="47"/>
    </row>
    <row r="67" spans="1:13" ht="114">
      <c r="A67" s="28">
        <v>3</v>
      </c>
      <c r="B67" s="43" t="s">
        <v>97</v>
      </c>
      <c r="C67" s="11"/>
      <c r="D67" s="11"/>
      <c r="E67" s="11"/>
    </row>
    <row r="68" spans="1:13">
      <c r="A68" s="45"/>
      <c r="B68" s="27" t="s">
        <v>11</v>
      </c>
      <c r="C68" s="47">
        <v>11</v>
      </c>
      <c r="D68" s="47"/>
      <c r="E68" s="47">
        <f>C68*D68</f>
        <v>0</v>
      </c>
    </row>
    <row r="69" spans="1:13" ht="13.9" customHeight="1">
      <c r="A69" s="26"/>
      <c r="B69" s="21"/>
      <c r="C69" s="17"/>
      <c r="D69" s="7"/>
      <c r="E69" s="7"/>
    </row>
    <row r="70" spans="1:13">
      <c r="A70" s="25"/>
      <c r="B70" s="23" t="s">
        <v>99</v>
      </c>
      <c r="C70" s="18"/>
      <c r="D70" s="15"/>
      <c r="E70" s="16">
        <f>ROUND(SUM(E61:E68),0)</f>
        <v>0</v>
      </c>
    </row>
    <row r="73" spans="1:13">
      <c r="A73" s="105" t="s">
        <v>72</v>
      </c>
      <c r="B73" s="106" t="s">
        <v>13</v>
      </c>
      <c r="C73" s="107"/>
      <c r="D73" s="114"/>
      <c r="E73" s="114"/>
      <c r="I73" s="116" t="s">
        <v>73</v>
      </c>
      <c r="J73" s="116" t="s">
        <v>74</v>
      </c>
      <c r="K73" s="116"/>
      <c r="L73" s="116"/>
      <c r="M73" s="116"/>
    </row>
    <row r="74" spans="1:13">
      <c r="A74" s="26"/>
      <c r="B74" s="21"/>
      <c r="C74" s="11"/>
      <c r="D74" s="11"/>
      <c r="E74" s="11"/>
      <c r="I74" s="116"/>
      <c r="J74" s="116"/>
      <c r="K74" s="116"/>
      <c r="L74" s="116"/>
      <c r="M74" s="116"/>
    </row>
    <row r="75" spans="1:13" ht="57">
      <c r="A75" s="24" t="s">
        <v>4</v>
      </c>
      <c r="B75" s="21" t="s">
        <v>76</v>
      </c>
      <c r="C75" s="11"/>
      <c r="D75" s="11"/>
      <c r="E75" s="11"/>
      <c r="I75" s="116"/>
      <c r="J75" s="116"/>
      <c r="K75" s="116"/>
      <c r="L75" s="116"/>
      <c r="M75" s="116"/>
    </row>
    <row r="76" spans="1:13">
      <c r="A76" s="20"/>
      <c r="B76" s="27" t="s">
        <v>5</v>
      </c>
      <c r="C76" s="7">
        <v>20</v>
      </c>
      <c r="D76" s="7"/>
      <c r="E76" s="7">
        <f>C76*D76</f>
        <v>0</v>
      </c>
      <c r="I76" s="116"/>
      <c r="J76" s="116"/>
      <c r="K76" s="116"/>
      <c r="L76" s="116"/>
      <c r="M76" s="116"/>
    </row>
    <row r="77" spans="1:13">
      <c r="A77" s="20"/>
      <c r="B77" s="27"/>
      <c r="C77" s="7"/>
      <c r="D77" s="7"/>
      <c r="E77" s="7"/>
      <c r="I77" s="116"/>
      <c r="J77" s="116"/>
      <c r="K77" s="116"/>
      <c r="L77" s="116"/>
      <c r="M77" s="116"/>
    </row>
    <row r="78" spans="1:13" ht="185.25">
      <c r="A78" s="28">
        <v>2</v>
      </c>
      <c r="B78" s="21" t="s">
        <v>241</v>
      </c>
      <c r="C78" s="11"/>
      <c r="D78" s="11"/>
      <c r="E78" s="11"/>
      <c r="I78" s="116">
        <v>33.869999999999997</v>
      </c>
      <c r="J78" s="116">
        <v>41.15</v>
      </c>
      <c r="K78" s="116"/>
      <c r="L78" s="116"/>
      <c r="M78" s="116"/>
    </row>
    <row r="79" spans="1:13" ht="16.5">
      <c r="A79" s="28"/>
      <c r="B79" s="27" t="s">
        <v>8</v>
      </c>
      <c r="C79" s="47">
        <v>7.4</v>
      </c>
      <c r="D79" s="7"/>
      <c r="E79" s="7">
        <f>C79*D79</f>
        <v>0</v>
      </c>
      <c r="I79" s="116">
        <f>0.6*I78</f>
        <v>20.321999999999999</v>
      </c>
      <c r="J79" s="116">
        <f>0.6*J78</f>
        <v>24.689999999999998</v>
      </c>
      <c r="K79" s="116"/>
      <c r="L79" s="116"/>
      <c r="M79" s="116"/>
    </row>
    <row r="80" spans="1:13">
      <c r="A80" s="28"/>
      <c r="B80" s="27"/>
      <c r="C80" s="47"/>
      <c r="D80" s="7"/>
      <c r="E80" s="7"/>
      <c r="I80" s="116"/>
      <c r="J80" s="116"/>
      <c r="K80" s="116"/>
      <c r="L80" s="116"/>
      <c r="M80" s="116"/>
    </row>
    <row r="81" spans="1:13" ht="57">
      <c r="A81" s="28">
        <v>3</v>
      </c>
      <c r="B81" s="21" t="s">
        <v>230</v>
      </c>
      <c r="C81" s="11"/>
      <c r="D81" s="11"/>
      <c r="E81" s="11"/>
      <c r="I81" s="116"/>
      <c r="J81" s="116"/>
      <c r="K81" s="116"/>
      <c r="L81" s="116"/>
      <c r="M81" s="116"/>
    </row>
    <row r="82" spans="1:13">
      <c r="A82" s="26"/>
      <c r="B82" s="27" t="s">
        <v>22</v>
      </c>
      <c r="C82" s="47">
        <v>3.8</v>
      </c>
      <c r="D82" s="7"/>
      <c r="E82" s="7">
        <f>C82*D82</f>
        <v>0</v>
      </c>
      <c r="I82" s="116">
        <v>19</v>
      </c>
      <c r="J82" s="116">
        <v>39.5</v>
      </c>
      <c r="K82" s="116"/>
      <c r="L82" s="116"/>
      <c r="M82" s="116"/>
    </row>
    <row r="83" spans="1:13">
      <c r="A83" s="28"/>
      <c r="B83" s="27"/>
      <c r="C83" s="7"/>
      <c r="D83" s="7"/>
      <c r="E83" s="7"/>
      <c r="I83" s="116"/>
      <c r="J83" s="116"/>
      <c r="K83" s="116"/>
      <c r="L83" s="116"/>
      <c r="M83" s="116"/>
    </row>
    <row r="84" spans="1:13" s="126" customFormat="1" ht="256.5">
      <c r="A84" s="28">
        <v>4</v>
      </c>
      <c r="B84" s="21" t="s">
        <v>242</v>
      </c>
      <c r="C84" s="125"/>
      <c r="D84" s="125"/>
      <c r="E84" s="125"/>
      <c r="H84" s="125"/>
      <c r="I84" s="125"/>
      <c r="J84" s="125"/>
      <c r="K84" s="127"/>
      <c r="L84" s="127"/>
      <c r="M84" s="127"/>
    </row>
    <row r="85" spans="1:13">
      <c r="A85" s="26"/>
      <c r="B85" s="27" t="s">
        <v>5</v>
      </c>
      <c r="C85" s="7">
        <v>6.3</v>
      </c>
      <c r="D85" s="7"/>
      <c r="E85" s="7">
        <f>C85*D85</f>
        <v>0</v>
      </c>
      <c r="H85" s="7"/>
      <c r="I85" s="7"/>
      <c r="J85" s="7"/>
      <c r="K85" s="1"/>
      <c r="L85" s="1"/>
      <c r="M85" s="1"/>
    </row>
    <row r="86" spans="1:13">
      <c r="A86" s="26"/>
      <c r="B86" s="27"/>
      <c r="C86" s="7"/>
      <c r="D86" s="7"/>
      <c r="E86" s="7"/>
      <c r="H86" s="7"/>
      <c r="I86" s="7"/>
      <c r="J86" s="7"/>
      <c r="K86" s="1"/>
      <c r="L86" s="1"/>
      <c r="M86" s="1"/>
    </row>
    <row r="87" spans="1:13" ht="242.25">
      <c r="A87" s="69">
        <v>5</v>
      </c>
      <c r="B87" s="43" t="s">
        <v>529</v>
      </c>
      <c r="C87" s="70"/>
      <c r="D87" s="70"/>
      <c r="E87" s="70"/>
      <c r="I87" s="116"/>
      <c r="J87" s="116"/>
      <c r="K87" s="116"/>
      <c r="L87" s="116"/>
      <c r="M87" s="116"/>
    </row>
    <row r="88" spans="1:13">
      <c r="A88" s="45"/>
      <c r="B88" s="27" t="s">
        <v>10</v>
      </c>
      <c r="C88" s="47">
        <f>I88+K88+L88+M88</f>
        <v>1</v>
      </c>
      <c r="D88" s="47"/>
      <c r="E88" s="47">
        <f>C88*D88</f>
        <v>0</v>
      </c>
      <c r="I88" s="116">
        <v>1</v>
      </c>
      <c r="J88" s="116">
        <v>3</v>
      </c>
      <c r="K88" s="116"/>
      <c r="L88" s="116"/>
      <c r="M88" s="116"/>
    </row>
    <row r="89" spans="1:13">
      <c r="A89" s="45"/>
      <c r="B89" s="27"/>
      <c r="C89" s="47"/>
      <c r="D89" s="47"/>
      <c r="E89" s="47"/>
      <c r="I89" s="116"/>
      <c r="J89" s="116"/>
      <c r="K89" s="116"/>
      <c r="L89" s="116"/>
      <c r="M89" s="116"/>
    </row>
    <row r="90" spans="1:13" ht="85.5">
      <c r="A90" s="28">
        <v>6</v>
      </c>
      <c r="B90" s="21" t="s">
        <v>243</v>
      </c>
      <c r="C90" s="11"/>
      <c r="D90" s="11"/>
      <c r="E90" s="11"/>
      <c r="I90" s="116"/>
      <c r="J90" s="116"/>
      <c r="K90" s="116"/>
      <c r="L90" s="116"/>
      <c r="M90" s="116"/>
    </row>
    <row r="91" spans="1:13">
      <c r="A91" s="26"/>
      <c r="B91" s="27" t="s">
        <v>75</v>
      </c>
      <c r="C91" s="7">
        <v>1</v>
      </c>
      <c r="D91" s="7"/>
      <c r="E91" s="7">
        <f>C91*D91</f>
        <v>0</v>
      </c>
      <c r="I91" s="116">
        <v>0</v>
      </c>
      <c r="J91" s="116">
        <v>0</v>
      </c>
      <c r="K91" s="116"/>
      <c r="L91" s="116"/>
      <c r="M91" s="116"/>
    </row>
    <row r="92" spans="1:13">
      <c r="A92" s="26"/>
      <c r="B92" s="27"/>
      <c r="C92" s="7"/>
      <c r="D92" s="7"/>
      <c r="E92" s="7"/>
      <c r="I92" s="116"/>
      <c r="J92" s="116"/>
      <c r="K92" s="116"/>
      <c r="L92" s="116"/>
      <c r="M92" s="116"/>
    </row>
    <row r="93" spans="1:13" ht="142.5">
      <c r="A93" s="28">
        <v>7</v>
      </c>
      <c r="B93" s="43" t="s">
        <v>233</v>
      </c>
      <c r="C93" s="11"/>
      <c r="D93" s="11"/>
      <c r="E93" s="11"/>
      <c r="I93" s="116"/>
      <c r="J93" s="116"/>
      <c r="K93" s="116"/>
      <c r="L93" s="116"/>
      <c r="M93" s="116"/>
    </row>
    <row r="94" spans="1:13" ht="16.5">
      <c r="A94" s="26"/>
      <c r="B94" s="27" t="s">
        <v>8</v>
      </c>
      <c r="C94" s="47">
        <v>3</v>
      </c>
      <c r="D94" s="7"/>
      <c r="E94" s="7">
        <f>C94*D94</f>
        <v>0</v>
      </c>
      <c r="I94" s="116">
        <f>I78</f>
        <v>33.869999999999997</v>
      </c>
      <c r="J94" s="116">
        <f>J78</f>
        <v>41.15</v>
      </c>
      <c r="K94" s="116"/>
      <c r="L94" s="116"/>
      <c r="M94" s="116"/>
    </row>
    <row r="95" spans="1:13">
      <c r="A95" s="26"/>
      <c r="B95" s="27"/>
      <c r="C95" s="47"/>
      <c r="D95" s="7"/>
      <c r="E95" s="7"/>
      <c r="I95" s="116"/>
      <c r="J95" s="116"/>
      <c r="K95" s="116"/>
      <c r="L95" s="116"/>
      <c r="M95" s="116"/>
    </row>
    <row r="96" spans="1:13" ht="85.5">
      <c r="A96" s="28">
        <v>7</v>
      </c>
      <c r="B96" s="43" t="s">
        <v>234</v>
      </c>
      <c r="C96" s="11"/>
      <c r="D96" s="11"/>
      <c r="E96" s="11"/>
      <c r="I96" s="116"/>
      <c r="J96" s="116"/>
      <c r="K96" s="116"/>
      <c r="L96" s="116"/>
      <c r="M96" s="116"/>
    </row>
    <row r="97" spans="1:13" ht="16.5">
      <c r="A97" s="26"/>
      <c r="B97" s="27" t="s">
        <v>8</v>
      </c>
      <c r="C97" s="47">
        <v>1</v>
      </c>
      <c r="D97" s="7"/>
      <c r="E97" s="7">
        <f>C97*D97</f>
        <v>0</v>
      </c>
      <c r="I97" s="116">
        <f>I80</f>
        <v>0</v>
      </c>
      <c r="J97" s="116">
        <f>J80</f>
        <v>0</v>
      </c>
      <c r="K97" s="116"/>
      <c r="L97" s="116"/>
      <c r="M97" s="116"/>
    </row>
    <row r="98" spans="1:13" ht="99.75">
      <c r="A98" s="28">
        <v>8</v>
      </c>
      <c r="B98" s="21" t="s">
        <v>236</v>
      </c>
      <c r="C98" s="11"/>
      <c r="D98" s="11"/>
      <c r="E98" s="11"/>
      <c r="I98" s="116"/>
      <c r="J98" s="116"/>
      <c r="K98" s="116"/>
      <c r="L98" s="116"/>
      <c r="M98" s="116"/>
    </row>
    <row r="99" spans="1:13" s="46" customFormat="1" ht="16.5">
      <c r="A99" s="26"/>
      <c r="B99" s="27" t="s">
        <v>8</v>
      </c>
      <c r="C99" s="47">
        <f>C79-C97</f>
        <v>6.4</v>
      </c>
      <c r="D99" s="7"/>
      <c r="E99" s="7">
        <f>C99*D99</f>
        <v>0</v>
      </c>
      <c r="F99" s="2"/>
      <c r="I99" s="116">
        <f>I78</f>
        <v>33.869999999999997</v>
      </c>
      <c r="J99" s="116">
        <f>J78</f>
        <v>41.15</v>
      </c>
      <c r="K99" s="116"/>
      <c r="L99" s="116"/>
      <c r="M99" s="116"/>
    </row>
    <row r="100" spans="1:13" ht="42.75">
      <c r="A100" s="28">
        <v>9</v>
      </c>
      <c r="B100" s="21" t="s">
        <v>231</v>
      </c>
      <c r="C100" s="11"/>
      <c r="D100" s="11"/>
      <c r="E100" s="11"/>
      <c r="G100" s="1"/>
      <c r="H100" s="11"/>
      <c r="I100" s="116"/>
      <c r="J100" s="116"/>
      <c r="K100" s="116"/>
      <c r="L100" s="116"/>
      <c r="M100" s="116"/>
    </row>
    <row r="101" spans="1:13" s="117" customFormat="1">
      <c r="A101" s="21"/>
      <c r="B101" s="110" t="s">
        <v>10</v>
      </c>
      <c r="C101" s="7">
        <v>1</v>
      </c>
      <c r="D101" s="7"/>
      <c r="E101" s="7">
        <f>C101*D101</f>
        <v>0</v>
      </c>
      <c r="F101" s="21"/>
      <c r="G101" s="21"/>
      <c r="H101" s="21"/>
      <c r="I101" s="116">
        <v>0</v>
      </c>
      <c r="J101" s="116">
        <v>0</v>
      </c>
      <c r="K101" s="116"/>
      <c r="L101" s="116"/>
      <c r="M101" s="116"/>
    </row>
    <row r="102" spans="1:13">
      <c r="A102" s="118"/>
      <c r="B102" s="27"/>
      <c r="C102" s="47"/>
      <c r="D102" s="47"/>
      <c r="E102" s="47"/>
      <c r="I102" s="116"/>
      <c r="J102" s="116"/>
      <c r="K102" s="116"/>
      <c r="L102" s="116"/>
      <c r="M102" s="116"/>
    </row>
    <row r="103" spans="1:13">
      <c r="A103" s="45"/>
      <c r="B103" s="23" t="s">
        <v>16</v>
      </c>
      <c r="C103" s="18"/>
      <c r="D103" s="15"/>
      <c r="E103" s="16">
        <f>ROUND(SUM(E76:E102),0)</f>
        <v>0</v>
      </c>
      <c r="I103" s="116"/>
      <c r="J103" s="116"/>
      <c r="K103" s="116"/>
      <c r="L103" s="116"/>
      <c r="M103" s="116"/>
    </row>
    <row r="105" spans="1:13" ht="15">
      <c r="A105" s="123"/>
      <c r="B105" s="119" t="s">
        <v>77</v>
      </c>
      <c r="C105" s="120"/>
      <c r="D105" s="121"/>
      <c r="E105" s="122">
        <f>ROUND(SUM(E103+E70+E57+E39+E27),0)</f>
        <v>0</v>
      </c>
    </row>
    <row r="106" spans="1:13">
      <c r="I106" s="116"/>
      <c r="J106" s="116"/>
      <c r="K106" s="116"/>
      <c r="L106" s="116"/>
      <c r="M106" s="116"/>
    </row>
  </sheetData>
  <mergeCells count="1">
    <mergeCell ref="B27:C27"/>
  </mergeCells>
  <pageMargins left="1.0629921259842521" right="0.59055118110236227" top="0.59055118110236227" bottom="0.59055118110236227" header="0.51181102362204722" footer="0.31496062992125984"/>
  <pageSetup paperSize="9" scale="87" firstPageNumber="8" orientation="portrait" r:id="rId1"/>
  <headerFooter>
    <oddFooter>&amp;L&amp;"Century Gothic,Navadno"GLG projektiranje d.o.o.&amp;R&amp;P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69"/>
  <sheetViews>
    <sheetView showZeros="0" topLeftCell="A54" zoomScaleNormal="100" zoomScaleSheetLayoutView="100" workbookViewId="0">
      <selection activeCell="E58" sqref="E58"/>
    </sheetView>
  </sheetViews>
  <sheetFormatPr defaultColWidth="8.85546875" defaultRowHeight="14.25"/>
  <cols>
    <col min="1" max="1" width="4.85546875" style="22" customWidth="1"/>
    <col min="2" max="2" width="39.7109375" style="22" customWidth="1"/>
    <col min="3" max="3" width="13.140625" style="2" bestFit="1" customWidth="1"/>
    <col min="4" max="4" width="11.140625" style="2" customWidth="1"/>
    <col min="5" max="5" width="14.28515625" style="2" customWidth="1"/>
    <col min="6" max="6" width="0" style="2" hidden="1" customWidth="1"/>
    <col min="7" max="7" width="8.85546875" style="2" hidden="1" customWidth="1"/>
    <col min="8" max="8" width="10.140625" style="2" hidden="1" customWidth="1"/>
    <col min="9" max="9" width="11.140625" style="2" hidden="1" customWidth="1"/>
    <col min="10" max="10" width="14.28515625" style="2" hidden="1" customWidth="1"/>
    <col min="11" max="11" width="0" style="2" hidden="1" customWidth="1"/>
    <col min="12" max="12" width="10.28515625" style="2" hidden="1" customWidth="1"/>
    <col min="13" max="14" width="8.85546875" style="2"/>
    <col min="15" max="15" width="12.7109375" style="2" customWidth="1"/>
    <col min="16" max="16" width="9" style="2" bestFit="1" customWidth="1"/>
    <col min="17" max="16384" width="8.85546875" style="2"/>
  </cols>
  <sheetData>
    <row r="2" spans="1:10" s="10" customFormat="1" ht="30">
      <c r="A2" s="81"/>
      <c r="B2" s="55" t="s">
        <v>41</v>
      </c>
      <c r="C2" s="82"/>
      <c r="D2" s="82"/>
      <c r="E2" s="82"/>
      <c r="F2" s="2"/>
      <c r="H2" s="2"/>
      <c r="I2" s="2"/>
      <c r="J2" s="2"/>
    </row>
    <row r="3" spans="1:10" ht="14.25" customHeight="1">
      <c r="A3" s="83"/>
      <c r="B3" s="83"/>
      <c r="C3" s="84"/>
      <c r="D3" s="84"/>
      <c r="E3" s="84"/>
      <c r="G3" s="1"/>
      <c r="H3" s="11"/>
      <c r="I3" s="11"/>
      <c r="J3" s="11"/>
    </row>
    <row r="4" spans="1:10" s="19" customFormat="1" ht="14.85" customHeight="1">
      <c r="A4" s="85" t="s">
        <v>0</v>
      </c>
      <c r="B4" s="86" t="s">
        <v>1</v>
      </c>
      <c r="C4" s="87" t="s">
        <v>2</v>
      </c>
      <c r="D4" s="88" t="s">
        <v>20</v>
      </c>
      <c r="E4" s="88" t="s">
        <v>21</v>
      </c>
      <c r="H4" s="73"/>
      <c r="I4" s="71"/>
      <c r="J4" s="71"/>
    </row>
    <row r="5" spans="1:10" s="12" customFormat="1" ht="15">
      <c r="A5" s="89"/>
      <c r="B5" s="83"/>
      <c r="C5" s="90"/>
      <c r="D5" s="91"/>
      <c r="E5" s="91"/>
      <c r="F5" s="1"/>
      <c r="H5" s="13"/>
      <c r="I5" s="14"/>
      <c r="J5" s="14"/>
    </row>
    <row r="6" spans="1:10" s="44" customFormat="1" ht="15">
      <c r="A6" s="92" t="s">
        <v>169</v>
      </c>
      <c r="B6" s="92" t="s">
        <v>81</v>
      </c>
      <c r="C6" s="93"/>
      <c r="D6" s="93"/>
      <c r="E6" s="93"/>
      <c r="G6" s="78"/>
      <c r="H6" s="78"/>
      <c r="I6" s="78"/>
      <c r="J6" s="78"/>
    </row>
    <row r="7" spans="1:10">
      <c r="A7" s="26"/>
      <c r="B7" s="21"/>
      <c r="C7" s="11"/>
      <c r="D7" s="11"/>
      <c r="E7" s="11"/>
      <c r="G7" s="1"/>
      <c r="H7" s="11"/>
      <c r="I7" s="11"/>
      <c r="J7" s="11"/>
    </row>
    <row r="8" spans="1:10" s="12" customFormat="1" ht="28.5">
      <c r="A8" s="105" t="s">
        <v>3</v>
      </c>
      <c r="B8" s="106" t="s">
        <v>56</v>
      </c>
      <c r="C8" s="107"/>
      <c r="D8" s="108"/>
      <c r="E8" s="108"/>
      <c r="F8" s="14"/>
    </row>
    <row r="9" spans="1:10">
      <c r="A9" s="20"/>
      <c r="B9" s="21"/>
      <c r="C9" s="13"/>
      <c r="D9" s="11"/>
      <c r="E9" s="7"/>
      <c r="F9" s="7"/>
    </row>
    <row r="10" spans="1:10" ht="42.75">
      <c r="A10" s="109">
        <v>1</v>
      </c>
      <c r="B10" s="21" t="s">
        <v>82</v>
      </c>
      <c r="C10" s="13"/>
      <c r="D10" s="11"/>
      <c r="E10" s="7"/>
      <c r="F10" s="7"/>
    </row>
    <row r="11" spans="1:10">
      <c r="A11" s="20"/>
      <c r="B11" s="110" t="s">
        <v>10</v>
      </c>
      <c r="C11" s="7">
        <v>1</v>
      </c>
      <c r="D11" s="7"/>
      <c r="E11" s="7">
        <f>C11*D11</f>
        <v>0</v>
      </c>
      <c r="F11" s="7"/>
    </row>
    <row r="12" spans="1:10">
      <c r="A12" s="20"/>
      <c r="B12" s="110"/>
      <c r="C12" s="47"/>
      <c r="D12" s="7"/>
      <c r="E12" s="7"/>
    </row>
    <row r="13" spans="1:10" ht="42.75">
      <c r="A13" s="109">
        <v>2</v>
      </c>
      <c r="B13" s="21" t="s">
        <v>83</v>
      </c>
      <c r="C13" s="13"/>
      <c r="D13" s="11"/>
      <c r="E13" s="7"/>
    </row>
    <row r="14" spans="1:10" ht="18.75">
      <c r="A14" s="20" t="s">
        <v>58</v>
      </c>
      <c r="B14" s="110" t="s">
        <v>84</v>
      </c>
      <c r="C14" s="47">
        <v>34</v>
      </c>
      <c r="D14" s="7"/>
      <c r="E14" s="7">
        <f>C14*D14</f>
        <v>0</v>
      </c>
    </row>
    <row r="15" spans="1:10">
      <c r="A15" s="111"/>
      <c r="B15" s="27"/>
      <c r="C15" s="100"/>
      <c r="D15" s="100"/>
      <c r="E15" s="7"/>
      <c r="F15" s="7"/>
    </row>
    <row r="16" spans="1:10">
      <c r="A16" s="112"/>
      <c r="B16" s="23" t="s">
        <v>60</v>
      </c>
      <c r="C16" s="15"/>
      <c r="D16" s="15"/>
      <c r="E16" s="16">
        <f>ROUND(SUM(E11:E14),0)</f>
        <v>0</v>
      </c>
      <c r="F16" s="7"/>
    </row>
    <row r="17" spans="1:13">
      <c r="G17" s="1"/>
      <c r="H17" s="1"/>
      <c r="I17" s="1"/>
      <c r="J17" s="1"/>
    </row>
    <row r="18" spans="1:13">
      <c r="A18" s="113" t="s">
        <v>6</v>
      </c>
      <c r="B18" s="106" t="s">
        <v>62</v>
      </c>
      <c r="C18" s="114"/>
      <c r="D18" s="114"/>
      <c r="E18" s="114"/>
    </row>
    <row r="19" spans="1:13">
      <c r="A19" s="24"/>
      <c r="B19" s="21"/>
      <c r="C19" s="11"/>
      <c r="D19" s="11"/>
      <c r="E19" s="11"/>
    </row>
    <row r="20" spans="1:13" ht="28.5">
      <c r="A20" s="28">
        <v>1</v>
      </c>
      <c r="B20" s="21" t="s">
        <v>85</v>
      </c>
      <c r="C20" s="11"/>
      <c r="D20" s="11"/>
      <c r="E20" s="11"/>
      <c r="H20" s="11"/>
      <c r="I20" s="11"/>
      <c r="J20" s="11"/>
      <c r="K20" s="1"/>
    </row>
    <row r="21" spans="1:13" ht="16.5">
      <c r="A21" s="28"/>
      <c r="B21" s="27" t="s">
        <v>8</v>
      </c>
      <c r="C21" s="47">
        <v>18.36</v>
      </c>
      <c r="D21" s="7"/>
      <c r="E21" s="7">
        <f>C21*D21</f>
        <v>0</v>
      </c>
      <c r="H21" s="7"/>
      <c r="I21" s="7"/>
      <c r="J21" s="7"/>
      <c r="K21" s="1"/>
    </row>
    <row r="22" spans="1:13">
      <c r="A22" s="28"/>
      <c r="B22" s="27"/>
      <c r="C22" s="7"/>
      <c r="D22" s="7"/>
      <c r="E22" s="7"/>
      <c r="H22" s="7"/>
      <c r="I22" s="7"/>
      <c r="J22" s="7"/>
      <c r="K22" s="1"/>
    </row>
    <row r="23" spans="1:13" ht="28.5">
      <c r="A23" s="28">
        <v>2</v>
      </c>
      <c r="B23" s="21" t="s">
        <v>17</v>
      </c>
      <c r="C23" s="11"/>
      <c r="D23" s="11"/>
      <c r="E23" s="11"/>
      <c r="G23" s="1"/>
      <c r="H23" s="11"/>
      <c r="I23" s="11"/>
      <c r="J23" s="11"/>
    </row>
    <row r="24" spans="1:13" ht="16.5">
      <c r="A24" s="28"/>
      <c r="B24" s="27" t="s">
        <v>8</v>
      </c>
      <c r="C24" s="47">
        <v>64.8</v>
      </c>
      <c r="D24" s="7"/>
      <c r="E24" s="7">
        <f>C24*D24</f>
        <v>0</v>
      </c>
      <c r="G24" s="1"/>
      <c r="H24" s="7"/>
      <c r="I24" s="7"/>
      <c r="J24" s="7"/>
    </row>
    <row r="25" spans="1:13">
      <c r="A25" s="28"/>
      <c r="B25" s="27"/>
      <c r="C25" s="7"/>
      <c r="D25" s="7"/>
      <c r="E25" s="7"/>
      <c r="G25" s="1"/>
      <c r="H25" s="7"/>
      <c r="I25" s="7"/>
      <c r="J25" s="7"/>
    </row>
    <row r="26" spans="1:13" ht="28.5">
      <c r="A26" s="28">
        <v>3</v>
      </c>
      <c r="B26" s="21" t="s">
        <v>15</v>
      </c>
      <c r="C26" s="11"/>
      <c r="D26" s="11"/>
      <c r="E26" s="11"/>
      <c r="G26" s="1"/>
      <c r="H26" s="11"/>
      <c r="I26" s="11"/>
      <c r="J26" s="11"/>
    </row>
    <row r="27" spans="1:13" ht="16.5">
      <c r="A27" s="28"/>
      <c r="B27" s="27" t="s">
        <v>8</v>
      </c>
      <c r="C27" s="47">
        <v>32.4</v>
      </c>
      <c r="D27" s="7"/>
      <c r="E27" s="7">
        <f>C27*D27</f>
        <v>0</v>
      </c>
      <c r="G27" s="1"/>
      <c r="H27" s="7"/>
      <c r="I27" s="7"/>
      <c r="J27" s="7"/>
    </row>
    <row r="28" spans="1:13">
      <c r="A28" s="28"/>
      <c r="B28" s="27"/>
      <c r="C28" s="7"/>
      <c r="D28" s="7"/>
      <c r="E28" s="7"/>
      <c r="G28" s="1"/>
      <c r="H28" s="7"/>
      <c r="I28" s="7"/>
      <c r="J28" s="7"/>
    </row>
    <row r="29" spans="1:13" ht="28.5">
      <c r="A29" s="28">
        <v>4</v>
      </c>
      <c r="B29" s="21" t="s">
        <v>39</v>
      </c>
      <c r="C29" s="11"/>
      <c r="D29" s="11"/>
      <c r="E29" s="11"/>
      <c r="G29" s="1"/>
      <c r="H29" s="11"/>
      <c r="I29" s="11"/>
      <c r="J29" s="11"/>
    </row>
    <row r="30" spans="1:13" ht="16.5">
      <c r="A30" s="28"/>
      <c r="B30" s="27" t="s">
        <v>8</v>
      </c>
      <c r="C30" s="47">
        <v>10.8</v>
      </c>
      <c r="D30" s="7"/>
      <c r="E30" s="7">
        <f>C30*D30</f>
        <v>0</v>
      </c>
      <c r="G30" s="1"/>
      <c r="H30" s="7"/>
      <c r="I30" s="7"/>
      <c r="J30" s="7"/>
    </row>
    <row r="31" spans="1:13">
      <c r="A31" s="28"/>
      <c r="B31" s="27"/>
      <c r="C31" s="47"/>
      <c r="D31" s="7"/>
      <c r="E31" s="7"/>
      <c r="G31" s="1"/>
      <c r="H31" s="7"/>
      <c r="I31" s="7"/>
      <c r="J31" s="7"/>
    </row>
    <row r="32" spans="1:13" ht="28.5">
      <c r="A32" s="28">
        <v>5</v>
      </c>
      <c r="B32" s="21" t="s">
        <v>94</v>
      </c>
      <c r="C32" s="11"/>
      <c r="D32" s="11"/>
      <c r="E32" s="11"/>
      <c r="I32" s="116"/>
      <c r="J32" s="116"/>
      <c r="K32" s="116"/>
      <c r="L32" s="116"/>
      <c r="M32" s="116"/>
    </row>
    <row r="33" spans="1:13">
      <c r="A33" s="26"/>
      <c r="B33" s="27" t="s">
        <v>22</v>
      </c>
      <c r="C33" s="47">
        <v>48.6</v>
      </c>
      <c r="D33" s="7"/>
      <c r="E33" s="7">
        <f>C33*D33</f>
        <v>0</v>
      </c>
      <c r="I33" s="116">
        <v>19</v>
      </c>
      <c r="J33" s="116">
        <v>39.5</v>
      </c>
      <c r="K33" s="116"/>
      <c r="L33" s="116"/>
      <c r="M33" s="116"/>
    </row>
    <row r="34" spans="1:13" ht="42.75">
      <c r="A34" s="28">
        <v>6</v>
      </c>
      <c r="B34" s="21" t="s">
        <v>87</v>
      </c>
      <c r="C34" s="11"/>
      <c r="D34" s="11"/>
      <c r="E34" s="11"/>
    </row>
    <row r="35" spans="1:13">
      <c r="A35" s="28"/>
      <c r="B35" s="27" t="s">
        <v>65</v>
      </c>
      <c r="C35" s="47">
        <f>C24+C27+C30</f>
        <v>107.99999999999999</v>
      </c>
      <c r="D35" s="7"/>
      <c r="E35" s="7">
        <f>C35*D35</f>
        <v>0</v>
      </c>
    </row>
    <row r="36" spans="1:13" ht="14.25" customHeight="1">
      <c r="A36" s="28"/>
      <c r="B36" s="27"/>
      <c r="C36" s="47"/>
      <c r="D36" s="7"/>
      <c r="E36" s="7"/>
    </row>
    <row r="37" spans="1:13" ht="42.75">
      <c r="A37" s="28">
        <v>7</v>
      </c>
      <c r="B37" s="21" t="s">
        <v>86</v>
      </c>
      <c r="C37" s="11"/>
      <c r="D37" s="11"/>
      <c r="E37" s="11"/>
    </row>
    <row r="38" spans="1:13">
      <c r="A38" s="28"/>
      <c r="B38" s="27" t="s">
        <v>65</v>
      </c>
      <c r="C38" s="47">
        <f>C21</f>
        <v>18.36</v>
      </c>
      <c r="D38" s="7"/>
      <c r="E38" s="7">
        <f>C38*D38</f>
        <v>0</v>
      </c>
    </row>
    <row r="39" spans="1:13">
      <c r="A39" s="28"/>
      <c r="B39" s="27"/>
      <c r="C39" s="47"/>
      <c r="D39" s="7"/>
      <c r="E39" s="7"/>
    </row>
    <row r="40" spans="1:13">
      <c r="A40" s="115"/>
      <c r="B40" s="23" t="s">
        <v>66</v>
      </c>
      <c r="C40" s="18"/>
      <c r="D40" s="15"/>
      <c r="E40" s="16">
        <f>ROUND(SUM(E20:E39),)</f>
        <v>0</v>
      </c>
      <c r="F40" s="11"/>
    </row>
    <row r="41" spans="1:13">
      <c r="A41" s="24"/>
      <c r="B41" s="21"/>
      <c r="C41" s="104"/>
      <c r="D41" s="11"/>
      <c r="E41" s="11"/>
    </row>
    <row r="42" spans="1:13">
      <c r="A42" s="24"/>
      <c r="B42" s="310"/>
      <c r="C42" s="104"/>
      <c r="D42" s="11"/>
      <c r="E42" s="11"/>
    </row>
    <row r="43" spans="1:13">
      <c r="A43" s="24"/>
      <c r="B43" s="310"/>
      <c r="C43" s="104"/>
      <c r="D43" s="11"/>
      <c r="E43" s="11"/>
    </row>
    <row r="44" spans="1:13">
      <c r="A44" s="24"/>
      <c r="B44" s="310"/>
      <c r="C44" s="104"/>
      <c r="D44" s="11"/>
      <c r="E44" s="11"/>
    </row>
    <row r="45" spans="1:13">
      <c r="A45" s="24"/>
      <c r="B45" s="310"/>
      <c r="C45" s="104"/>
      <c r="D45" s="11"/>
      <c r="E45" s="11"/>
    </row>
    <row r="47" spans="1:13">
      <c r="A47" s="105" t="s">
        <v>7</v>
      </c>
      <c r="B47" s="106" t="s">
        <v>93</v>
      </c>
      <c r="C47" s="107"/>
      <c r="D47" s="114"/>
      <c r="E47" s="114"/>
    </row>
    <row r="48" spans="1:13">
      <c r="A48" s="20"/>
      <c r="B48" s="21"/>
      <c r="C48" s="13"/>
      <c r="D48" s="11"/>
      <c r="E48" s="11"/>
    </row>
    <row r="49" spans="1:5" ht="48.75" customHeight="1">
      <c r="A49" s="109">
        <v>1</v>
      </c>
      <c r="B49" s="21" t="s">
        <v>88</v>
      </c>
      <c r="C49" s="11"/>
      <c r="D49" s="11"/>
      <c r="E49" s="11"/>
    </row>
    <row r="50" spans="1:5">
      <c r="A50" s="20"/>
      <c r="B50" s="27" t="s">
        <v>65</v>
      </c>
      <c r="C50" s="7">
        <v>14.6</v>
      </c>
      <c r="D50" s="7"/>
      <c r="E50" s="7">
        <f>C50*D50</f>
        <v>0</v>
      </c>
    </row>
    <row r="51" spans="1:5">
      <c r="A51" s="20"/>
      <c r="B51" s="27"/>
      <c r="C51" s="7"/>
      <c r="D51" s="7"/>
      <c r="E51" s="7"/>
    </row>
    <row r="52" spans="1:5" ht="28.5">
      <c r="A52" s="28">
        <v>2</v>
      </c>
      <c r="B52" s="101" t="s">
        <v>89</v>
      </c>
      <c r="C52" s="102"/>
      <c r="D52" s="102"/>
      <c r="E52" s="102"/>
    </row>
    <row r="53" spans="1:5" ht="16.5">
      <c r="A53" s="24"/>
      <c r="B53" s="27" t="s">
        <v>8</v>
      </c>
      <c r="C53" s="100">
        <v>4.8600000000000003</v>
      </c>
      <c r="D53" s="100"/>
      <c r="E53" s="100">
        <f>+D53*C53</f>
        <v>0</v>
      </c>
    </row>
    <row r="54" spans="1:5">
      <c r="A54" s="103"/>
      <c r="B54" s="27"/>
      <c r="C54" s="7"/>
      <c r="D54" s="7"/>
      <c r="E54" s="7"/>
    </row>
    <row r="55" spans="1:5" ht="28.5">
      <c r="A55" s="28">
        <v>3</v>
      </c>
      <c r="B55" s="21" t="s">
        <v>90</v>
      </c>
      <c r="C55" s="11"/>
      <c r="D55" s="11"/>
      <c r="E55" s="11"/>
    </row>
    <row r="56" spans="1:5">
      <c r="A56" s="28"/>
      <c r="B56" s="27" t="s">
        <v>22</v>
      </c>
      <c r="C56" s="7">
        <v>32.4</v>
      </c>
      <c r="D56" s="7"/>
      <c r="E56" s="7">
        <f>C56*D56</f>
        <v>0</v>
      </c>
    </row>
    <row r="57" spans="1:5">
      <c r="A57" s="28"/>
      <c r="B57" s="27"/>
      <c r="C57" s="7"/>
      <c r="D57" s="7"/>
      <c r="E57" s="7"/>
    </row>
    <row r="58" spans="1:5" ht="28.5">
      <c r="A58" s="28">
        <v>4</v>
      </c>
      <c r="B58" s="21" t="s">
        <v>95</v>
      </c>
      <c r="C58" s="11"/>
      <c r="D58" s="11"/>
      <c r="E58" s="11"/>
    </row>
    <row r="59" spans="1:5">
      <c r="A59" s="28"/>
      <c r="B59" s="27" t="s">
        <v>22</v>
      </c>
      <c r="C59" s="7">
        <v>183.6</v>
      </c>
      <c r="D59" s="7"/>
      <c r="E59" s="7">
        <f>C59*D59</f>
        <v>0</v>
      </c>
    </row>
    <row r="60" spans="1:5">
      <c r="A60" s="28"/>
      <c r="B60" s="27"/>
      <c r="C60" s="7"/>
      <c r="D60" s="7"/>
      <c r="E60" s="7"/>
    </row>
    <row r="61" spans="1:5" ht="28.5">
      <c r="A61" s="28">
        <v>5</v>
      </c>
      <c r="B61" s="21" t="s">
        <v>91</v>
      </c>
      <c r="C61" s="11"/>
      <c r="D61" s="11"/>
      <c r="E61" s="11"/>
    </row>
    <row r="62" spans="1:5">
      <c r="A62" s="26"/>
      <c r="B62" s="27" t="s">
        <v>14</v>
      </c>
      <c r="C62" s="7">
        <v>11.35</v>
      </c>
      <c r="D62" s="7"/>
      <c r="E62" s="7">
        <f>C62*D62</f>
        <v>0</v>
      </c>
    </row>
    <row r="63" spans="1:5">
      <c r="A63" s="26"/>
      <c r="B63" s="27"/>
      <c r="C63" s="7"/>
      <c r="D63" s="7"/>
      <c r="E63" s="7"/>
    </row>
    <row r="64" spans="1:5" ht="28.5">
      <c r="A64" s="28">
        <v>6</v>
      </c>
      <c r="B64" s="21" t="s">
        <v>92</v>
      </c>
      <c r="C64" s="11"/>
      <c r="D64" s="11"/>
      <c r="E64" s="11"/>
    </row>
    <row r="65" spans="1:13">
      <c r="A65" s="26"/>
      <c r="B65" s="27" t="s">
        <v>14</v>
      </c>
      <c r="C65" s="7">
        <v>18.36</v>
      </c>
      <c r="D65" s="7"/>
      <c r="E65" s="7">
        <f>C65*D65</f>
        <v>0</v>
      </c>
    </row>
    <row r="66" spans="1:13">
      <c r="A66" s="28"/>
      <c r="B66" s="27"/>
      <c r="C66" s="7"/>
      <c r="D66" s="7"/>
      <c r="E66" s="7"/>
    </row>
    <row r="67" spans="1:13">
      <c r="A67" s="25"/>
      <c r="B67" s="23" t="s">
        <v>93</v>
      </c>
      <c r="C67" s="18"/>
      <c r="D67" s="15"/>
      <c r="E67" s="16">
        <f>+SUM(E50:E66)</f>
        <v>0</v>
      </c>
    </row>
    <row r="68" spans="1:13">
      <c r="A68" s="124"/>
    </row>
    <row r="69" spans="1:13" ht="15">
      <c r="A69" s="123"/>
      <c r="B69" s="119" t="s">
        <v>96</v>
      </c>
      <c r="C69" s="120"/>
      <c r="D69" s="121"/>
      <c r="E69" s="122">
        <f>ROUND(SUM(E67+E40+E16),0)</f>
        <v>0</v>
      </c>
      <c r="I69" s="116"/>
      <c r="J69" s="116"/>
      <c r="K69" s="116"/>
      <c r="L69" s="116"/>
      <c r="M69" s="116"/>
    </row>
  </sheetData>
  <pageMargins left="1.0629921259842521" right="0.59055118110236227" top="0.59055118110236227" bottom="0.59055118110236227" header="0.51181102362204722" footer="0.31496062992125984"/>
  <pageSetup paperSize="9" scale="87" firstPageNumber="8" orientation="portrait" r:id="rId1"/>
  <headerFooter>
    <oddFooter>&amp;L&amp;"Century Gothic,Navadno"GLG projektiranje d.o.o.&amp;R&amp;P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9:H25"/>
  <sheetViews>
    <sheetView showZeros="0" workbookViewId="0">
      <selection activeCell="F18" sqref="F18"/>
    </sheetView>
  </sheetViews>
  <sheetFormatPr defaultRowHeight="12.75"/>
  <cols>
    <col min="1" max="1" width="9.140625" style="145"/>
    <col min="2" max="2" width="4.85546875" style="145" customWidth="1"/>
    <col min="3" max="3" width="9.140625" style="145"/>
    <col min="4" max="4" width="49.42578125" style="145" customWidth="1"/>
    <col min="5" max="5" width="8.140625" style="145" customWidth="1"/>
    <col min="6" max="6" width="16.85546875" style="145" customWidth="1"/>
    <col min="7" max="7" width="9.140625" style="145"/>
    <col min="8" max="8" width="11.42578125" style="145" bestFit="1" customWidth="1"/>
    <col min="9" max="16384" width="9.140625" style="145"/>
  </cols>
  <sheetData>
    <row r="9" spans="2:6" ht="23.25">
      <c r="B9" s="318" t="s">
        <v>262</v>
      </c>
      <c r="C9" s="318"/>
      <c r="D9" s="318"/>
      <c r="E9" s="318"/>
    </row>
    <row r="12" spans="2:6" s="146" customFormat="1" ht="15.75">
      <c r="B12" s="146" t="s">
        <v>263</v>
      </c>
      <c r="C12" s="319" t="s">
        <v>264</v>
      </c>
      <c r="D12" s="319"/>
      <c r="E12" s="146" t="s">
        <v>21</v>
      </c>
      <c r="F12" s="147">
        <f>Elektroinstalacije!F219</f>
        <v>0</v>
      </c>
    </row>
    <row r="13" spans="2:6" ht="15.75">
      <c r="F13" s="147"/>
    </row>
    <row r="14" spans="2:6" s="146" customFormat="1" ht="15.75">
      <c r="B14" s="146" t="s">
        <v>265</v>
      </c>
      <c r="C14" s="319" t="s">
        <v>266</v>
      </c>
      <c r="D14" s="319"/>
      <c r="E14" s="146" t="s">
        <v>21</v>
      </c>
      <c r="F14" s="147">
        <f>DEA!F50</f>
        <v>0</v>
      </c>
    </row>
    <row r="15" spans="2:6" ht="15.75">
      <c r="F15" s="147"/>
    </row>
    <row r="16" spans="2:6" s="146" customFormat="1" ht="15.75">
      <c r="B16" s="146" t="s">
        <v>267</v>
      </c>
      <c r="C16" s="319" t="s">
        <v>268</v>
      </c>
      <c r="D16" s="319"/>
      <c r="F16" s="147"/>
    </row>
    <row r="17" spans="2:8" s="146" customFormat="1" ht="15.75">
      <c r="B17" s="146" t="s">
        <v>269</v>
      </c>
      <c r="C17" s="319" t="s">
        <v>270</v>
      </c>
      <c r="D17" s="319"/>
      <c r="E17" s="146" t="s">
        <v>21</v>
      </c>
      <c r="F17" s="147">
        <f>'NN priključek'!F30</f>
        <v>0</v>
      </c>
    </row>
    <row r="18" spans="2:8" s="146" customFormat="1" ht="15.75">
      <c r="B18" s="148" t="s">
        <v>269</v>
      </c>
      <c r="C18" s="317" t="s">
        <v>271</v>
      </c>
      <c r="D18" s="317"/>
      <c r="E18" s="148" t="s">
        <v>21</v>
      </c>
      <c r="F18" s="147">
        <f>'NN priključek'!F57</f>
        <v>0</v>
      </c>
      <c r="H18" s="147"/>
    </row>
    <row r="19" spans="2:8" s="146" customFormat="1" ht="15.75">
      <c r="B19" s="149"/>
      <c r="C19" s="150" t="s">
        <v>272</v>
      </c>
      <c r="D19" s="150"/>
      <c r="E19" s="149"/>
      <c r="F19" s="151">
        <f>SUM(F12:F18)</f>
        <v>0</v>
      </c>
    </row>
    <row r="20" spans="2:8" s="146" customFormat="1" ht="15.75">
      <c r="B20" s="149"/>
      <c r="C20" s="150"/>
      <c r="D20" s="150"/>
      <c r="E20" s="149"/>
      <c r="F20" s="151"/>
    </row>
    <row r="21" spans="2:8" s="146" customFormat="1" ht="15.75">
      <c r="B21" s="149"/>
      <c r="C21" s="151"/>
      <c r="D21" s="151"/>
      <c r="E21" s="151"/>
      <c r="F21" s="151"/>
    </row>
    <row r="22" spans="2:8" ht="15.75">
      <c r="F22" s="151"/>
    </row>
    <row r="23" spans="2:8" ht="15.75">
      <c r="F23" s="151"/>
    </row>
    <row r="24" spans="2:8" ht="15.75">
      <c r="F24" s="151"/>
    </row>
    <row r="25" spans="2:8" ht="15.75">
      <c r="F25" s="151"/>
    </row>
  </sheetData>
  <mergeCells count="6">
    <mergeCell ref="C18:D18"/>
    <mergeCell ref="B9:E9"/>
    <mergeCell ref="C12:D12"/>
    <mergeCell ref="C14:D14"/>
    <mergeCell ref="C16:D16"/>
    <mergeCell ref="C17:D17"/>
  </mergeCells>
  <pageMargins left="0.25" right="0.25" top="0.75" bottom="0.75" header="0.3" footer="0.3"/>
  <pageSetup paperSize="9" orientation="portrait" r:id="rId1"/>
  <headerFooter>
    <oddHeader>&amp;C&amp;F&amp;R&amp;A</oddHeader>
    <oddFooter>&amp;R&amp;P/&amp;N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7</vt:i4>
      </vt:variant>
    </vt:vector>
  </HeadingPairs>
  <TitlesOfParts>
    <vt:vector size="19" baseType="lpstr">
      <vt:lpstr>NASLOVNICA PREDRAČUN</vt:lpstr>
      <vt:lpstr>REK SKUPNA</vt:lpstr>
      <vt:lpstr>Tlačni vod gr. dela</vt:lpstr>
      <vt:lpstr>Tlačni vod mont. del</vt:lpstr>
      <vt:lpstr>črpališče gradbena dela</vt:lpstr>
      <vt:lpstr>črpališče montažna dela</vt:lpstr>
      <vt:lpstr>ZU Črpališče</vt:lpstr>
      <vt:lpstr>Podporni zid</vt:lpstr>
      <vt:lpstr>Rekapitulacija ELEK</vt:lpstr>
      <vt:lpstr>Elektroinstalacije</vt:lpstr>
      <vt:lpstr>DEA</vt:lpstr>
      <vt:lpstr>NN priključek</vt:lpstr>
      <vt:lpstr>Elektroinstalacije!Print_Area</vt:lpstr>
      <vt:lpstr>'črpališče gradbena dela'!Print_Titles</vt:lpstr>
      <vt:lpstr>'črpališče montažna dela'!Print_Titles</vt:lpstr>
      <vt:lpstr>'Podporni zid'!Print_Titles</vt:lpstr>
      <vt:lpstr>'Tlačni vod gr. dela'!Print_Titles</vt:lpstr>
      <vt:lpstr>'Tlačni vod mont. del'!Print_Titles</vt:lpstr>
      <vt:lpstr>'ZU Črpališče'!Print_Titles</vt:lpstr>
    </vt:vector>
  </TitlesOfParts>
  <Company>GLG projektiranje d.o.o. Vojkovo nabreћje 23, KOPER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PREDRAИUN</dc:title>
  <dc:subject>Љkofije Иrpaliљиe</dc:subject>
  <dc:creator>Piљek Iztok</dc:creator>
  <cp:keywords/>
  <dc:description/>
  <cp:lastModifiedBy>Uporabnik</cp:lastModifiedBy>
  <cp:lastPrinted>2020-10-05T07:56:29Z</cp:lastPrinted>
  <dcterms:created xsi:type="dcterms:W3CDTF">1997-07-21T11:26:16Z</dcterms:created>
  <dcterms:modified xsi:type="dcterms:W3CDTF">2020-10-12T10:52:17Z</dcterms:modified>
</cp:coreProperties>
</file>