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lanz\Documents\Javna naročila\G 2021-03 P+R Sonce\Objava\"/>
    </mc:Choice>
  </mc:AlternateContent>
  <bookViews>
    <workbookView xWindow="-15" yWindow="-15" windowWidth="12300" windowHeight="12135" tabRatio="955" activeTab="9"/>
  </bookViews>
  <sheets>
    <sheet name="SKUPNA REKAPITULACIJA" sheetId="90" r:id="rId1"/>
    <sheet name="REKAPITULACIJA GO  DEL" sheetId="53" r:id="rId2"/>
    <sheet name="OPOMBE " sheetId="49" r:id="rId3"/>
    <sheet name="PRIPR.IN ZAKLJ.D." sheetId="50" r:id="rId4"/>
    <sheet name="ZEMELJSKA" sheetId="52" r:id="rId5"/>
    <sheet name="BETONSKA " sheetId="62" r:id="rId6"/>
    <sheet name="ZIDARSKA " sheetId="9" r:id="rId7"/>
    <sheet name="TESARSKA " sheetId="10" r:id="rId8"/>
    <sheet name="KROVSKA" sheetId="39" r:id="rId9"/>
    <sheet name="KLJUČAVNIČARSKA" sheetId="37" r:id="rId10"/>
    <sheet name="STAVBNO POHIŠTVO" sheetId="34" r:id="rId11"/>
    <sheet name="MIZARSKA DELA" sheetId="45" r:id="rId12"/>
    <sheet name="MONTAŽNA DELA" sheetId="36" r:id="rId13"/>
    <sheet name="SLIKOPLESKARSKA " sheetId="21" r:id="rId14"/>
    <sheet name="KERAMIKA " sheetId="19" r:id="rId15"/>
    <sheet name="OPREMA" sheetId="57" r:id="rId16"/>
    <sheet name="REKAPITULACIJA ZUNANJA UREDITEV" sheetId="64" r:id="rId17"/>
    <sheet name="ZUNANJA UREDITEV" sheetId="65" r:id="rId18"/>
    <sheet name="REKAPITULACIJA CESTA" sheetId="66" r:id="rId19"/>
    <sheet name="REKONSTRUKCIJA CESTE" sheetId="67" r:id="rId20"/>
    <sheet name="REKAPITULACIJA KANALIZACIJA" sheetId="89" r:id="rId21"/>
    <sheet name="KANALIZACIJA" sheetId="70" r:id="rId22"/>
    <sheet name="REKAPITULACIJA EL. INSTALACIJE" sheetId="71" r:id="rId23"/>
    <sheet name="PREMESTITEV EL. VODOV" sheetId="72" r:id="rId24"/>
    <sheet name="PREMESTITEV TK VODOV" sheetId="88" r:id="rId25"/>
    <sheet name="JAVNA RAZSVETLJAVA" sheetId="73" r:id="rId26"/>
    <sheet name="NN-TK" sheetId="74" r:id="rId27"/>
    <sheet name="SVETILA" sheetId="75" r:id="rId28"/>
    <sheet name="INSTALACIJSKI MATERIAL" sheetId="76" r:id="rId29"/>
    <sheet name="RAZDELILNIKI " sheetId="77" r:id="rId30"/>
    <sheet name="TK " sheetId="78" r:id="rId31"/>
    <sheet name="PARKIRNI SISTEM" sheetId="79" r:id="rId32"/>
    <sheet name="STRELOVOD " sheetId="80" r:id="rId33"/>
    <sheet name="REKAPITULACIJA TEH. VAROVANJE" sheetId="81" r:id="rId34"/>
    <sheet name="TEHNIČNO VAROVANJE" sheetId="82" r:id="rId35"/>
    <sheet name="REKAPITULACIJA STR. INSTALACIJE" sheetId="83" r:id="rId36"/>
    <sheet name="STROJNE INSTALACIJE" sheetId="85" r:id="rId37"/>
    <sheet name="REKAPITULACIJA PROMETNA OPREMA" sheetId="86" r:id="rId38"/>
    <sheet name="PROMETNA OPREMA" sheetId="87" r:id="rId39"/>
  </sheets>
  <externalReferences>
    <externalReference r:id="rId40"/>
    <externalReference r:id="rId41"/>
  </externalReferences>
  <definedNames>
    <definedName name="_Toc92683858" localSheetId="38">'PROMETNA OPREMA'!#REF!</definedName>
    <definedName name="_Toc92683858" localSheetId="19">'REKONSTRUKCIJA CESTE'!$B$15</definedName>
    <definedName name="_Toc92683858" localSheetId="17">'ZUNANJA UREDITEV'!$B$7</definedName>
    <definedName name="_Toc92683859" localSheetId="38">'PROMETNA OPREMA'!#REF!</definedName>
    <definedName name="_Toc92683859" localSheetId="19">'REKONSTRUKCIJA CESTE'!#REF!</definedName>
    <definedName name="_Toc92683859" localSheetId="17">'ZUNANJA UREDITEV'!#REF!</definedName>
    <definedName name="_Toc92683861" localSheetId="38">'PROMETNA OPREMA'!#REF!</definedName>
    <definedName name="_Toc92683861" localSheetId="19">'REKONSTRUKCIJA CESTE'!$B$21</definedName>
    <definedName name="_Toc92683861" localSheetId="17">'ZUNANJA UREDITEV'!$B$13</definedName>
    <definedName name="_Toc92683892" localSheetId="38">'PROMETNA OPREMA'!#REF!</definedName>
    <definedName name="_Toc92683892" localSheetId="19">'REKONSTRUKCIJA CESTE'!#REF!</definedName>
    <definedName name="_Toc92683892" localSheetId="17">'ZUNANJA UREDITEV'!#REF!</definedName>
    <definedName name="agregat" localSheetId="20">#REF!</definedName>
    <definedName name="agregat" localSheetId="34">#REF!</definedName>
    <definedName name="agregat">#REF!</definedName>
    <definedName name="AKUMULACIJA" localSheetId="24">#REF!</definedName>
    <definedName name="AKUMULACIJA" localSheetId="20">#REF!</definedName>
    <definedName name="AKUMULACIJA" localSheetId="34">#REF!</definedName>
    <definedName name="AKUMULACIJA">#REF!</definedName>
    <definedName name="_xlnm.Database" localSheetId="20">#REF!</definedName>
    <definedName name="_xlnm.Database" localSheetId="34">#REF!</definedName>
    <definedName name="_xlnm.Database">#REF!</definedName>
    <definedName name="Excel_BuiltIn_Print_Area_1" localSheetId="20">#REF!</definedName>
    <definedName name="Excel_BuiltIn_Print_Area_1" localSheetId="34">#REF!</definedName>
    <definedName name="Excel_BuiltIn_Print_Area_1">#REF!</definedName>
    <definedName name="Excel_BuiltIn_Print_Area_1_1">"$#REF!.$A$1:$AMJ$18"</definedName>
    <definedName name="Excel_BuiltIn_Print_Titles_13">"$#REF!.$#REF!$#REF!:$#REF!$#REF!"</definedName>
    <definedName name="Excel_BuiltIn_Print_Titles_4" localSheetId="2">'[1]NEPREDVIDENA GR.DELA'!#REF!</definedName>
    <definedName name="Excel_BuiltIn_Print_Titles_4" localSheetId="3">'[2]NEPREDVIDENA GR.DELA'!#REF!</definedName>
    <definedName name="Excel_BuiltIn_Print_Titles_4" localSheetId="4">'[2]NEPREDVIDENA GR.DELA'!#REF!</definedName>
    <definedName name="Excel_BuiltIn_Print_Titles_4_1" localSheetId="20">#REF!</definedName>
    <definedName name="Excel_BuiltIn_Print_Titles_4_1" localSheetId="34">#REF!</definedName>
    <definedName name="Excel_BuiltIn_Print_Titles_4_1">#REF!</definedName>
    <definedName name="Excel_BuiltIn_Print_Titles_4_2" localSheetId="20">#REF!</definedName>
    <definedName name="Excel_BuiltIn_Print_Titles_4_2" localSheetId="34">#REF!</definedName>
    <definedName name="Excel_BuiltIn_Print_Titles_4_2">#REF!</definedName>
    <definedName name="Excel_BuiltIn_Print_Titles_4_3" localSheetId="20">#REF!</definedName>
    <definedName name="Excel_BuiltIn_Print_Titles_4_3" localSheetId="34">#REF!</definedName>
    <definedName name="Excel_BuiltIn_Print_Titles_4_3">#REF!</definedName>
    <definedName name="Excel_BuiltIn_Print_Titles_4_4" localSheetId="20">#REF!</definedName>
    <definedName name="Excel_BuiltIn_Print_Titles_4_4" localSheetId="34">#REF!</definedName>
    <definedName name="Excel_BuiltIn_Print_Titles_4_4">#REF!</definedName>
    <definedName name="Excel_BuiltIn_Print_Titles_4_5">"$#REF!.$#REF!$#REF!:$#REF!$#REF!"</definedName>
    <definedName name="Excel_BuiltIn_Print_Titles_8" localSheetId="20">#REF!</definedName>
    <definedName name="Excel_BuiltIn_Print_Titles_8" localSheetId="34">#REF!</definedName>
    <definedName name="Excel_BuiltIn_Print_Titles_8">#REF!</definedName>
    <definedName name="FAK_MATERIAL" localSheetId="24">#REF!</definedName>
    <definedName name="FAK_MATERIAL" localSheetId="20">#REF!</definedName>
    <definedName name="FAK_MATERIAL" localSheetId="34">#REF!</definedName>
    <definedName name="FAK_MATERIAL">#REF!</definedName>
    <definedName name="FAKTOR_NA_URE" localSheetId="24">#REF!</definedName>
    <definedName name="FAKTOR_NA_URE" localSheetId="20">#REF!</definedName>
    <definedName name="FAKTOR_NA_URE" localSheetId="34">#REF!</definedName>
    <definedName name="FAKTOR_NA_URE">#REF!</definedName>
    <definedName name="izves" localSheetId="20">#REF!</definedName>
    <definedName name="izves" localSheetId="34">#REF!</definedName>
    <definedName name="izves">#REF!</definedName>
    <definedName name="izves_1" localSheetId="20">#REF!</definedName>
    <definedName name="izves_1" localSheetId="34">#REF!</definedName>
    <definedName name="izves_1">#REF!</definedName>
    <definedName name="izves_1_1" localSheetId="20">#REF!</definedName>
    <definedName name="izves_1_1" localSheetId="34">#REF!</definedName>
    <definedName name="izves_1_1">#REF!</definedName>
    <definedName name="izvesek" localSheetId="20">#REF!</definedName>
    <definedName name="izvesek" localSheetId="34">#REF!</definedName>
    <definedName name="izvesek">#REF!</definedName>
    <definedName name="KALK_URA" localSheetId="24">#REF!</definedName>
    <definedName name="KALK_URA" localSheetId="20">#REF!</definedName>
    <definedName name="KALK_URA" localSheetId="34">#REF!</definedName>
    <definedName name="KALK_URA">#REF!</definedName>
    <definedName name="NASLOV1" localSheetId="20">'REKAPITULACIJA TEH. VAROVANJE'!#REF!</definedName>
    <definedName name="NASLOV1" localSheetId="34">'TEHNIČNO VAROVANJE'!$A$3:$H$3</definedName>
    <definedName name="NASLOV1">'REKAPITULACIJA TEH. VAROVANJE'!#REF!</definedName>
    <definedName name="NASLOV1.1" localSheetId="20">'REKAPITULACIJA TEH. VAROVANJE'!#REF!</definedName>
    <definedName name="NASLOV1.1" localSheetId="34">'TEHNIČNO VAROVANJE'!$A$5:$H$5</definedName>
    <definedName name="NASLOV1.1">'REKAPITULACIJA TEH. VAROVANJE'!#REF!</definedName>
    <definedName name="NASLOV1.2" localSheetId="20">'REKAPITULACIJA TEH. VAROVANJE'!#REF!</definedName>
    <definedName name="NASLOV1.2" localSheetId="34">'TEHNIČNO VAROVANJE'!$A$48:$H$48</definedName>
    <definedName name="NASLOV1.2">'REKAPITULACIJA TEH. VAROVANJE'!#REF!</definedName>
    <definedName name="NASLOV1.3" localSheetId="20">'REKAPITULACIJA TEH. VAROVANJE'!#REF!</definedName>
    <definedName name="NASLOV1.3" localSheetId="34">'TEHNIČNO VAROVANJE'!#REF!</definedName>
    <definedName name="NASLOV1.3">'REKAPITULACIJA TEH. VAROVANJE'!#REF!</definedName>
    <definedName name="NASLOV2" localSheetId="20">'REKAPITULACIJA TEH. VAROVANJE'!#REF!</definedName>
    <definedName name="NASLOV2" localSheetId="34">'TEHNIČNO VAROVANJE'!#REF!</definedName>
    <definedName name="NASLOV2">'REKAPITULACIJA TEH. VAROVANJE'!#REF!</definedName>
    <definedName name="NASLOV2.1" localSheetId="20">'REKAPITULACIJA TEH. VAROVANJE'!#REF!</definedName>
    <definedName name="NASLOV2.1" localSheetId="34">'TEHNIČNO VAROVANJE'!#REF!</definedName>
    <definedName name="NASLOV2.1">'REKAPITULACIJA TEH. VAROVANJE'!#REF!</definedName>
    <definedName name="NASLOV2.2" localSheetId="20">'REKAPITULACIJA TEH. VAROVANJE'!#REF!</definedName>
    <definedName name="NASLOV2.2" localSheetId="34">'TEHNIČNO VAROVANJE'!#REF!</definedName>
    <definedName name="NASLOV2.2">'REKAPITULACIJA TEH. VAROVANJE'!#REF!</definedName>
    <definedName name="NASLOV2.3" localSheetId="20">'REKAPITULACIJA TEH. VAROVANJE'!#REF!</definedName>
    <definedName name="NASLOV2.3" localSheetId="34">'TEHNIČNO VAROVANJE'!#REF!</definedName>
    <definedName name="NASLOV2.3">'REKAPITULACIJA TEH. VAROVANJE'!#REF!</definedName>
    <definedName name="NASLOV3" localSheetId="20">'REKAPITULACIJA TEH. VAROVANJE'!#REF!</definedName>
    <definedName name="NASLOV3" localSheetId="34">'TEHNIČNO VAROVANJE'!#REF!</definedName>
    <definedName name="NASLOV3">'REKAPITULACIJA TEH. VAROVANJE'!#REF!</definedName>
    <definedName name="NASLOV3.1" localSheetId="20">'REKAPITULACIJA TEH. VAROVANJE'!#REF!</definedName>
    <definedName name="NASLOV3.1" localSheetId="34">'TEHNIČNO VAROVANJE'!#REF!</definedName>
    <definedName name="NASLOV3.1">'REKAPITULACIJA TEH. VAROVANJE'!#REF!</definedName>
    <definedName name="NASLOV3.2" localSheetId="20">'REKAPITULACIJA TEH. VAROVANJE'!#REF!</definedName>
    <definedName name="NASLOV3.2" localSheetId="34">'TEHNIČNO VAROVANJE'!#REF!</definedName>
    <definedName name="NASLOV3.2">'REKAPITULACIJA TEH. VAROVANJE'!#REF!</definedName>
    <definedName name="NASLOV3.3" localSheetId="20">'REKAPITULACIJA TEH. VAROVANJE'!#REF!</definedName>
    <definedName name="NASLOV3.3" localSheetId="34">'TEHNIČNO VAROVANJE'!#REF!</definedName>
    <definedName name="NASLOV3.3">'REKAPITULACIJA TEH. VAROVANJE'!#REF!</definedName>
    <definedName name="NASLOV4" localSheetId="20">'REKAPITULACIJA TEH. VAROVANJE'!#REF!</definedName>
    <definedName name="NASLOV4" localSheetId="34">'TEHNIČNO VAROVANJE'!#REF!</definedName>
    <definedName name="NASLOV4">'REKAPITULACIJA TEH. VAROVANJE'!#REF!</definedName>
    <definedName name="NASLOV4.1" localSheetId="20">'REKAPITULACIJA TEH. VAROVANJE'!#REF!</definedName>
    <definedName name="NASLOV4.1" localSheetId="34">'TEHNIČNO VAROVANJE'!#REF!</definedName>
    <definedName name="NASLOV4.1">'REKAPITULACIJA TEH. VAROVANJE'!#REF!</definedName>
    <definedName name="NASLOV4.2" localSheetId="20">'REKAPITULACIJA TEH. VAROVANJE'!#REF!</definedName>
    <definedName name="NASLOV4.2" localSheetId="34">'TEHNIČNO VAROVANJE'!#REF!</definedName>
    <definedName name="NASLOV4.2">'REKAPITULACIJA TEH. VAROVANJE'!#REF!</definedName>
    <definedName name="NASLOV4.3" localSheetId="20">'REKAPITULACIJA TEH. VAROVANJE'!#REF!</definedName>
    <definedName name="NASLOV4.3" localSheetId="34">'TEHNIČNO VAROVANJE'!#REF!</definedName>
    <definedName name="NASLOV4.3">'REKAPITULACIJA TEH. VAROVANJE'!#REF!</definedName>
    <definedName name="oddusek" localSheetId="20">#REF!</definedName>
    <definedName name="oddusek" localSheetId="34">#REF!</definedName>
    <definedName name="oddusek">#REF!</definedName>
    <definedName name="oprema" localSheetId="20">#REF!</definedName>
    <definedName name="oprema" localSheetId="34">#REF!</definedName>
    <definedName name="oprema">#REF!</definedName>
    <definedName name="_xlnm.Print_Area" localSheetId="28">'INSTALACIJSKI MATERIAL'!$A$1:$F$47</definedName>
    <definedName name="_xlnm.Print_Area" localSheetId="14">'KERAMIKA '!$A$1:$F$18</definedName>
    <definedName name="_xlnm.Print_Area" localSheetId="9">KLJUČAVNIČARSKA!$A$1:$F$119</definedName>
    <definedName name="_xlnm.Print_Area" localSheetId="3">'PRIPR.IN ZAKLJ.D.'!$A$1:$F$18</definedName>
    <definedName name="_xlnm.Print_Area" localSheetId="38">'PROMETNA OPREMA'!$B$1:$G$32</definedName>
    <definedName name="_xlnm.Print_Area" localSheetId="29">'RAZDELILNIKI '!$A$1:$F$82</definedName>
    <definedName name="_xlnm.Print_Area" localSheetId="18">'REKAPITULACIJA CESTA'!$A$1:$I$29</definedName>
    <definedName name="_xlnm.Print_Area" localSheetId="22">'REKAPITULACIJA EL. INSTALACIJE'!$A$1:$D$47</definedName>
    <definedName name="_xlnm.Print_Area" localSheetId="20">'REKAPITULACIJA KANALIZACIJA'!$A$1:$I$38</definedName>
    <definedName name="_xlnm.Print_Area" localSheetId="37">'REKAPITULACIJA PROMETNA OPREMA'!$A$1:$I$32</definedName>
    <definedName name="_xlnm.Print_Area" localSheetId="35">'REKAPITULACIJA STR. INSTALACIJE'!$A$1:$F$23</definedName>
    <definedName name="_xlnm.Print_Area" localSheetId="33">'REKAPITULACIJA TEH. VAROVANJE'!$A$1:$H$27</definedName>
    <definedName name="_xlnm.Print_Area" localSheetId="16">'REKAPITULACIJA ZUNANJA UREDITEV'!$A$1:$I$43</definedName>
    <definedName name="_xlnm.Print_Area" localSheetId="19">'REKONSTRUKCIJA CESTE'!$A$1:$F$76</definedName>
    <definedName name="_xlnm.Print_Area" localSheetId="32">'STRELOVOD '!$A$1:$F$54</definedName>
    <definedName name="_xlnm.Print_Area" localSheetId="36">'STROJNE INSTALACIJE'!$A$1:$F$470</definedName>
    <definedName name="_xlnm.Print_Area" localSheetId="27">SVETILA!$A$1:$F$36</definedName>
    <definedName name="_xlnm.Print_Area" localSheetId="34">'TEHNIČNO VAROVANJE'!$A$1:$H$138</definedName>
    <definedName name="_xlnm.Print_Area" localSheetId="7">'TESARSKA '!$A$1:$F$237</definedName>
    <definedName name="_xlnm.Print_Area" localSheetId="4">ZEMELJSKA!$A$1:$F$98</definedName>
    <definedName name="_xlnm.Print_Area" localSheetId="6">'ZIDARSKA '!$A$1:$F$84</definedName>
    <definedName name="_xlnm.Print_Area" localSheetId="17">'ZUNANJA UREDITEV'!$A$1:$F$69</definedName>
    <definedName name="Print_Area2" localSheetId="3">'PRIPR.IN ZAKLJ.D.'!$A$1:$F$19</definedName>
    <definedName name="_xlnm.Print_Titles" localSheetId="14">'KERAMIKA '!$4:$4</definedName>
    <definedName name="_xlnm.Print_Titles" localSheetId="9">KLJUČAVNIČARSKA!$4:$4</definedName>
    <definedName name="_xlnm.Print_Titles" localSheetId="8">KROVSKA!$4:$4</definedName>
    <definedName name="_xlnm.Print_Titles" localSheetId="12">'MONTAŽNA DELA'!$4:$4</definedName>
    <definedName name="_xlnm.Print_Titles" localSheetId="15">OPREMA!$3:$3</definedName>
    <definedName name="_xlnm.Print_Titles" localSheetId="3">'PRIPR.IN ZAKLJ.D.'!$6:$6</definedName>
    <definedName name="_xlnm.Print_Titles" localSheetId="38">'PROMETNA OPREMA'!$1:$3</definedName>
    <definedName name="_xlnm.Print_Titles" localSheetId="33">'REKAPITULACIJA TEH. VAROVANJE'!#REF!</definedName>
    <definedName name="_xlnm.Print_Titles" localSheetId="19">'REKONSTRUKCIJA CESTE'!$1:$2</definedName>
    <definedName name="_xlnm.Print_Titles" localSheetId="13">'SLIKOPLESKARSKA '!$4:$4</definedName>
    <definedName name="_xlnm.Print_Titles" localSheetId="34">'TEHNIČNO VAROVANJE'!$1:$1</definedName>
    <definedName name="_xlnm.Print_Titles" localSheetId="7">'TESARSKA '!$4:$4</definedName>
    <definedName name="_xlnm.Print_Titles" localSheetId="4">ZEMELJSKA!$6:$6</definedName>
    <definedName name="_xlnm.Print_Titles" localSheetId="6">'ZIDARSKA '!$4:$4</definedName>
    <definedName name="_xlnm.Print_Titles" localSheetId="17">'ZUNANJA UREDITEV'!$1:$2</definedName>
    <definedName name="PROC_MATERIAL" localSheetId="20">#REF!</definedName>
    <definedName name="PROC_MATERIAL" localSheetId="34">#REF!</definedName>
    <definedName name="PROC_MATERIAL">#REF!</definedName>
    <definedName name="SKUPAJ_AKUMULACIJA" localSheetId="24">#REF!</definedName>
    <definedName name="SKUPAJ_AKUMULACIJA" localSheetId="20">#REF!</definedName>
    <definedName name="SKUPAJ_AKUMULACIJA" localSheetId="34">#REF!</definedName>
    <definedName name="SKUPAJ_AKUMULACIJA">#REF!</definedName>
    <definedName name="SKUPAJ_BRUTO_MATERIAL" localSheetId="24">#REF!</definedName>
    <definedName name="SKUPAJ_BRUTO_MATERIAL" localSheetId="20">#REF!</definedName>
    <definedName name="SKUPAJ_BRUTO_MATERIAL" localSheetId="34">#REF!</definedName>
    <definedName name="SKUPAJ_BRUTO_MATERIAL">#REF!</definedName>
    <definedName name="SKUPAJ_DELO" localSheetId="24">#REF!</definedName>
    <definedName name="SKUPAJ_DELO" localSheetId="20">#REF!</definedName>
    <definedName name="SKUPAJ_DELO" localSheetId="34">#REF!</definedName>
    <definedName name="SKUPAJ_DELO">#REF!</definedName>
    <definedName name="SKUPAJ_DODATEK_NA_MATERIAL" localSheetId="24">#REF!</definedName>
    <definedName name="SKUPAJ_DODATEK_NA_MATERIAL" localSheetId="20">#REF!</definedName>
    <definedName name="SKUPAJ_DODATEK_NA_MATERIAL" localSheetId="34">#REF!</definedName>
    <definedName name="SKUPAJ_DODATEK_NA_MATERIAL">#REF!</definedName>
    <definedName name="SKUPAJ_NETO_MATERIAL" localSheetId="24">#REF!</definedName>
    <definedName name="SKUPAJ_NETO_MATERIAL" localSheetId="20">#REF!</definedName>
    <definedName name="SKUPAJ_NETO_MATERIAL" localSheetId="34">#REF!</definedName>
    <definedName name="SKUPAJ_NETO_MATERIAL">#REF!</definedName>
    <definedName name="SKUPAJ_PREDRAČUN" localSheetId="24">#REF!</definedName>
    <definedName name="SKUPAJ_PREDRAČUN" localSheetId="20">#REF!</definedName>
    <definedName name="SKUPAJ_PREDRAČUN" localSheetId="34">#REF!</definedName>
    <definedName name="SKUPAJ_PREDRAČUN">#REF!</definedName>
    <definedName name="SKUPAJ_ŠT_UR" localSheetId="24">#REF!</definedName>
    <definedName name="SKUPAJ_ŠT_UR" localSheetId="20">#REF!</definedName>
    <definedName name="SKUPAJ_ŠT_UR" localSheetId="34">#REF!</definedName>
    <definedName name="SKUPAJ_ŠT_UR">#REF!</definedName>
    <definedName name="totem_1" localSheetId="20">#REF!</definedName>
    <definedName name="totem_1" localSheetId="34">#REF!</definedName>
    <definedName name="totem_1">#REF!</definedName>
    <definedName name="totem_1_1" localSheetId="20">#REF!</definedName>
    <definedName name="totem_1_1" localSheetId="34">#REF!</definedName>
    <definedName name="totem_1_1">#REF!</definedName>
    <definedName name="totm" localSheetId="20">#REF!</definedName>
    <definedName name="totm" localSheetId="34">#REF!</definedName>
    <definedName name="totm">#REF!</definedName>
    <definedName name="totm_1" localSheetId="20">#REF!</definedName>
    <definedName name="totm_1" localSheetId="34">#REF!</definedName>
    <definedName name="totm_1">#REF!</definedName>
    <definedName name="totm_1_1" localSheetId="20">#REF!</definedName>
    <definedName name="totm_1_1" localSheetId="34">#REF!</definedName>
    <definedName name="totm_1_1">#REF!</definedName>
    <definedName name="Z_7436FCA8_7F1C_45A5_B750_3A20953886E2_.wvu.Cols" localSheetId="15" hidden="1">OPREMA!#REF!</definedName>
    <definedName name="Z_7436FCA8_7F1C_45A5_B750_3A20953886E2_.wvu.PrintTitles" localSheetId="15" hidden="1">OPREMA!$3:$3</definedName>
    <definedName name="Z_7436FCA8_7F1C_45A5_B750_3A20953886E2_.wvu.PrintTitles" localSheetId="3" hidden="1">'PRIPR.IN ZAKLJ.D.'!$6:$6</definedName>
    <definedName name="Z_F2345F8D_F31A_44E0_BD6C_943AF90F6976_.wvu.Cols" localSheetId="15" hidden="1">OPREMA!#REF!</definedName>
    <definedName name="Z_F2345F8D_F31A_44E0_BD6C_943AF90F6976_.wvu.PrintTitles" localSheetId="15" hidden="1">OPREMA!$3:$3</definedName>
    <definedName name="Z_F2345F8D_F31A_44E0_BD6C_943AF90F6976_.wvu.PrintTitles" localSheetId="3" hidden="1">'PRIPR.IN ZAKLJ.D.'!$6:$6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50" l="1"/>
  <c r="F43" i="76"/>
  <c r="F37" i="88" l="1"/>
  <c r="F39" i="88" s="1"/>
  <c r="F27" i="88"/>
  <c r="F23" i="88"/>
  <c r="F15" i="88"/>
  <c r="F29" i="88" l="1"/>
  <c r="F42" i="88" s="1"/>
  <c r="D14" i="71" s="1"/>
  <c r="G30" i="87" l="1"/>
  <c r="G29" i="87"/>
  <c r="G28" i="87"/>
  <c r="G27" i="87"/>
  <c r="G26" i="87"/>
  <c r="G25" i="87"/>
  <c r="G24" i="87"/>
  <c r="G23" i="87"/>
  <c r="G22" i="87"/>
  <c r="G21" i="87"/>
  <c r="G20" i="87"/>
  <c r="G18" i="87"/>
  <c r="G17" i="87"/>
  <c r="G16" i="87"/>
  <c r="G15" i="87"/>
  <c r="G14" i="87"/>
  <c r="G13" i="87"/>
  <c r="G12" i="87"/>
  <c r="G11" i="87"/>
  <c r="G10" i="87"/>
  <c r="G9" i="87"/>
  <c r="G8" i="87"/>
  <c r="G7" i="87"/>
  <c r="G6" i="87"/>
  <c r="G32" i="87" l="1"/>
  <c r="H19" i="86" s="1"/>
  <c r="H22" i="86" s="1"/>
  <c r="H20" i="90" s="1"/>
  <c r="F468" i="85"/>
  <c r="F465" i="85"/>
  <c r="F461" i="85"/>
  <c r="D448" i="85"/>
  <c r="D456" i="85" s="1"/>
  <c r="D445" i="85"/>
  <c r="D451" i="85" s="1"/>
  <c r="F442" i="85"/>
  <c r="F439" i="85"/>
  <c r="F436" i="85"/>
  <c r="F433" i="85"/>
  <c r="F430" i="85"/>
  <c r="F422" i="85"/>
  <c r="F419" i="85"/>
  <c r="F417" i="85"/>
  <c r="F414" i="85"/>
  <c r="F409" i="85"/>
  <c r="F408" i="85"/>
  <c r="F407" i="85"/>
  <c r="F406" i="85"/>
  <c r="F405" i="85"/>
  <c r="F404" i="85"/>
  <c r="F400" i="85"/>
  <c r="F397" i="85"/>
  <c r="F396" i="85"/>
  <c r="F395" i="85"/>
  <c r="F394" i="85"/>
  <c r="F391" i="85"/>
  <c r="F387" i="85"/>
  <c r="F383" i="85"/>
  <c r="F379" i="85"/>
  <c r="F376" i="85"/>
  <c r="F370" i="85"/>
  <c r="F364" i="85"/>
  <c r="F353" i="85"/>
  <c r="F352" i="85"/>
  <c r="F351" i="85"/>
  <c r="F350" i="85"/>
  <c r="F349" i="85"/>
  <c r="F348" i="85"/>
  <c r="F347" i="85"/>
  <c r="F346" i="85"/>
  <c r="F345" i="85"/>
  <c r="F344" i="85"/>
  <c r="F343" i="85"/>
  <c r="F342" i="85"/>
  <c r="F341" i="85"/>
  <c r="F340" i="85"/>
  <c r="F339" i="85"/>
  <c r="F338" i="85"/>
  <c r="F337" i="85"/>
  <c r="F336" i="85"/>
  <c r="F335" i="85"/>
  <c r="F331" i="85"/>
  <c r="F330" i="85"/>
  <c r="F329" i="85"/>
  <c r="F328" i="85"/>
  <c r="F327" i="85"/>
  <c r="F326" i="85"/>
  <c r="F325" i="85"/>
  <c r="F319" i="85"/>
  <c r="F318" i="85"/>
  <c r="F317" i="85"/>
  <c r="F316" i="85"/>
  <c r="F315" i="85"/>
  <c r="F314" i="85"/>
  <c r="F313" i="85"/>
  <c r="F312" i="85"/>
  <c r="F311" i="85"/>
  <c r="F310" i="85"/>
  <c r="F309" i="85"/>
  <c r="F308" i="85"/>
  <c r="F307" i="85"/>
  <c r="F306" i="85"/>
  <c r="F297" i="85"/>
  <c r="F295" i="85"/>
  <c r="F294" i="85"/>
  <c r="F291" i="85"/>
  <c r="F289" i="85"/>
  <c r="F287" i="85"/>
  <c r="F281" i="85"/>
  <c r="F280" i="85"/>
  <c r="F278" i="85"/>
  <c r="F277" i="85"/>
  <c r="F275" i="85"/>
  <c r="F264" i="85"/>
  <c r="F263" i="85"/>
  <c r="F262" i="85"/>
  <c r="F259" i="85"/>
  <c r="F255" i="85"/>
  <c r="F254" i="85"/>
  <c r="F250" i="85"/>
  <c r="F249" i="85"/>
  <c r="F248" i="85"/>
  <c r="F247" i="85"/>
  <c r="F246" i="85"/>
  <c r="F242" i="85"/>
  <c r="F238" i="85"/>
  <c r="F234" i="85"/>
  <c r="F233" i="85"/>
  <c r="F231" i="85"/>
  <c r="F230" i="85"/>
  <c r="F229" i="85"/>
  <c r="F228" i="85"/>
  <c r="F225" i="85"/>
  <c r="F224" i="85"/>
  <c r="F223" i="85"/>
  <c r="F222" i="85"/>
  <c r="F220" i="85"/>
  <c r="F219" i="85"/>
  <c r="F218" i="85"/>
  <c r="F216" i="85"/>
  <c r="F214" i="85"/>
  <c r="F212" i="85"/>
  <c r="F209" i="85"/>
  <c r="F206" i="85"/>
  <c r="F205" i="85"/>
  <c r="F204" i="85"/>
  <c r="F203" i="85"/>
  <c r="F202" i="85"/>
  <c r="F201" i="85"/>
  <c r="F200" i="85"/>
  <c r="F199" i="85"/>
  <c r="F194" i="85"/>
  <c r="F191" i="85"/>
  <c r="F190" i="85"/>
  <c r="F189" i="85"/>
  <c r="F188" i="85"/>
  <c r="F184" i="85"/>
  <c r="F183" i="85"/>
  <c r="F182" i="85"/>
  <c r="F181" i="85"/>
  <c r="F180" i="85"/>
  <c r="F178" i="85"/>
  <c r="F177" i="85"/>
  <c r="F176" i="85"/>
  <c r="F172" i="85"/>
  <c r="F171" i="85"/>
  <c r="F170" i="85"/>
  <c r="F169" i="85"/>
  <c r="F165" i="85"/>
  <c r="F164" i="85"/>
  <c r="F162" i="85"/>
  <c r="F161" i="85"/>
  <c r="F160" i="85"/>
  <c r="F159" i="85"/>
  <c r="F155" i="85"/>
  <c r="F141" i="85"/>
  <c r="F137" i="85"/>
  <c r="F136" i="85"/>
  <c r="F135" i="85"/>
  <c r="F133" i="85"/>
  <c r="F130" i="85"/>
  <c r="F129" i="85"/>
  <c r="F125" i="85"/>
  <c r="F122" i="85"/>
  <c r="F119" i="85"/>
  <c r="F115" i="85"/>
  <c r="F114" i="85"/>
  <c r="F113" i="85"/>
  <c r="F111" i="85"/>
  <c r="F110" i="85"/>
  <c r="F109" i="85"/>
  <c r="F108" i="85"/>
  <c r="F107" i="85"/>
  <c r="F106" i="85"/>
  <c r="F104" i="85"/>
  <c r="F102" i="85"/>
  <c r="F101" i="85"/>
  <c r="F99" i="85"/>
  <c r="F98" i="85"/>
  <c r="F96" i="85"/>
  <c r="F95" i="85"/>
  <c r="F93" i="85"/>
  <c r="F90" i="85"/>
  <c r="F89" i="85"/>
  <c r="F87" i="85"/>
  <c r="F86" i="85"/>
  <c r="F84" i="85"/>
  <c r="F83" i="85"/>
  <c r="F81" i="85"/>
  <c r="F79" i="85"/>
  <c r="F77" i="85"/>
  <c r="F75" i="85"/>
  <c r="F72" i="85"/>
  <c r="F70" i="85"/>
  <c r="F68" i="85"/>
  <c r="F66" i="85"/>
  <c r="F63" i="85"/>
  <c r="F61" i="85"/>
  <c r="F59" i="85"/>
  <c r="F57" i="85"/>
  <c r="F55" i="85"/>
  <c r="F53" i="85"/>
  <c r="F51" i="85"/>
  <c r="F50" i="85"/>
  <c r="F47" i="85"/>
  <c r="F45" i="85"/>
  <c r="F43" i="85"/>
  <c r="F42" i="85"/>
  <c r="F40" i="85"/>
  <c r="F38" i="85"/>
  <c r="F32" i="85"/>
  <c r="F31" i="85"/>
  <c r="F30" i="85"/>
  <c r="F29" i="85"/>
  <c r="F28" i="85"/>
  <c r="F27" i="85"/>
  <c r="F26" i="85"/>
  <c r="F25" i="85"/>
  <c r="F24" i="85"/>
  <c r="F23" i="85"/>
  <c r="F21" i="85"/>
  <c r="F20" i="85"/>
  <c r="F19" i="85"/>
  <c r="F18" i="85"/>
  <c r="F16" i="85"/>
  <c r="F12" i="85"/>
  <c r="F8" i="85"/>
  <c r="F7" i="85"/>
  <c r="F299" i="85" l="1"/>
  <c r="F14" i="83" s="1"/>
  <c r="F34" i="85"/>
  <c r="F424" i="85"/>
  <c r="F445" i="85"/>
  <c r="D457" i="85"/>
  <c r="F451" i="85"/>
  <c r="D454" i="85"/>
  <c r="F320" i="85"/>
  <c r="F321" i="85" s="1"/>
  <c r="F448" i="85"/>
  <c r="F12" i="83" l="1"/>
  <c r="F18" i="83"/>
  <c r="D458" i="85"/>
  <c r="F458" i="85" s="1"/>
  <c r="F470" i="85" s="1"/>
  <c r="F322" i="85"/>
  <c r="F355" i="85" s="1"/>
  <c r="F16" i="83" l="1"/>
  <c r="F20" i="83"/>
  <c r="B25" i="81"/>
  <c r="B24" i="81"/>
  <c r="B23" i="81"/>
  <c r="B22" i="81"/>
  <c r="B21" i="81"/>
  <c r="B20" i="81"/>
  <c r="B19" i="81"/>
  <c r="B18" i="81"/>
  <c r="B17" i="81"/>
  <c r="B16" i="81"/>
  <c r="B15" i="81"/>
  <c r="H137" i="82"/>
  <c r="H135" i="82"/>
  <c r="H134" i="82"/>
  <c r="H133" i="82"/>
  <c r="H132" i="82"/>
  <c r="H128" i="82"/>
  <c r="H127" i="82"/>
  <c r="H126" i="82"/>
  <c r="H125" i="82"/>
  <c r="H124" i="82"/>
  <c r="H120" i="82"/>
  <c r="H119" i="82"/>
  <c r="H118" i="82"/>
  <c r="H117" i="82"/>
  <c r="H116" i="82"/>
  <c r="H115" i="82"/>
  <c r="H114" i="82"/>
  <c r="H113" i="82"/>
  <c r="H112" i="82"/>
  <c r="H111" i="82"/>
  <c r="H110" i="82"/>
  <c r="H109" i="82"/>
  <c r="H108" i="82"/>
  <c r="H107" i="82"/>
  <c r="H106" i="82"/>
  <c r="H105" i="82"/>
  <c r="H104" i="82"/>
  <c r="H103" i="82"/>
  <c r="H102" i="82"/>
  <c r="H101" i="82"/>
  <c r="H100" i="82"/>
  <c r="H99" i="82"/>
  <c r="H98" i="82"/>
  <c r="H97" i="82"/>
  <c r="H91" i="82"/>
  <c r="H89" i="82"/>
  <c r="H88" i="82"/>
  <c r="H84" i="82"/>
  <c r="H83" i="82"/>
  <c r="H82" i="82"/>
  <c r="H81" i="82"/>
  <c r="H77" i="82"/>
  <c r="H76" i="82"/>
  <c r="H75" i="82"/>
  <c r="H74" i="82"/>
  <c r="H73" i="82"/>
  <c r="H72" i="82"/>
  <c r="H71" i="82"/>
  <c r="H70" i="82"/>
  <c r="H69" i="82"/>
  <c r="H68" i="82"/>
  <c r="H67" i="82"/>
  <c r="H66" i="82"/>
  <c r="H60" i="82"/>
  <c r="H58" i="82"/>
  <c r="H57" i="82"/>
  <c r="H56" i="82"/>
  <c r="H54" i="82"/>
  <c r="H53" i="82"/>
  <c r="H52" i="82"/>
  <c r="H51" i="82"/>
  <c r="H50" i="82"/>
  <c r="H46" i="82"/>
  <c r="H45" i="82"/>
  <c r="H44" i="82"/>
  <c r="H43" i="82"/>
  <c r="H42" i="82"/>
  <c r="H41" i="82"/>
  <c r="H40" i="82"/>
  <c r="H39" i="82"/>
  <c r="H38" i="82"/>
  <c r="H34" i="82"/>
  <c r="H33" i="82"/>
  <c r="H32" i="82"/>
  <c r="H31" i="82"/>
  <c r="H29" i="82"/>
  <c r="H28" i="82"/>
  <c r="H27" i="82"/>
  <c r="H26" i="82"/>
  <c r="H25" i="82"/>
  <c r="H24" i="82"/>
  <c r="H23" i="82"/>
  <c r="H22" i="82"/>
  <c r="H21" i="82"/>
  <c r="H20" i="82"/>
  <c r="H19" i="82"/>
  <c r="H18" i="82"/>
  <c r="H17" i="82"/>
  <c r="H15" i="82"/>
  <c r="H14" i="82"/>
  <c r="H12" i="82"/>
  <c r="H11" i="82"/>
  <c r="H10" i="82"/>
  <c r="H9" i="82"/>
  <c r="H8" i="82"/>
  <c r="H7" i="82"/>
  <c r="D24" i="81"/>
  <c r="C24" i="81"/>
  <c r="D23" i="81"/>
  <c r="C23" i="81"/>
  <c r="D21" i="81"/>
  <c r="C21" i="81"/>
  <c r="D20" i="81"/>
  <c r="C20" i="81"/>
  <c r="D19" i="81"/>
  <c r="C19" i="81"/>
  <c r="H48" i="82" l="1"/>
  <c r="H17" i="81" s="1"/>
  <c r="H95" i="82"/>
  <c r="H23" i="81" s="1"/>
  <c r="H64" i="82"/>
  <c r="H19" i="81" s="1"/>
  <c r="H18" i="81" s="1"/>
  <c r="H86" i="82"/>
  <c r="H21" i="81" s="1"/>
  <c r="H36" i="82"/>
  <c r="H16" i="81" s="1"/>
  <c r="H122" i="82"/>
  <c r="H24" i="81" s="1"/>
  <c r="H5" i="82"/>
  <c r="H15" i="81" s="1"/>
  <c r="H79" i="82"/>
  <c r="H20" i="81" s="1"/>
  <c r="H130" i="82"/>
  <c r="H25" i="81" s="1"/>
  <c r="H14" i="81" l="1"/>
  <c r="H22" i="81"/>
  <c r="F22" i="83"/>
  <c r="H19" i="90" s="1"/>
  <c r="H26" i="81" l="1"/>
  <c r="H18" i="90" s="1"/>
  <c r="F47" i="80"/>
  <c r="F46" i="80"/>
  <c r="F45" i="80"/>
  <c r="F44" i="80"/>
  <c r="F43" i="80"/>
  <c r="F42" i="80"/>
  <c r="F41" i="80"/>
  <c r="F40" i="80"/>
  <c r="F39" i="80"/>
  <c r="F37" i="80"/>
  <c r="F36" i="80"/>
  <c r="F35" i="80"/>
  <c r="F33" i="80"/>
  <c r="F31" i="80"/>
  <c r="F30" i="80"/>
  <c r="F29" i="80"/>
  <c r="F28" i="80"/>
  <c r="F27" i="80"/>
  <c r="F25" i="80"/>
  <c r="F23" i="80"/>
  <c r="F21" i="80"/>
  <c r="F19" i="80"/>
  <c r="F17" i="80"/>
  <c r="F15" i="80"/>
  <c r="F14" i="80"/>
  <c r="F13" i="80"/>
  <c r="F12" i="80"/>
  <c r="F11" i="80"/>
  <c r="F10" i="80"/>
  <c r="F9" i="80"/>
  <c r="F8" i="80"/>
  <c r="F7" i="80"/>
  <c r="F6" i="80"/>
  <c r="F5" i="80"/>
  <c r="F66" i="79"/>
  <c r="F65" i="79"/>
  <c r="F62" i="79"/>
  <c r="F60" i="79"/>
  <c r="F58" i="79"/>
  <c r="F55" i="79"/>
  <c r="F52" i="79"/>
  <c r="F50" i="79"/>
  <c r="F48" i="79"/>
  <c r="F44" i="79"/>
  <c r="F42" i="79"/>
  <c r="F40" i="79"/>
  <c r="F39" i="79"/>
  <c r="F36" i="79"/>
  <c r="F35" i="79"/>
  <c r="F32" i="79"/>
  <c r="F31" i="79"/>
  <c r="F28" i="79"/>
  <c r="F26" i="79"/>
  <c r="F24" i="79"/>
  <c r="F22" i="79"/>
  <c r="F20" i="79"/>
  <c r="F18" i="79"/>
  <c r="F16" i="79"/>
  <c r="F14" i="79"/>
  <c r="F12" i="79"/>
  <c r="F10" i="79"/>
  <c r="F8" i="79"/>
  <c r="F45" i="78"/>
  <c r="F41" i="78"/>
  <c r="F39" i="78"/>
  <c r="F37" i="78"/>
  <c r="F36" i="78"/>
  <c r="F34" i="78"/>
  <c r="F33" i="78"/>
  <c r="F32" i="78"/>
  <c r="F31" i="78"/>
  <c r="F29" i="78"/>
  <c r="F28" i="78"/>
  <c r="F27" i="78"/>
  <c r="F26" i="78"/>
  <c r="F25" i="78"/>
  <c r="F24" i="78"/>
  <c r="F23" i="78"/>
  <c r="F22" i="78"/>
  <c r="F21" i="78"/>
  <c r="F20" i="78"/>
  <c r="F19" i="78"/>
  <c r="F18" i="78"/>
  <c r="F17" i="78"/>
  <c r="F16" i="78"/>
  <c r="F15" i="78"/>
  <c r="F14" i="78"/>
  <c r="F13" i="78"/>
  <c r="F12" i="78"/>
  <c r="F11" i="78"/>
  <c r="F10" i="78"/>
  <c r="F9" i="78"/>
  <c r="F8" i="78"/>
  <c r="F75" i="77"/>
  <c r="F66" i="77"/>
  <c r="F61" i="77"/>
  <c r="F49" i="77"/>
  <c r="F31" i="77"/>
  <c r="F39" i="76"/>
  <c r="F38" i="76"/>
  <c r="F37" i="76"/>
  <c r="F36" i="76"/>
  <c r="F35" i="76"/>
  <c r="F34" i="76"/>
  <c r="F33" i="76"/>
  <c r="F32" i="76"/>
  <c r="F31" i="76"/>
  <c r="F30" i="76"/>
  <c r="F29" i="76"/>
  <c r="F28" i="76"/>
  <c r="F27" i="76"/>
  <c r="F26" i="76"/>
  <c r="F25" i="76"/>
  <c r="F24" i="76"/>
  <c r="F23" i="76"/>
  <c r="F22" i="76"/>
  <c r="F21" i="76"/>
  <c r="F20" i="76"/>
  <c r="F19" i="76"/>
  <c r="F18" i="76"/>
  <c r="F17" i="76"/>
  <c r="F16" i="76"/>
  <c r="F15" i="76"/>
  <c r="F14" i="76"/>
  <c r="F13" i="76"/>
  <c r="F12" i="76"/>
  <c r="F11" i="76"/>
  <c r="F10" i="76"/>
  <c r="F9" i="76"/>
  <c r="F8" i="76"/>
  <c r="F7" i="76"/>
  <c r="F30" i="75"/>
  <c r="F29" i="75"/>
  <c r="F28" i="75"/>
  <c r="F27" i="75"/>
  <c r="F26" i="75"/>
  <c r="F25" i="75"/>
  <c r="F24" i="75"/>
  <c r="F23" i="75"/>
  <c r="F22" i="75"/>
  <c r="F21" i="75"/>
  <c r="F20" i="75"/>
  <c r="F19" i="75"/>
  <c r="F18" i="75"/>
  <c r="F17" i="75"/>
  <c r="F16" i="75"/>
  <c r="F15" i="75"/>
  <c r="F14" i="75"/>
  <c r="F13" i="75"/>
  <c r="F12" i="75"/>
  <c r="F11" i="75"/>
  <c r="F10" i="75"/>
  <c r="F9" i="75"/>
  <c r="F8" i="75"/>
  <c r="F7" i="75"/>
  <c r="F6" i="75"/>
  <c r="F72" i="74"/>
  <c r="F70" i="74"/>
  <c r="F68" i="74"/>
  <c r="F66" i="74"/>
  <c r="F64" i="74"/>
  <c r="F62" i="74"/>
  <c r="F61" i="74"/>
  <c r="F57" i="74"/>
  <c r="F55" i="74"/>
  <c r="F53" i="74"/>
  <c r="F52" i="74"/>
  <c r="F51" i="74"/>
  <c r="F50" i="74"/>
  <c r="F49" i="74"/>
  <c r="F48" i="74"/>
  <c r="F47" i="74"/>
  <c r="F46" i="74"/>
  <c r="F45" i="74"/>
  <c r="F44" i="74"/>
  <c r="F43" i="74"/>
  <c r="F42" i="74"/>
  <c r="F41" i="74"/>
  <c r="F40" i="74"/>
  <c r="F39" i="74"/>
  <c r="F38" i="74"/>
  <c r="F37" i="74"/>
  <c r="F36" i="74"/>
  <c r="F35" i="74"/>
  <c r="F34" i="74"/>
  <c r="F33" i="74"/>
  <c r="F32" i="74"/>
  <c r="F30" i="74"/>
  <c r="F29" i="74"/>
  <c r="F28" i="74"/>
  <c r="F27" i="74"/>
  <c r="F26" i="74"/>
  <c r="F25" i="74"/>
  <c r="F24" i="74"/>
  <c r="F23" i="74"/>
  <c r="F22" i="74"/>
  <c r="F21" i="74"/>
  <c r="F20" i="74"/>
  <c r="F18" i="74"/>
  <c r="F16" i="74"/>
  <c r="F15" i="74"/>
  <c r="F14" i="74"/>
  <c r="F12" i="74"/>
  <c r="F11" i="74"/>
  <c r="F9" i="74"/>
  <c r="F8" i="74"/>
  <c r="F46" i="73"/>
  <c r="F44" i="73"/>
  <c r="F48" i="73" s="1"/>
  <c r="F42" i="73"/>
  <c r="F40" i="73"/>
  <c r="F38" i="73"/>
  <c r="F29" i="73"/>
  <c r="F26" i="73"/>
  <c r="F23" i="73"/>
  <c r="F19" i="73"/>
  <c r="F10" i="73"/>
  <c r="F7" i="73"/>
  <c r="F14" i="72"/>
  <c r="F22" i="72"/>
  <c r="F26" i="72"/>
  <c r="F36" i="72"/>
  <c r="F38" i="72" s="1"/>
  <c r="F77" i="77" l="1"/>
  <c r="F69" i="79"/>
  <c r="F71" i="79" s="1"/>
  <c r="D32" i="71" s="1"/>
  <c r="F50" i="80"/>
  <c r="F52" i="80" s="1"/>
  <c r="F54" i="80" s="1"/>
  <c r="D34" i="71" s="1"/>
  <c r="F43" i="78"/>
  <c r="F47" i="78" s="1"/>
  <c r="F41" i="76"/>
  <c r="F44" i="76" s="1"/>
  <c r="F74" i="74"/>
  <c r="F78" i="74" s="1"/>
  <c r="D18" i="71" s="1"/>
  <c r="F31" i="73"/>
  <c r="F51" i="73" s="1"/>
  <c r="D16" i="71" s="1"/>
  <c r="F28" i="72"/>
  <c r="F40" i="72" s="1"/>
  <c r="F42" i="72" s="1"/>
  <c r="D12" i="71" s="1"/>
  <c r="F32" i="75"/>
  <c r="F50" i="78" l="1"/>
  <c r="D30" i="71" s="1"/>
  <c r="F79" i="77"/>
  <c r="F82" i="77" s="1"/>
  <c r="D24" i="71" s="1"/>
  <c r="F45" i="76"/>
  <c r="F47" i="76" s="1"/>
  <c r="D22" i="71" s="1"/>
  <c r="F76" i="74"/>
  <c r="F34" i="75"/>
  <c r="F36" i="75" s="1"/>
  <c r="D20" i="71" s="1"/>
  <c r="D39" i="71" l="1"/>
  <c r="H17" i="90" s="1"/>
  <c r="F210" i="70"/>
  <c r="F208" i="70"/>
  <c r="F203" i="70"/>
  <c r="F200" i="70"/>
  <c r="F197" i="70"/>
  <c r="F195" i="70"/>
  <c r="F193" i="70"/>
  <c r="F192" i="70"/>
  <c r="F188" i="70"/>
  <c r="F186" i="70"/>
  <c r="F183" i="70"/>
  <c r="F179" i="70"/>
  <c r="F177" i="70"/>
  <c r="F175" i="70"/>
  <c r="F173" i="70"/>
  <c r="F171" i="70"/>
  <c r="F169" i="70"/>
  <c r="F167" i="70"/>
  <c r="F165" i="70"/>
  <c r="F163" i="70"/>
  <c r="F161" i="70"/>
  <c r="F159" i="70"/>
  <c r="F157" i="70"/>
  <c r="F155" i="70"/>
  <c r="F153" i="70"/>
  <c r="F136" i="70"/>
  <c r="F134" i="70"/>
  <c r="F132" i="70"/>
  <c r="F130" i="70"/>
  <c r="F128" i="70"/>
  <c r="F126" i="70"/>
  <c r="F124" i="70"/>
  <c r="F122" i="70"/>
  <c r="F120" i="70"/>
  <c r="F118" i="70"/>
  <c r="F116" i="70"/>
  <c r="F114" i="70"/>
  <c r="F112" i="70"/>
  <c r="F110" i="70"/>
  <c r="F108" i="70"/>
  <c r="F106" i="70"/>
  <c r="F104" i="70"/>
  <c r="F102" i="70"/>
  <c r="F100" i="70"/>
  <c r="F98" i="70"/>
  <c r="F96" i="70"/>
  <c r="F94" i="70"/>
  <c r="F92" i="70"/>
  <c r="F86" i="70"/>
  <c r="F84" i="70"/>
  <c r="F82" i="70"/>
  <c r="F80" i="70"/>
  <c r="F78" i="70"/>
  <c r="F76" i="70"/>
  <c r="F74" i="70"/>
  <c r="F72" i="70"/>
  <c r="F70" i="70"/>
  <c r="F68" i="70"/>
  <c r="F57" i="70"/>
  <c r="F55" i="70"/>
  <c r="F54" i="70"/>
  <c r="F53" i="70"/>
  <c r="F52" i="70"/>
  <c r="F51" i="70"/>
  <c r="F48" i="70"/>
  <c r="F46" i="70"/>
  <c r="F44" i="70"/>
  <c r="F42" i="70"/>
  <c r="F40" i="70"/>
  <c r="F38" i="70"/>
  <c r="F36" i="70"/>
  <c r="F34" i="70"/>
  <c r="F32" i="70"/>
  <c r="F30" i="70"/>
  <c r="F28" i="70"/>
  <c r="F26" i="70"/>
  <c r="F24" i="70"/>
  <c r="F22" i="70"/>
  <c r="F20" i="70"/>
  <c r="F18" i="70"/>
  <c r="F16" i="70"/>
  <c r="F212" i="70" l="1"/>
  <c r="H21" i="89" s="1"/>
  <c r="F88" i="70"/>
  <c r="H20" i="89" s="1"/>
  <c r="F5" i="67"/>
  <c r="F6" i="67"/>
  <c r="F7" i="67"/>
  <c r="F11" i="67" s="1"/>
  <c r="H20" i="66" s="1"/>
  <c r="F8" i="67"/>
  <c r="F9" i="67"/>
  <c r="F14" i="67"/>
  <c r="F16" i="67"/>
  <c r="F18" i="67"/>
  <c r="F20" i="67"/>
  <c r="F22" i="67"/>
  <c r="F23" i="67"/>
  <c r="D24" i="67"/>
  <c r="F24" i="67" s="1"/>
  <c r="F26" i="67"/>
  <c r="F32" i="67"/>
  <c r="F33" i="67"/>
  <c r="F35" i="67"/>
  <c r="F36" i="67"/>
  <c r="F39" i="67"/>
  <c r="F40" i="67"/>
  <c r="F41" i="67"/>
  <c r="F44" i="67"/>
  <c r="F45" i="67"/>
  <c r="F46" i="67"/>
  <c r="F48" i="67"/>
  <c r="F53" i="67"/>
  <c r="F54" i="67"/>
  <c r="F55" i="67"/>
  <c r="F56" i="67"/>
  <c r="F57" i="67"/>
  <c r="F58" i="67"/>
  <c r="F59" i="67"/>
  <c r="F60" i="67"/>
  <c r="F62" i="67"/>
  <c r="F63" i="67"/>
  <c r="F64" i="67"/>
  <c r="F65" i="67"/>
  <c r="F66" i="67"/>
  <c r="F67" i="67"/>
  <c r="F68" i="67"/>
  <c r="F69" i="67"/>
  <c r="F70" i="67"/>
  <c r="F71" i="67"/>
  <c r="F72" i="67"/>
  <c r="F73" i="67"/>
  <c r="F74" i="67"/>
  <c r="F76" i="67"/>
  <c r="H23" i="66" s="1"/>
  <c r="F28" i="67" l="1"/>
  <c r="H21" i="66" s="1"/>
  <c r="F50" i="67"/>
  <c r="H22" i="66" s="1"/>
  <c r="H23" i="89"/>
  <c r="H16" i="90" s="1"/>
  <c r="H25" i="66"/>
  <c r="H15" i="90" s="1"/>
  <c r="F6" i="65" l="1"/>
  <c r="F8" i="65"/>
  <c r="F10" i="65"/>
  <c r="F12" i="65"/>
  <c r="F14" i="65"/>
  <c r="F15" i="65"/>
  <c r="F16" i="65"/>
  <c r="F17" i="65"/>
  <c r="F18" i="65"/>
  <c r="F19" i="65"/>
  <c r="F20" i="65"/>
  <c r="F21" i="65"/>
  <c r="F22" i="65"/>
  <c r="F23" i="65"/>
  <c r="F25" i="65"/>
  <c r="F31" i="65"/>
  <c r="F32" i="65"/>
  <c r="F36" i="65"/>
  <c r="F38" i="65"/>
  <c r="F40" i="65"/>
  <c r="F43" i="65"/>
  <c r="F44" i="65"/>
  <c r="F50" i="65"/>
  <c r="F51" i="65"/>
  <c r="F53" i="65"/>
  <c r="F55" i="65"/>
  <c r="F56" i="65"/>
  <c r="F57" i="65"/>
  <c r="F59" i="65"/>
  <c r="F61" i="65"/>
  <c r="F62" i="65"/>
  <c r="F67" i="65"/>
  <c r="F69" i="65" s="1"/>
  <c r="H24" i="64" s="1"/>
  <c r="F64" i="65" l="1"/>
  <c r="H23" i="64" s="1"/>
  <c r="F46" i="65"/>
  <c r="H21" i="64" s="1"/>
  <c r="F27" i="65"/>
  <c r="H20" i="64" s="1"/>
  <c r="H26" i="64" l="1"/>
  <c r="H14" i="90" s="1"/>
  <c r="F58" i="37"/>
  <c r="D55" i="37"/>
  <c r="F55" i="37" s="1"/>
  <c r="F53" i="37"/>
  <c r="D51" i="37"/>
  <c r="F51" i="37" s="1"/>
  <c r="F67" i="57" l="1"/>
  <c r="F189" i="10"/>
  <c r="F50" i="9"/>
  <c r="F61" i="62"/>
  <c r="F60" i="62"/>
  <c r="D72" i="52"/>
  <c r="D69" i="52"/>
  <c r="F69" i="52" s="1"/>
  <c r="F66" i="52"/>
  <c r="D62" i="52"/>
  <c r="F62" i="52" s="1"/>
  <c r="F64" i="52"/>
  <c r="D46" i="52"/>
  <c r="F46" i="52" s="1"/>
  <c r="D43" i="52"/>
  <c r="F43" i="52"/>
  <c r="F28" i="52"/>
  <c r="F88" i="37"/>
  <c r="F85" i="37"/>
  <c r="F82" i="37"/>
  <c r="D61" i="9"/>
  <c r="F61" i="9" s="1"/>
  <c r="F75" i="9"/>
  <c r="F57" i="9"/>
  <c r="F54" i="9"/>
  <c r="F168" i="62"/>
  <c r="D174" i="62"/>
  <c r="F174" i="62" s="1"/>
  <c r="D60" i="36"/>
  <c r="F60" i="36" s="1"/>
  <c r="D55" i="36"/>
  <c r="F55" i="36" s="1"/>
  <c r="F46" i="36"/>
  <c r="D88" i="10"/>
  <c r="F88" i="10" s="1"/>
  <c r="D55" i="62"/>
  <c r="F55" i="62" s="1"/>
  <c r="D85" i="10"/>
  <c r="F85" i="10" s="1"/>
  <c r="D57" i="62"/>
  <c r="F57" i="62" s="1"/>
  <c r="F94" i="52"/>
  <c r="F95" i="62"/>
  <c r="F186" i="10"/>
  <c r="F192" i="10"/>
  <c r="D94" i="10"/>
  <c r="F94" i="10" s="1"/>
  <c r="F65" i="62"/>
  <c r="F257" i="34"/>
  <c r="D56" i="62"/>
  <c r="F56" i="62" s="1"/>
  <c r="F25" i="52"/>
  <c r="F22" i="52"/>
  <c r="F19" i="52"/>
  <c r="F114" i="37"/>
  <c r="F108" i="37"/>
  <c r="F105" i="37"/>
  <c r="F99" i="57"/>
  <c r="F96" i="57"/>
  <c r="F93" i="57"/>
  <c r="F90" i="57"/>
  <c r="F82" i="57"/>
  <c r="F76" i="57"/>
  <c r="F23" i="57"/>
  <c r="F290" i="34"/>
  <c r="F282" i="34"/>
  <c r="F274" i="34"/>
  <c r="F241" i="34"/>
  <c r="F220" i="34"/>
  <c r="F204" i="34"/>
  <c r="F187" i="34"/>
  <c r="F172" i="34"/>
  <c r="F157" i="34"/>
  <c r="F142" i="34"/>
  <c r="F125" i="34"/>
  <c r="F107" i="34"/>
  <c r="F88" i="34"/>
  <c r="F69" i="34"/>
  <c r="F50" i="34"/>
  <c r="F31" i="34"/>
  <c r="F230" i="10"/>
  <c r="D33" i="21"/>
  <c r="F33" i="21"/>
  <c r="F227" i="10"/>
  <c r="F177" i="62"/>
  <c r="F171" i="62"/>
  <c r="D145" i="10"/>
  <c r="F145" i="10" s="1"/>
  <c r="F113" i="62"/>
  <c r="F68" i="37"/>
  <c r="F164" i="62"/>
  <c r="F163" i="62"/>
  <c r="F159" i="62"/>
  <c r="F150" i="62"/>
  <c r="F148" i="62"/>
  <c r="F140" i="62"/>
  <c r="F137" i="62"/>
  <c r="F72" i="62"/>
  <c r="F71" i="62"/>
  <c r="F134" i="62"/>
  <c r="F92" i="62"/>
  <c r="F68" i="62"/>
  <c r="F112" i="62"/>
  <c r="F111" i="62"/>
  <c r="F125" i="62"/>
  <c r="F124" i="62"/>
  <c r="F123" i="62"/>
  <c r="F89" i="62"/>
  <c r="F88" i="62"/>
  <c r="F110" i="62"/>
  <c r="F109" i="62"/>
  <c r="F64" i="62"/>
  <c r="F105" i="62"/>
  <c r="F130" i="62"/>
  <c r="F102" i="62"/>
  <c r="F85" i="62"/>
  <c r="D84" i="62"/>
  <c r="F84" i="62" s="1"/>
  <c r="F120" i="62"/>
  <c r="F119" i="62"/>
  <c r="F83" i="62"/>
  <c r="F106" i="62"/>
  <c r="D104" i="62"/>
  <c r="F104" i="62" s="1"/>
  <c r="F103" i="62"/>
  <c r="F80" i="62"/>
  <c r="F101" i="62"/>
  <c r="F79" i="62"/>
  <c r="F78" i="62"/>
  <c r="F54" i="62"/>
  <c r="F48" i="62"/>
  <c r="F47" i="62"/>
  <c r="F26" i="57"/>
  <c r="F19" i="9"/>
  <c r="F73" i="37"/>
  <c r="F99" i="37"/>
  <c r="F79" i="37"/>
  <c r="F43" i="37"/>
  <c r="D41" i="37"/>
  <c r="F41" i="37" s="1"/>
  <c r="F39" i="37"/>
  <c r="F34" i="37"/>
  <c r="F21" i="37"/>
  <c r="F31" i="37"/>
  <c r="F29" i="37"/>
  <c r="F20" i="57"/>
  <c r="F17" i="57"/>
  <c r="F16" i="57"/>
  <c r="F15" i="57"/>
  <c r="F14" i="57"/>
  <c r="F13" i="57"/>
  <c r="F12" i="57"/>
  <c r="F9" i="57"/>
  <c r="F8" i="57"/>
  <c r="F27" i="39"/>
  <c r="F24" i="37"/>
  <c r="F18" i="37"/>
  <c r="F65" i="37"/>
  <c r="F63" i="37"/>
  <c r="F64" i="9"/>
  <c r="D55" i="39"/>
  <c r="F55" i="39" s="1"/>
  <c r="D53" i="39"/>
  <c r="F53" i="39" s="1"/>
  <c r="D51" i="39"/>
  <c r="F51" i="39"/>
  <c r="D49" i="39"/>
  <c r="F49" i="39"/>
  <c r="F38" i="39"/>
  <c r="F73" i="9"/>
  <c r="F44" i="9"/>
  <c r="F44" i="39"/>
  <c r="F41" i="39"/>
  <c r="F36" i="39"/>
  <c r="F34" i="39"/>
  <c r="F19" i="39"/>
  <c r="F221" i="10"/>
  <c r="F29" i="21"/>
  <c r="F23" i="21"/>
  <c r="F14" i="21"/>
  <c r="F10" i="21"/>
  <c r="F83" i="36"/>
  <c r="F80" i="36"/>
  <c r="F79" i="36"/>
  <c r="F78" i="36"/>
  <c r="F77" i="36"/>
  <c r="F76" i="36"/>
  <c r="F75" i="36"/>
  <c r="F71" i="36"/>
  <c r="F39" i="36"/>
  <c r="F31" i="36"/>
  <c r="F24" i="36"/>
  <c r="F152" i="39"/>
  <c r="F149" i="39"/>
  <c r="F146" i="39"/>
  <c r="F145" i="39"/>
  <c r="F144" i="39"/>
  <c r="F143" i="39"/>
  <c r="F142" i="39"/>
  <c r="F141" i="39"/>
  <c r="F140" i="39"/>
  <c r="F139" i="39"/>
  <c r="F138" i="39"/>
  <c r="F137" i="39"/>
  <c r="F136" i="39"/>
  <c r="F135" i="39"/>
  <c r="F134" i="39"/>
  <c r="F133" i="39"/>
  <c r="F132" i="39"/>
  <c r="F131" i="39"/>
  <c r="F130" i="39"/>
  <c r="F129" i="39"/>
  <c r="F128" i="39"/>
  <c r="F127" i="39"/>
  <c r="F126" i="39"/>
  <c r="F125" i="39"/>
  <c r="F124" i="39"/>
  <c r="F123" i="39"/>
  <c r="F122"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6" i="39"/>
  <c r="F75" i="39"/>
  <c r="F74" i="39"/>
  <c r="F73" i="39"/>
  <c r="F72" i="39"/>
  <c r="F71" i="39"/>
  <c r="F70" i="39"/>
  <c r="F69" i="39"/>
  <c r="F66" i="39"/>
  <c r="F65" i="39"/>
  <c r="F218" i="10"/>
  <c r="F217" i="10"/>
  <c r="F216" i="10"/>
  <c r="F215" i="10"/>
  <c r="F213" i="10"/>
  <c r="F212" i="10"/>
  <c r="F210" i="10"/>
  <c r="F209" i="10"/>
  <c r="F208" i="10"/>
  <c r="F207" i="10"/>
  <c r="D19" i="21"/>
  <c r="F19" i="21" s="1"/>
  <c r="D74" i="9"/>
  <c r="F74" i="9" s="1"/>
  <c r="F178" i="10"/>
  <c r="F46" i="37"/>
  <c r="F31" i="9"/>
  <c r="D34" i="9"/>
  <c r="F34" i="9" s="1"/>
  <c r="F25" i="9"/>
  <c r="F166" i="10"/>
  <c r="F16" i="9"/>
  <c r="F202" i="10"/>
  <c r="F201" i="10"/>
  <c r="F200" i="10"/>
  <c r="F199" i="10"/>
  <c r="F185" i="10"/>
  <c r="F184" i="10"/>
  <c r="F183" i="10"/>
  <c r="F182" i="10"/>
  <c r="F175" i="10"/>
  <c r="F172" i="10"/>
  <c r="F169" i="10"/>
  <c r="F163" i="10"/>
  <c r="F154" i="10"/>
  <c r="F151" i="10"/>
  <c r="F148" i="10"/>
  <c r="F142" i="10"/>
  <c r="F139" i="10"/>
  <c r="F136" i="10"/>
  <c r="F130" i="10"/>
  <c r="F127" i="10"/>
  <c r="F124" i="10"/>
  <c r="F121" i="10"/>
  <c r="F118" i="10"/>
  <c r="F112" i="10"/>
  <c r="F109" i="10"/>
  <c r="F106" i="10"/>
  <c r="F100" i="10"/>
  <c r="F97" i="10"/>
  <c r="F91" i="10"/>
  <c r="D224" i="10"/>
  <c r="F224" i="10" s="1"/>
  <c r="D115" i="10"/>
  <c r="F115" i="10" s="1"/>
  <c r="D133" i="10"/>
  <c r="F133" i="10" s="1"/>
  <c r="D103" i="10"/>
  <c r="F103" i="10" s="1"/>
  <c r="F84" i="52"/>
  <c r="F55" i="52"/>
  <c r="F14" i="19"/>
  <c r="F18" i="19" s="1"/>
  <c r="F36" i="53" s="1"/>
  <c r="F10" i="45"/>
  <c r="F9" i="45"/>
  <c r="F14" i="45" s="1"/>
  <c r="F30" i="53" s="1"/>
  <c r="F60" i="57"/>
  <c r="F59" i="39"/>
  <c r="F32" i="39"/>
  <c r="F24" i="39"/>
  <c r="F72" i="52"/>
  <c r="F52" i="52"/>
  <c r="F49" i="52"/>
  <c r="F36" i="52"/>
  <c r="F33" i="52"/>
  <c r="F81" i="9"/>
  <c r="F78" i="9"/>
  <c r="F293" i="34" l="1"/>
  <c r="F28" i="53" s="1"/>
  <c r="F87" i="36"/>
  <c r="F32" i="53" s="1"/>
  <c r="F237" i="10"/>
  <c r="F16" i="53" s="1"/>
  <c r="F155" i="39"/>
  <c r="F24" i="53" s="1"/>
  <c r="F18" i="50"/>
  <c r="F8" i="53" s="1"/>
  <c r="F98" i="52"/>
  <c r="F10" i="53" s="1"/>
  <c r="F36" i="21"/>
  <c r="F34" i="53" s="1"/>
  <c r="F180" i="62"/>
  <c r="F12" i="53" s="1"/>
  <c r="F103" i="57"/>
  <c r="F38" i="53" s="1"/>
  <c r="F84" i="9"/>
  <c r="F14" i="53" s="1"/>
  <c r="F119" i="37"/>
  <c r="F26" i="53" s="1"/>
  <c r="F41" i="53" l="1"/>
  <c r="F19" i="53"/>
  <c r="F44" i="53" l="1"/>
  <c r="H13" i="90" s="1"/>
  <c r="H21" i="90" s="1"/>
  <c r="H22" i="90" s="1"/>
  <c r="H24" i="90" l="1"/>
  <c r="H26" i="90"/>
</calcChain>
</file>

<file path=xl/sharedStrings.xml><?xml version="1.0" encoding="utf-8"?>
<sst xmlns="http://schemas.openxmlformats.org/spreadsheetml/2006/main" count="4348" uniqueCount="2236">
  <si>
    <t xml:space="preserve"> - površina se očisti prahu, madežev in drugih nečistoč in impregnira </t>
  </si>
  <si>
    <t xml:space="preserve"> - dvakratno glajenje in brušenje sten z notranjim kitom</t>
  </si>
  <si>
    <t>SKUPAJ MIZARSKA DELA:</t>
  </si>
  <si>
    <t>SKUPAJ KLJUČAVNIČARSKA DELA:</t>
  </si>
  <si>
    <t>Ključavničarska dela:</t>
  </si>
  <si>
    <t>Zidarska dela</t>
  </si>
  <si>
    <t>III.</t>
  </si>
  <si>
    <t>Opomba:</t>
  </si>
  <si>
    <t>2.</t>
  </si>
  <si>
    <t>m3</t>
  </si>
  <si>
    <t>3.</t>
  </si>
  <si>
    <t>4.</t>
  </si>
  <si>
    <t>m2</t>
  </si>
  <si>
    <t>7.</t>
  </si>
  <si>
    <t>8.</t>
  </si>
  <si>
    <t>m1</t>
  </si>
  <si>
    <t>9.</t>
  </si>
  <si>
    <t>II.</t>
  </si>
  <si>
    <t>Betonska dela</t>
  </si>
  <si>
    <t xml:space="preserve"> </t>
  </si>
  <si>
    <t>I.</t>
  </si>
  <si>
    <t>Keramičarska dela</t>
  </si>
  <si>
    <t>KERAMIČARSKA DELA SKUPAJ:</t>
  </si>
  <si>
    <t>Kompletna izdelava plavajočih podov vključno z armaturo armiranih estrihov, z izdelavo dilatacij ob zidovih s stiropor trakom in s polaganjem toplotne izolacije - po sestavah. Obračun v m2.</t>
  </si>
  <si>
    <t>V.</t>
  </si>
  <si>
    <t>E/M</t>
  </si>
  <si>
    <t>količina</t>
  </si>
  <si>
    <t>cena/enoto</t>
  </si>
  <si>
    <t>skupaj</t>
  </si>
  <si>
    <t>Opis</t>
  </si>
  <si>
    <t>10.</t>
  </si>
  <si>
    <t>kg</t>
  </si>
  <si>
    <t>BETONSKA DELA SKUPAJ:</t>
  </si>
  <si>
    <t>Opomba: vsi estrihi in betoni so dilatirani na ustrezne površine in estrihi izvedeni po veljavnih predpisih o zvočni izolativnosti (plavajoči estrihi).</t>
  </si>
  <si>
    <t>TESARSKA DELA SKUPAJ:</t>
  </si>
  <si>
    <t>kpl</t>
  </si>
  <si>
    <t>A. GRADBENA DELA</t>
  </si>
  <si>
    <t xml:space="preserve">      Gradbena dela skupaj: </t>
  </si>
  <si>
    <t>B. OBRTNIŠKA DELA</t>
  </si>
  <si>
    <t xml:space="preserve">      Obrtniška dela skupaj: </t>
  </si>
  <si>
    <t xml:space="preserve">      Gradbena in obrtniška dela skupaj: </t>
  </si>
  <si>
    <t>OPOMBE!</t>
  </si>
  <si>
    <t>1.</t>
  </si>
  <si>
    <t>kos</t>
  </si>
  <si>
    <t>ur</t>
  </si>
  <si>
    <t>ZIDARSKA DELA SKUPAJ:</t>
  </si>
  <si>
    <t>IV.</t>
  </si>
  <si>
    <t>Tesarska dela</t>
  </si>
  <si>
    <t>SLIKOPLESKARSKA DELA SKUPAJ:</t>
  </si>
  <si>
    <t xml:space="preserve"> - v ceni je potrebno upoštevati izdelavo sestave v celoti, kompletno z vgradnjo vogalnikov ter bandažiranjem!</t>
  </si>
  <si>
    <t>Ključavničarska dela</t>
  </si>
  <si>
    <t>5.</t>
  </si>
  <si>
    <t>6.</t>
  </si>
  <si>
    <t>11.</t>
  </si>
  <si>
    <t>12.</t>
  </si>
  <si>
    <t>13.</t>
  </si>
  <si>
    <t>Krovska dela:</t>
  </si>
  <si>
    <t>Montažna dela.</t>
  </si>
  <si>
    <t>Krovska - kleparska  dela</t>
  </si>
  <si>
    <t>VI.</t>
  </si>
  <si>
    <t>Mizarska dela</t>
  </si>
  <si>
    <t xml:space="preserve">Suhomontažna dela </t>
  </si>
  <si>
    <t>SUHOMONTAŽNA DELA SKUPAJ:</t>
  </si>
  <si>
    <t>Tu je zajeta pločevina katera ni detaljno popisana, je pa nujno potrebna za kvalitetno izvedbo objekta! Obračun po dejanskih količinah vpisanih v gradbeni dnevnik in priznanih s strani nadzornega organa!</t>
  </si>
  <si>
    <t>Slikopleskarska  dela</t>
  </si>
  <si>
    <t>Keramičasrka dela</t>
  </si>
  <si>
    <t>VIII.</t>
  </si>
  <si>
    <t>KROVSKO - KLEPARSKA DELA SKUPAJ:</t>
  </si>
  <si>
    <t xml:space="preserve">Dobava in montaža obrob in zaključkov iz Alu tovarniško barvana  ali tovarniško barvano vroče cinkano jeklo, deb.0,8mm, barva po izboru odg. proj. arhitekture, kompletno s potrebno podkonstrukcijo, vsem delom in pritrdilnim materialom. </t>
  </si>
  <si>
    <t>*** stenska keramika</t>
  </si>
  <si>
    <t xml:space="preserve">I.               </t>
  </si>
  <si>
    <t>Izvajalec del je pred betoniranjem dolžan skupaj z nadzorom pregledati načrte instalacij in tehnologije in vgraditi vse razvode instalacij, vložke in škatle za preboje instalacij skozi AB konstrukcije skladno z načrtom instalacij in tehnologije, po tedaj razpoložljivih podatkih</t>
  </si>
  <si>
    <t xml:space="preserve">V. </t>
  </si>
  <si>
    <t>VI.  Slikopleskarska dela</t>
  </si>
  <si>
    <t>VII.</t>
  </si>
  <si>
    <t>a.</t>
  </si>
  <si>
    <t>b.</t>
  </si>
  <si>
    <t>16.</t>
  </si>
  <si>
    <t>17.</t>
  </si>
  <si>
    <t>OPOMBA!</t>
  </si>
  <si>
    <t>V ceni obloge vertikalnih konstrukcij je potrebno upoštevati tudi vsa potrebna odra, varovalne ograje... Izvedeno v skladu predpisov varstva pri delu!!</t>
  </si>
  <si>
    <t>Dobava in vgrajevanje  betona C16/20 za zalivanje odprtin po končanih instalacisjkih delih</t>
  </si>
  <si>
    <t>Podana količina v m2!</t>
  </si>
  <si>
    <t xml:space="preserve"> **** vezni sloj: cement-akrilatno lepilo (tip lepila in način nanosa lepila določiti glede na končni izbor keramike in kvaliteto podlage), deb. 0,3 cm</t>
  </si>
  <si>
    <t>18.</t>
  </si>
  <si>
    <t>19.</t>
  </si>
  <si>
    <t>20.</t>
  </si>
  <si>
    <t>21.</t>
  </si>
  <si>
    <t>23.</t>
  </si>
  <si>
    <t>Oprema</t>
  </si>
  <si>
    <t>24.</t>
  </si>
  <si>
    <t xml:space="preserve"> - upoštevana stenska keramika - po izboru projektanta - upoštevano da se keramika polaga do spuščenega stropa: </t>
  </si>
  <si>
    <t xml:space="preserve"> - doplačilo za vrata v MAX stenah</t>
  </si>
  <si>
    <t>VRATA</t>
  </si>
  <si>
    <t xml:space="preserve"> - AB slopi</t>
  </si>
  <si>
    <t>Vzidava omaric za potrebe instalacij, kompletno z vsem potrebnim delom in materialom. Ocena!</t>
  </si>
  <si>
    <t>c.</t>
  </si>
  <si>
    <t>d.</t>
  </si>
  <si>
    <t>14.</t>
  </si>
  <si>
    <t>15.</t>
  </si>
  <si>
    <t>Pripravljalna in zaključna dela</t>
  </si>
  <si>
    <t>A.</t>
  </si>
  <si>
    <t>B.</t>
  </si>
  <si>
    <t>PRIPRAVLJALNA IN ZAKLJUČNA DELA SKUPAJ:</t>
  </si>
  <si>
    <t>Stavbno pohištvo</t>
  </si>
  <si>
    <t>STAVBNO POHIŠTVO</t>
  </si>
  <si>
    <t>SKUPAJ STAVBNO POHIŠTVO:</t>
  </si>
  <si>
    <t>V tem popisu so upoštevana zemeljska dela za  območje gradnje objekta, brez zunanje ureditve, komunalne infrastrukture ipd.!</t>
  </si>
  <si>
    <t>Izkopi  so obračunani po m3 v raščenem stanju, nasipi so obračunani po m3 v utrjenem stanju!</t>
  </si>
  <si>
    <t>Postavitev gradbenih profilov za izvedbo zemeljskih del odkopov, s prenosom višin na podlagi predhodne zakoličbe geometra</t>
  </si>
  <si>
    <t>A.   GRADBENA DELA</t>
  </si>
  <si>
    <t>Izvedba ravnih streh objektov, z vsemi zaključki,  tesnenji, vse v sestavi:</t>
  </si>
  <si>
    <t>Dovodi s strehe</t>
  </si>
  <si>
    <t>Cevi</t>
  </si>
  <si>
    <t>V obsegu dobave dvigala so zajete naslednje postavke:</t>
  </si>
  <si>
    <t>OPREMA SKUPAJ:</t>
  </si>
  <si>
    <t>Izdelava, dobava in montaža pregradnih sten sanitarij, izdelano  z laminatnimi ploščami na INOX podkonstrukciji. Stene višine 210cm:</t>
  </si>
  <si>
    <t>22.</t>
  </si>
  <si>
    <t>25.</t>
  </si>
  <si>
    <t>26.</t>
  </si>
  <si>
    <t>28.</t>
  </si>
  <si>
    <t>30.</t>
  </si>
  <si>
    <t>27.</t>
  </si>
  <si>
    <t>29.</t>
  </si>
  <si>
    <t>PRIPRAVLJALNA IN ZAKLJUČNA DELA - velja za vsa dela</t>
  </si>
  <si>
    <t>Kota tlaka objekta  +-0.00 = 2,65mnm</t>
  </si>
  <si>
    <t>Pri izvajanju del je potrebno upoštevati navodila projektanta konstrukcij in geomehanika.</t>
  </si>
  <si>
    <t>Planiranje +-3cm  in utrjevanje dna gradbene jame do ustrezne zbitosti   po navodilih geomehanika</t>
  </si>
  <si>
    <t>OPOMBA:</t>
  </si>
  <si>
    <t>ZEMELJSKA DELA</t>
  </si>
  <si>
    <t>GLOBOKO TEMELJENJE</t>
  </si>
  <si>
    <t>V ceni je potrebno upoštevati:</t>
  </si>
  <si>
    <t xml:space="preserve"> -transportno organizacijski stroški garniture in opreme</t>
  </si>
  <si>
    <t xml:space="preserve"> -odbijanje glav pilotov</t>
  </si>
  <si>
    <t xml:space="preserve"> -meritve zveznosti pilotov,  certifikat za vgrajene pilote</t>
  </si>
  <si>
    <t>Obračun po kos vgrajenega pilota</t>
  </si>
  <si>
    <t>IV.  Zidarska dela</t>
  </si>
  <si>
    <t>Zahteve za izdelavo testnega polja</t>
  </si>
  <si>
    <t>Zahteve za betonarno:</t>
  </si>
  <si>
    <t xml:space="preserve">Beton mora biti pripravljen na betonarni, ki ima veljaven certifikat tovarniške kontrole proizvodnje. </t>
  </si>
  <si>
    <t>PIBK – projekt izvajanja betonske konstrukcije (projekt betona)</t>
  </si>
  <si>
    <t>V PIBK morajo biti navedene vse predpisane sestave betonov in postopki priprave teh betonov ter  dodajanja dodatkov v te sestave, saj imajo posamezni produkti svoje specifične zahteve. Vsa kontrola betona se mora vršiti na gradbišču skladno z pravili navedenimi v standardu SIST EN 13670 in nacionalnim dodatkom.</t>
  </si>
  <si>
    <t xml:space="preserve">Vidni betoni za neopaženih površin razred VB3 – površine se kitajo </t>
  </si>
  <si>
    <t>Zahtevajo se za naslednje elemente:</t>
  </si>
  <si>
    <t>Vse površine se naknadno obdelujejo. Vse površine se pred končno obdelavo kitajo, da se zapolni zračne pore, s polimerno malto ustrezne barve in se šele po kitanju dokončno površinsko obdelajo. Zahteve za vidno površino so povzete po SIST TP CEN TR 15739:2009 barvno odstopanje razred C3 za vse elemente, za stopnice velja ravnost razred P3.</t>
  </si>
  <si>
    <t xml:space="preserve">Skladno s standardom SIST EN 13670 :2010/A101:2010/AC:2017 Izvajanje betonske konstrukcije – Nacionalni dodatek- Popravek AC velja za notranji in zunanji tlak ravnost 6 mm pod ravnilom dolžine 200 mm in 12 mm pod 2 metrsko letvijo skladno z zahtevo </t>
  </si>
  <si>
    <t>Vidni betoni za montažne elemente razred VB3</t>
  </si>
  <si>
    <t>Zahteve za vidno površino so povzete po SIST TP CEN TR 15739:2009:</t>
  </si>
  <si>
    <t>Vidni beton razred VB3</t>
  </si>
  <si>
    <t>Zahteve so povzete iz standardov SIST EN 13670-2010-oA101, SIST EN 13670:2010-A101:2010/AC in SIST-TP CEN-TR 15739:2009 za opažene površine je potrebno zagotoviti naslednje zahteve:</t>
  </si>
  <si>
    <t xml:space="preserve">Vidni beton prilagojeni razred med VB2 in VB3 </t>
  </si>
  <si>
    <r>
      <t xml:space="preserve">Dodatno se glede kontrole zahteva večja pogostost kontroliranja svežega betona vgrajenega v talno ploščo in vezne grede nad piloti. Za betone vgrajene v talno ploščo in vezne grede nad piloti se </t>
    </r>
    <r>
      <rPr>
        <u/>
        <sz val="10"/>
        <rFont val="Arial"/>
        <family val="2"/>
        <charset val="238"/>
      </rPr>
      <t>na gradbišču izvede meritev poseda</t>
    </r>
    <r>
      <rPr>
        <sz val="10"/>
        <rFont val="Arial"/>
        <family val="2"/>
        <charset val="238"/>
      </rPr>
      <t xml:space="preserve"> na vsakih 20m3 dospelega betona (vsak drugi mikser) in da se </t>
    </r>
    <r>
      <rPr>
        <u/>
        <sz val="10"/>
        <rFont val="Arial"/>
        <family val="2"/>
        <charset val="238"/>
      </rPr>
      <t>na gradbišču izvede</t>
    </r>
    <r>
      <rPr>
        <sz val="10"/>
        <rFont val="Arial"/>
        <family val="2"/>
        <charset val="238"/>
      </rPr>
      <t xml:space="preserve"> na vsakih  50m3 dospelega betona (vsak 5 mikser) </t>
    </r>
    <r>
      <rPr>
        <u/>
        <sz val="10"/>
        <rFont val="Arial"/>
        <family val="2"/>
        <charset val="238"/>
      </rPr>
      <t>meritev vodocementega razmerja</t>
    </r>
    <r>
      <rPr>
        <sz val="10"/>
        <rFont val="Arial"/>
        <family val="2"/>
        <charset val="238"/>
      </rPr>
      <t xml:space="preserve"> svežega betona skladno s standardom SIST 1026:2016 dodatek NC! Ostali parametri svežega in strjenega betona se kontrolirajo po planu skladnem s standardom in navedenem v PIBK.</t>
    </r>
  </si>
  <si>
    <r>
      <t xml:space="preserve">-          </t>
    </r>
    <r>
      <rPr>
        <u/>
        <sz val="10"/>
        <rFont val="Arial"/>
        <family val="2"/>
        <charset val="238"/>
      </rPr>
      <t>Barvno odstopanje dovoljeno po kriteriju C3</t>
    </r>
    <r>
      <rPr>
        <sz val="10"/>
        <rFont val="Arial"/>
        <family val="2"/>
        <charset val="238"/>
      </rPr>
      <t xml:space="preserve">; dovoljena je ena stopnja senčenja za sosednji površini in dve stopnji senčenja za ne sosednji / oddaljeni površini (barvna lestvica skladno po CIB grey scale, ki je podana v SIST-TP CEN-TR 15739). </t>
    </r>
  </si>
  <si>
    <r>
      <t xml:space="preserve">-          </t>
    </r>
    <r>
      <rPr>
        <u/>
        <sz val="10"/>
        <rFont val="Arial"/>
        <family val="2"/>
        <charset val="238"/>
      </rPr>
      <t>Zračne luknjice in tekstura po kriteriju T3</t>
    </r>
    <r>
      <rPr>
        <sz val="10"/>
        <rFont val="Arial"/>
        <family val="2"/>
        <charset val="238"/>
      </rPr>
      <t>; velikost luknjice največ do premera 6,2mm (0,3 cm</t>
    </r>
    <r>
      <rPr>
        <vertAlign val="superscript"/>
        <sz val="10"/>
        <rFont val="Arial"/>
        <family val="2"/>
        <charset val="238"/>
      </rPr>
      <t>2</t>
    </r>
    <r>
      <rPr>
        <sz val="10"/>
        <rFont val="Arial"/>
        <family val="2"/>
        <charset val="238"/>
      </rPr>
      <t xml:space="preserve">) in globine največ 2 mm, vsebnost zračnih por &lt; 5000 mm2 ( površina z luknjicami mora biti manjša od 2,0% kontrolne površine merjeno na površini 500 x 500 mm, koncentracija luknjic ne enem delu ne sme presegati 5% celotne vidne površine elementa. </t>
    </r>
  </si>
  <si>
    <r>
      <t xml:space="preserve">-          </t>
    </r>
    <r>
      <rPr>
        <u/>
        <sz val="10"/>
        <rFont val="Arial"/>
        <family val="2"/>
        <charset val="238"/>
      </rPr>
      <t>Ravnost po prilagojenem kriteriju P3; neravnina sme znašati največ 6 mm merjeno pod 2 m ravnilom in največ 3 mm merjeno pod 20 cm linelaom – ravnorobim ravnilom</t>
    </r>
  </si>
  <si>
    <t xml:space="preserve">-          Vidna površina brez segregacije, krušenja robov, izcedkov, eflorescence in mikro razpok na površinskem sloju. </t>
  </si>
  <si>
    <t>-          Točka s katere opazovalec opazuje/ocenjuje površino je najmanj 5 m oddaljena od površine betona. Opažena napaka na površini ne sme biti večja od 15 cm2 pri oddaljenosti opazovalca 5 m.</t>
  </si>
  <si>
    <r>
      <t xml:space="preserve">-          </t>
    </r>
    <r>
      <rPr>
        <u/>
        <sz val="10"/>
        <rFont val="Arial"/>
        <family val="2"/>
        <charset val="238"/>
      </rPr>
      <t>Zračne luknjice in tekstura po prilagojenem  kriteriju T3</t>
    </r>
    <r>
      <rPr>
        <sz val="10"/>
        <rFont val="Arial"/>
        <family val="2"/>
        <charset val="238"/>
      </rPr>
      <t>; velikost luknjice največ do premera 6,2mm (0,3 cm</t>
    </r>
    <r>
      <rPr>
        <vertAlign val="superscript"/>
        <sz val="10"/>
        <rFont val="Arial"/>
        <family val="2"/>
        <charset val="238"/>
      </rPr>
      <t>2</t>
    </r>
    <r>
      <rPr>
        <sz val="10"/>
        <rFont val="Arial"/>
        <family val="2"/>
        <charset val="238"/>
      </rPr>
      <t xml:space="preserve">) in globine največ 2 mm, vsebnost zračnih por &lt; 5000 mm2 ( površina z luknjicami mora biti manjša od 2,0% kontrolne površine merjeno na površini 500 x 500 mm, koncentracija luknjic ne enem delu ne sme presegati 5% celotne vidne površine elementa. </t>
    </r>
  </si>
  <si>
    <r>
      <t xml:space="preserve">-          </t>
    </r>
    <r>
      <rPr>
        <u/>
        <sz val="10"/>
        <rFont val="Arial"/>
        <family val="2"/>
        <charset val="238"/>
      </rPr>
      <t>Ravnost po kriteriju N.8 -popravek AC SIST EN 13670:2017</t>
    </r>
    <r>
      <rPr>
        <sz val="10"/>
        <rFont val="Arial"/>
        <family val="2"/>
        <charset val="238"/>
      </rPr>
      <t xml:space="preserve">; neravnina sme znašati največ 12 mm merjeno pod 2m ravnilom in največ 6 mm merjeno pod 20cm linelaom – ravnorobim ravnilom. </t>
    </r>
  </si>
  <si>
    <t>·         Nosilci, ki podpirajo montažne PI plošče vse površine</t>
  </si>
  <si>
    <t>-          Točka s katere opazovalec opazuje/ocenjuje površino je najmanj 5 m oddaljena od površine betona. Opažena napaka na površini ne sme biti večja od 20 cm2 pri oddaljenosti opazovalca 5 m.</t>
  </si>
  <si>
    <r>
      <t xml:space="preserve">-          </t>
    </r>
    <r>
      <rPr>
        <u/>
        <sz val="10"/>
        <rFont val="Arial"/>
        <family val="2"/>
        <charset val="238"/>
      </rPr>
      <t>Zračne luknjice in tekstura po poostrenem kriteriju T</t>
    </r>
    <r>
      <rPr>
        <sz val="10"/>
        <rFont val="Arial"/>
        <family val="2"/>
        <charset val="238"/>
      </rPr>
      <t>; velikost luknjice največ do premera 10 mm (0,785 cm</t>
    </r>
    <r>
      <rPr>
        <vertAlign val="superscript"/>
        <sz val="10"/>
        <rFont val="Arial"/>
        <family val="2"/>
        <charset val="238"/>
      </rPr>
      <t>2</t>
    </r>
    <r>
      <rPr>
        <sz val="10"/>
        <rFont val="Arial"/>
        <family val="2"/>
        <charset val="238"/>
      </rPr>
      <t xml:space="preserve">) in globine največ 4 mm, vsebnost zračnih por &lt; 8750 mm2 ( površina z luknjicami mora biti manjša od 3,5% kontrolne površine merjeno na površini 500 x 500 mm, koncentracija luknjic ne enem delu ne sme presegati 7% celotne vidne površine elementa. </t>
    </r>
  </si>
  <si>
    <t xml:space="preserve"> - medetažne plošče pri vertikalnih jedrih, krovna plošča stopnišč, krovna plošča dvigala</t>
  </si>
  <si>
    <t xml:space="preserve"> - vzdolžni nosilci pri odprtinah (klančini)</t>
  </si>
  <si>
    <t xml:space="preserve"> - vzdolžni nosilci pri monolitnih ploščah</t>
  </si>
  <si>
    <t xml:space="preserve"> - prečni nosilci pri naleganju klančine</t>
  </si>
  <si>
    <t xml:space="preserve"> - prečni nosilci pri naleganju klančin in pri odprtinah v stropni plošči</t>
  </si>
  <si>
    <t xml:space="preserve"> - prečni nosilci pri monolitnih ploščah</t>
  </si>
  <si>
    <t xml:space="preserve"> - AB cokl elektro omare</t>
  </si>
  <si>
    <t xml:space="preserve"> - parapetni zid ob odprtini v plošči/streha</t>
  </si>
  <si>
    <t xml:space="preserve"> - prečni nosilci pri odprtinah v plošči /pri nalaganju klančin</t>
  </si>
  <si>
    <t xml:space="preserve"> - nosilci pri ploščah vertikalnih jeder</t>
  </si>
  <si>
    <t xml:space="preserve"> - plošče medetaž med osmi B-C</t>
  </si>
  <si>
    <t xml:space="preserve"> - robnik na klančini, dvignjen za 15,0 cm, širine 30 cm </t>
  </si>
  <si>
    <t xml:space="preserve"> - parapetni venec kot zaključek talne plošče (kjer poteka kanal odvodnjavanja)</t>
  </si>
  <si>
    <t xml:space="preserve"> - podložni beton pod točkovnimi temelji, pod gredami, pod talnimi ploščami</t>
  </si>
  <si>
    <t xml:space="preserve"> - točkovni temelji</t>
  </si>
  <si>
    <t xml:space="preserve"> - stena os 15/B-C - pritličje</t>
  </si>
  <si>
    <t xml:space="preserve"> - stene pritličja Z2b</t>
  </si>
  <si>
    <t xml:space="preserve"> - stene Z1</t>
  </si>
  <si>
    <t xml:space="preserve"> - stena Z1A</t>
  </si>
  <si>
    <t xml:space="preserve"> - venec strehe</t>
  </si>
  <si>
    <t xml:space="preserve"> - nosilec 2.nadstropje</t>
  </si>
  <si>
    <t xml:space="preserve"> - parapetne stene ob rampi (Z1/B)
</t>
  </si>
  <si>
    <t>Montažne PI plošče in montažne stopnice se izvedejo kot vidni beton razreda VB3 z zahtevami po ravnosti razred P3, teksturi razred T3 in barvi razred C3 povzeto po SIST TP CEN TR 15739:2009, (natančen opis je podan v nadaljevanju). PI plošče in stopnice se izvede z betonom specifikacije C30/37 XS1/XC4. Vodocementno razmerje v/c je omejeno &lt; 0,50.</t>
  </si>
  <si>
    <t>Montažne stopnice morajo  dosegati odpornost proti zdrsu mokre površine po metodi SRV najmanj 45, merjeno po SIST EN 13036-4 Metoda merjenja odpornosti površine proti drsenju/zdrsu – Preskus z nihalom ali pa se protidrsnost doseže s posebnim premazom (na primer: Guard Slip Resistant, Guard Industry).</t>
  </si>
  <si>
    <t>Beton za montažne PI plošče</t>
  </si>
  <si>
    <t>Beton za montažne stopnice</t>
  </si>
  <si>
    <r>
      <t xml:space="preserve"> - stopnice pri vertikalnem jedru </t>
    </r>
    <r>
      <rPr>
        <b/>
        <u/>
        <sz val="11"/>
        <rFont val="Arial CE"/>
        <charset val="238"/>
      </rPr>
      <t>v osi 1 in 17/med osmi B-C</t>
    </r>
    <r>
      <rPr>
        <sz val="10"/>
        <rFont val="Arial CE"/>
        <family val="2"/>
        <charset val="238"/>
      </rPr>
      <t>. Stopnice so tlorisno</t>
    </r>
    <r>
      <rPr>
        <b/>
        <sz val="11"/>
        <rFont val="Arial CE"/>
        <charset val="238"/>
      </rPr>
      <t xml:space="preserve"> U</t>
    </r>
    <r>
      <rPr>
        <sz val="10"/>
        <rFont val="Arial CE"/>
        <family val="2"/>
        <charset val="238"/>
      </rPr>
      <t xml:space="preserve"> oblike z vmesnimi podesti.  Globina stopnice cca 27,50 cm, širina 145,0 cm. Točno dolžino ram določiti po delavniških načrtih!!</t>
    </r>
  </si>
  <si>
    <t>Stopnice potekajo od kote +-0,00 -&gt; +9,85 m.</t>
  </si>
  <si>
    <t>Dobava, montaža in demontaža opaža krovne plošče nad dvigalnimi jaški</t>
  </si>
  <si>
    <t>Dobava, montaža in demontaža opaža utora v AB talni plošči (konzolni del). Utor narisno konusne oblike, dim. 8-10 cm, višine 8,0 cm. (kanal za odvodnjavanje)</t>
  </si>
  <si>
    <t xml:space="preserve">Dobava, montaža in demontaža  opaža točkovnih temeljev </t>
  </si>
  <si>
    <t>Dobava, montaža in demontaža  opaža temeljnih gred</t>
  </si>
  <si>
    <t xml:space="preserve">Dobava, montaža in demontaža opaža nosilcev  </t>
  </si>
  <si>
    <t xml:space="preserve"> - enostavni nosilci</t>
  </si>
  <si>
    <t xml:space="preserve"> - razgibani/več kotnih nosilcev po obodu plošče</t>
  </si>
  <si>
    <t xml:space="preserve"> - nosilci ob klančini (vzdolžno)</t>
  </si>
  <si>
    <t>Dobava, montaža in demontaža opaža krovne plošče nad stopnišči in roba plošče. (višine do 3,0 m)</t>
  </si>
  <si>
    <t>Dobava, montaža in demontaža opaža plošč in roba plošč med osjo B-C (sredinski del objekta), višina podpiranja 3-6m - 2. nadstropje</t>
  </si>
  <si>
    <t>Dobava, montaža in demontaža opaža plošč in roba plošč med osjo B-C (sredinski del objekta), višina podpiranja do 3,0 m - nad pritličjem in 1.nadstropjem.</t>
  </si>
  <si>
    <t xml:space="preserve"> - nosilci vertikalnih jeder</t>
  </si>
  <si>
    <t>Opaž ločnega AB robnika pri klančini, dvignejno za 15,0 cm, količina opaža podana v m1!</t>
  </si>
  <si>
    <t>Dobava, montaža in demontaža opaža preskokov v talni plošči</t>
  </si>
  <si>
    <t xml:space="preserve">Dobava, montaža in demontaža opaža roba talne plošče </t>
  </si>
  <si>
    <t>Dobava, montaža in demontaža opaža ležišča v AB steni za naleganje TT plošč. Utori za naleganje globine 10 cm, višine 40,0 cm. Stena kjer nalegajo TT plošče je dolžine 560 cm. Podana količina skupne dolžine AB sten, kjer nalegajo TT plošče!</t>
  </si>
  <si>
    <t>Dobava, montaža in demontaža dvostranskega opaža parapetnega venca strehe - nad ploščo  vertikalnih jedr in ploščo dvigalnih jaškov.</t>
  </si>
  <si>
    <r>
      <t xml:space="preserve">Dobava, montaža in demontaža opaža AB slopov, z višino podpiranja </t>
    </r>
    <r>
      <rPr>
        <b/>
        <sz val="10"/>
        <rFont val="Arial CE"/>
        <charset val="238"/>
      </rPr>
      <t>do 3,30</t>
    </r>
    <r>
      <rPr>
        <sz val="10"/>
        <rFont val="Arial CE"/>
        <family val="2"/>
        <charset val="238"/>
      </rPr>
      <t xml:space="preserve"> m</t>
    </r>
  </si>
  <si>
    <t xml:space="preserve">Dobava, montaža in demontaža opaža  prehodov  v AB elementih za vrata. Obračun po m2 razvite površine opaža. </t>
  </si>
  <si>
    <t>Dobava, montaža in demontaža opaža  prehodov  v AB elementih, obračun po kosu:</t>
  </si>
  <si>
    <t xml:space="preserve"> - stena debelina 30,0 cm, prehod fi 15 cm</t>
  </si>
  <si>
    <t xml:space="preserve"> - stena debeline 40,0 cm, prehod fi 15,0 cm</t>
  </si>
  <si>
    <t xml:space="preserve"> - stena debeline 30,0 cm, prehod fi 25 cm</t>
  </si>
  <si>
    <t xml:space="preserve"> - stena debeline 20,0 cm, prehod fi 25,0 cm</t>
  </si>
  <si>
    <t xml:space="preserve">Dobava, montaža in demontaža opaža AB cokla elektro omare. </t>
  </si>
  <si>
    <t>31.</t>
  </si>
  <si>
    <t>32.</t>
  </si>
  <si>
    <t>33.</t>
  </si>
  <si>
    <r>
      <t xml:space="preserve">Dobava materiala in izdelava ometa sten, izvedeno enoslojni strojni omet, </t>
    </r>
    <r>
      <rPr>
        <b/>
        <u/>
        <sz val="10"/>
        <rFont val="Arial CE"/>
        <charset val="238"/>
      </rPr>
      <t>stik z AB konstrukcijo bandažiran</t>
    </r>
    <r>
      <rPr>
        <sz val="10"/>
        <rFont val="Arial CE"/>
        <family val="2"/>
        <charset val="238"/>
      </rPr>
      <t xml:space="preserve"> - upoštevati ves potreben material in delo</t>
    </r>
  </si>
  <si>
    <t xml:space="preserve"> - ločilni sloj, PE folija</t>
  </si>
  <si>
    <t xml:space="preserve"> - AB plošča in ostali sloji kot P1 - zajeto posebej</t>
  </si>
  <si>
    <t>34.</t>
  </si>
  <si>
    <t>Z5 - obzidava jaška, pozidava venca zidu do plošče</t>
  </si>
  <si>
    <t xml:space="preserve"> - betonski zidak, skladen s SIST EN 206 / SIST 1026, zidan z malto po standardu SIST  EN  998-1, trdnosti razred M10 / EC-6, zidan 2 cm navznoter iz ravnine AB stene ali slopa, deb. 12,00 cm</t>
  </si>
  <si>
    <t>Dobava materiala in izvedba pozidave sten prezračevalnih jaškov, kompletno z upoštevanjem vsega dela in materiala:</t>
  </si>
  <si>
    <t>Dobava materiala in izvedba pozidave sten nad AB stenami v območju reber TT plošče, kompletno z upoštevanjem vsega dela in materiala:</t>
  </si>
  <si>
    <t xml:space="preserve"> - nosilnost - 13 oseb</t>
  </si>
  <si>
    <t xml:space="preserve"> - hitrost - 1,0 m/s</t>
  </si>
  <si>
    <t xml:space="preserve"> - višina  dvigalnega jaška  - 14,85m</t>
  </si>
  <si>
    <t xml:space="preserve"> - število postaj - 4</t>
  </si>
  <si>
    <t xml:space="preserve"> - število dostopov - 4 - vsi na isti strani - neprehodna kabina</t>
  </si>
  <si>
    <t>Izdelava, dobava in montaža električnega  osebnega dvigala kot.  npr. Schindler 3300 - 1000 kg nosilnosti oz. 13 oseb</t>
  </si>
  <si>
    <t xml:space="preserve"> - parapetni zidec pri cvetličnem koritu</t>
  </si>
  <si>
    <t>35.</t>
  </si>
  <si>
    <t xml:space="preserve"> - talne plošče
</t>
  </si>
  <si>
    <t xml:space="preserve"> ** pločniki v pritlični etaži</t>
  </si>
  <si>
    <t xml:space="preserve"> ** sestava P2 v ostalih prostorih</t>
  </si>
  <si>
    <t xml:space="preserve"> - ločilni sloj, PE folija </t>
  </si>
  <si>
    <t>N2 - stopniščna jedra in tehnični prostori</t>
  </si>
  <si>
    <t xml:space="preserve"> - mikroarmirani betonski estrih, C25/30, mikroarmatura PP vlakna (0,9kg/m³), zaglajen, dilatiran, rege med polji kitane z PUR kitom, deb. 6,00 cm</t>
  </si>
  <si>
    <t xml:space="preserve"> - finalni sloj kot N1 - zajet posebej</t>
  </si>
  <si>
    <t xml:space="preserve"> - - AB plošča, lita na licu mesta, po statičnem izračunu, beton specifikacije C30/37, XS1/XC4 Dmax 16 S4, deb. 20,00 cm - zajeto posebej</t>
  </si>
  <si>
    <t xml:space="preserve"> - Pri pripravi ponudbe je obvezno upoštevati vse opombe /zavihek OPOMBE!</t>
  </si>
  <si>
    <t xml:space="preserve"> - Z oddajo ponudbe ponudnik potrjuje, da:</t>
  </si>
  <si>
    <t xml:space="preserve">  *si je ogledal gradbeno področje, </t>
  </si>
  <si>
    <t xml:space="preserve">  *je razčistil vse nejasnosti, ki se navezujejo na razpis in ponudbo,</t>
  </si>
  <si>
    <t xml:space="preserve">  *se je informiral o vseh okoliščinah izvedbe storitev in da je skrbno preveril vse razpisne </t>
  </si>
  <si>
    <t xml:space="preserve">   dokumente v okviru obveznosti opozarjanja.</t>
  </si>
  <si>
    <t xml:space="preserve"> - Z oddajo ponudbe ponudnik izjavlja, da se je informiral o vseh krajevnih razmerah </t>
  </si>
  <si>
    <t xml:space="preserve">(omejitve, težavnosti, delovni in skladiščni pogoji, možnosti deponiranja, kanalizacija, elektrika, </t>
  </si>
  <si>
    <t>Minimalni trdnostni razred za vse betone je najmanj C30/37 oziroma več, če tako zahteva statik. Priporočam, da so vsi konstrukcijski betoni označeni s stopnjo izpostavljenosti XS1 in v kombinacijami z ostalimi stopnjami izpostavljenosti kjer so le te potrebne (npr. XC4 za vse elemente izpostavljene dežju ali zahtevani odpornosti betona na prodor vode stopnje PV II)!</t>
  </si>
  <si>
    <t>Beton za dovozne rampe</t>
  </si>
  <si>
    <t>Spodnjo stran dovozne rampe se izvede kot vidni beton razreda VB3 z zahtevami po ravnosti neravnina sme znašati največ 12 mm merjeno pod 2m ravnilom in največ 6 mm merjeno pod 20cm, teksturi razred T3 in barvi razred C3 povzeto po SIST TP CEN TR 15739:2009, (natančen opis je podan v nadaljevanju).</t>
  </si>
  <si>
    <t>Opažne plošče za rampe morajo biti nove ali ustrezno ohranjeni, da bo mogoče doseči zahtevani razred vidnega betona razreda VB3 na spodnji strani rampe.</t>
  </si>
  <si>
    <r>
      <t xml:space="preserve">Dovozne rampe se izvede z betonom specifikacije C30/37 XS1/XC4 Dmax 16 S3. Konsistenca betona mora biti prilagojena betoniranju klančin – ustrezno gosta (priporočen posed 9 – 12 cm). V sestavo betona se doda tekoči dodatek za zmanjšanje krčenja zaradi izsuševanja (6-8 kg/m3 tekočega dodatka SRA 100, HaBe); inhibitor za preprečevanje korozije armature (NitCal v količini 7-13 kg/m3, HaBe) in polipropilenska vlakna PP (0,9 kg/m3 vlaken Belmix dolžine 10mm). Vodocementno razmerje v/c je omejeno &lt; 0,50. Pri primerni stopnji vezanja betona se površino »delno« strojno obdela z rotacijskimi gladili / helikopterjem. Stopnja strojne obdelave je odvisna od kakovosti površine saj se naknadno površina betona peska kot priprava podlage za nanos DECSEAL sistema zaključnega sloja. Sistem DECSEAL se nanese na talno ploščo, medetažne plošče, strešno ploščo, dovozne rampe in robne konzole. Postopek izvedbe DECKSEAL sistema zaključnega sloja je podan v </t>
    </r>
    <r>
      <rPr>
        <u/>
        <sz val="10"/>
        <rFont val="Arial"/>
        <family val="2"/>
        <charset val="238"/>
      </rPr>
      <t>postopku izvedbe, ki ga mora pripraviti izvajalec pred začetkom del</t>
    </r>
    <r>
      <rPr>
        <sz val="10"/>
        <rFont val="Arial"/>
        <family val="2"/>
        <charset val="238"/>
      </rPr>
      <t>. Rezanje reg na rampi mora odobriti statik. Morebitne razpoke se sanira pred nanosom zaključnega sloja DECSEAL (lahko tudi z materiali sistema DECSEAL). Za sanacijo razpok se predhodno izdela elaborat sanacije.</t>
    </r>
  </si>
  <si>
    <t xml:space="preserve"> - stene - oznake Z1 in Z1A
</t>
  </si>
  <si>
    <t xml:space="preserve">Pred začetkom del se obvezno izdela poskusna polja, kjer se preveri sestave betona, obdelava površine in določi globina obdelave (brušenja štokanja, pranja)! Za notranji beton se izdela 1 m2 veliko testno polje. Za vidne zunanje barvne betone se predhodno izdela, za vsako barvo, manjše vzorce plošče z robom 40 cm, ki se površinsko obdelajo. </t>
  </si>
  <si>
    <t>Nastopna ploskev stopnic mora dosegati odpornost proti zdrsu mokre površine po metodi SRV najmanj 45, merjeno po SIST EN 13036-4, kar je možno doseči z obdelavo površine ali s premazom (na primer Guard Slip Resistant, Guard Industry). Metoda merjenja odpornosti površine proti drsenju/zdrsu – Preskus z nihalom.</t>
  </si>
  <si>
    <t>Za zidce obojestransko vidne in stene, ki so vidne enostransko je za doseganje vidnega betona razreda VB3 predvidena uporaba posebne folije, ki se lepi na opaže (na primer folija Formtex).</t>
  </si>
  <si>
    <t xml:space="preserve">Drenažna folija za opaže  za doseganje vidnega betona razreda VB3 (primer Formtex) </t>
  </si>
  <si>
    <t>Zahteve za drenažno folijo, ki mora dosegati vidni beton razreda VB3 so sledeče:</t>
  </si>
  <si>
    <t>Folijo se lepi na opažno površino s posebnim lepilom proizvajalca ali pa se uporabi samolepilno folijo (primer: Foremtex CPF liner ali Foremtex PSA CPF liner ali enakovredno). Folija omogoči doseganje zahtevanega razreda vidnega betona VB3 glede zahtev teksture in barve in obenem zelo izboljša kakovost površinskega sloja betona.</t>
  </si>
  <si>
    <t>Folija mora vedno na dnu opaža segati izven opaža, kar omogoči izcejanje odvečne vode. Prav tako mora folija na vrhu opaža segati izven betona, kar omogoči odzračevanje betona.</t>
  </si>
  <si>
    <t>Drenažno folijo je možno uporabljati večkrat, priporočamo pa največ dvakratno uporabo za vidne betone razreda VB3. Drenažna folija mora biti pri lepljenju na opaže vedno zavihana preko robov opaža in dobro pritrjena. Drenažna folijam mora biti pod opaži nameščena tako, da je pripeljana ven iz opaža in omogoča izcejanje odvečne vode. Na vrhu opaža mora folija gledati iz betona zato, da omogoča odzračevanje.</t>
  </si>
  <si>
    <t>·         Montažne stopnice spodnja stran in bočna vidna stran,</t>
  </si>
  <si>
    <t>·         Nastopna in čelna ploskev montažnih  stopnišč,</t>
  </si>
  <si>
    <t>·         Montažne PI plošče – spodnja stran.</t>
  </si>
  <si>
    <t>·         Zidci ramp (obojestransko vidno),</t>
  </si>
  <si>
    <t>·         zidci na strehi (obojestransko vidno),</t>
  </si>
  <si>
    <t>·         spodnja stran dovoznih ramp,</t>
  </si>
  <si>
    <t>·         stene stopnišča (enostransko vidna),</t>
  </si>
  <si>
    <t>·         spodnja stran podestov na stopniščih.</t>
  </si>
  <si>
    <r>
      <t xml:space="preserve">-          </t>
    </r>
    <r>
      <rPr>
        <u/>
        <sz val="10"/>
        <rFont val="Arial"/>
        <family val="2"/>
        <charset val="238"/>
      </rPr>
      <t>Dodatna zahteva zamik opaža v stopnišču;</t>
    </r>
    <r>
      <rPr>
        <sz val="10"/>
        <rFont val="Arial"/>
        <family val="2"/>
        <charset val="238"/>
      </rPr>
      <t xml:space="preserve"> zamik vidne površine betona na mestu stika opaža (merjeno z 20 cm linealom - ravnorobim ravnilom) ne sme biti večji od 8 mm za kar morajo biti upoštevane deformacije opaža pri vgradnji betona in dovolj natančno delo postavljanja opažev. </t>
    </r>
  </si>
  <si>
    <t>·         Folija mora imeti dvojno funkcijo in mora vsebovati tako filtrski kot drenažni sistem za odvajanje odvečne vode in zraka.</t>
  </si>
  <si>
    <t>·         Velikost por filtrskega sistema mora biti manjša od 32 mikronov.</t>
  </si>
  <si>
    <t>·         Propustnost zraka 250 lit/m2/sek.</t>
  </si>
  <si>
    <t>·         Propustnost vode 10 lit/m2/sek.</t>
  </si>
  <si>
    <t>·         Folija mora biti sposobna zadržati vsaj 1,0 liter vode na kvadratni meter kar omogoči boljšo nego betona.</t>
  </si>
  <si>
    <t>·         Debelina folije ob pritisku 200kPa vsaj 0.8mm.</t>
  </si>
  <si>
    <t>stene, obloge</t>
  </si>
  <si>
    <t xml:space="preserve"> - parna zapora, PE folija Sd=100m</t>
  </si>
  <si>
    <t xml:space="preserve"> - vodoodporna cementna plošča, kot npr. Knauf Aquapanel, 2 x 12,5 mm, bandažirana, kitana in barvana s poldisperzijsko barvo ali obložena s keramičnimi ploščicami (po shemi), deb. 2,50 cm</t>
  </si>
  <si>
    <t xml:space="preserve"> - kovinska podkonstrukcija 50 mm, vmes toplotna izolacija, mineralna volna 50 mm, deb. 5,00 cm</t>
  </si>
  <si>
    <t xml:space="preserve"> - AB nosilna kosntrukcija kot Z1, enostransko obdelana - zajeta posebej</t>
  </si>
  <si>
    <t>Z2/A  in Z2B - AB stena med ogrevanimi in neogrevanimi prostori</t>
  </si>
  <si>
    <t>Z3 - lahka predelna stena</t>
  </si>
  <si>
    <t xml:space="preserve"> - kovinska podkonstrukcija 50 ali 75 mm, vmes toplotna izolacija, mineralna volna 50 mm, deb. 5,00 - 7,50 cm</t>
  </si>
  <si>
    <t>Z3/A - lahka predelna stena (PURES)</t>
  </si>
  <si>
    <t xml:space="preserve"> - vodoodporna cementna plošča, kot npr. Knauf Aquapanel, 2 x 12,5 mm, bandažirana, kitana in barvana s poldisperzijsko barvo, deb. 2,50 cm</t>
  </si>
  <si>
    <t xml:space="preserve"> - parna zapora, PE folija Sd=100m, deb. 15,00 cm</t>
  </si>
  <si>
    <t>Z4 - instalacijska in požarna predelna stena</t>
  </si>
  <si>
    <t xml:space="preserve"> - mavčnokartonska plošča, 1 x 12,5 mm, deb. 1,25 cm</t>
  </si>
  <si>
    <t xml:space="preserve"> - parna zapora, PE folija Sd=100m, deb. 2,50 cm</t>
  </si>
  <si>
    <t xml:space="preserve"> - požarne mavčnokartonske plošče, kot npr. Knauf Fireboard, 2 x 12,5 mm, bandažirana, kitana in barvana s poldisperzijsko barvo, deb. 2,50 cm</t>
  </si>
  <si>
    <t>spuščeni stropovi</t>
  </si>
  <si>
    <t>St2 - strop ogrevanega proti neogrevanem prostoru (sanitarije, brez PURES-a)</t>
  </si>
  <si>
    <t xml:space="preserve"> - zračni sloj med rebri</t>
  </si>
  <si>
    <t xml:space="preserve"> - toplotna izolacija, mineralna steklena volna, toplotna prevodnost λ: 0,032 W/mK, deb. 16,00 cm</t>
  </si>
  <si>
    <t xml:space="preserve"> - kovinska stropna podkonstrukcija, deb. 2,70 cm</t>
  </si>
  <si>
    <t xml:space="preserve"> - mavčnokartonska plošča, bandažirana, kitana in barvana z disperzijsko barvo, deb. 1,30 cm</t>
  </si>
  <si>
    <t xml:space="preserve"> - medetažna konstrukcija, prefabricirane PI plošče (N1) - zajeto posebej</t>
  </si>
  <si>
    <t xml:space="preserve"> - ojačitve za vrata </t>
  </si>
  <si>
    <t xml:space="preserve"> - ojačitve za WC</t>
  </si>
  <si>
    <t xml:space="preserve"> - ojačitve za umivalnike</t>
  </si>
  <si>
    <t xml:space="preserve"> - ojačitev na mestu ročaja za invalide</t>
  </si>
  <si>
    <t xml:space="preserve"> - linijske ojačitve, ocena</t>
  </si>
  <si>
    <t>Dobava in  vgradnja  revizijskih odprtin v spuščenem stropu , kompletno z upoštevanjem vsega dela in pritrdilnega materiala. Revizijske odprtine morajo biti izvedene po zahtevah požarnega elaborata! Dimenzije 40/40 cm oz. po zahtevah instalaterjev!</t>
  </si>
  <si>
    <t>prehodi v AB stenah</t>
  </si>
  <si>
    <t>horizontalni prehodi (ploščah, nosilcij, ..)</t>
  </si>
  <si>
    <t xml:space="preserve"> - dim. 35/16 cm (PH)</t>
  </si>
  <si>
    <t xml:space="preserve"> - dim. Fi 25 cm (PH-S)</t>
  </si>
  <si>
    <t xml:space="preserve"> - dim. 15/15 cm (PH-E)</t>
  </si>
  <si>
    <t xml:space="preserve"> - dim. Fi 15 cm (PH-S)</t>
  </si>
  <si>
    <t>* pritličje</t>
  </si>
  <si>
    <t xml:space="preserve"> * 1.nadstropje</t>
  </si>
  <si>
    <t xml:space="preserve"> * 2.nadstropje</t>
  </si>
  <si>
    <t xml:space="preserve"> - dim. 35/11 cm (PH)</t>
  </si>
  <si>
    <t xml:space="preserve"> - dim. 35/16cm (PH)</t>
  </si>
  <si>
    <t xml:space="preserve"> - dim. Fi 15 cm (PH-M)</t>
  </si>
  <si>
    <t xml:space="preserve"> - Grelni element Geberit Pluvia 230 V/8 W: d=56mm</t>
  </si>
  <si>
    <t xml:space="preserve"> - Cev Geberit PE: d=50mm</t>
  </si>
  <si>
    <t>m</t>
  </si>
  <si>
    <t xml:space="preserve"> - Cev Geberit PE: d=56mm</t>
  </si>
  <si>
    <t xml:space="preserve"> - Cev Geberit PE: d=63mm</t>
  </si>
  <si>
    <t xml:space="preserve"> - Cev Geberit PE: d=75mm</t>
  </si>
  <si>
    <t xml:space="preserve"> - Cev Geberit PE: d=90mm</t>
  </si>
  <si>
    <t xml:space="preserve"> - Cev Geberit PE: d=110mm</t>
  </si>
  <si>
    <t xml:space="preserve"> - Cev Geberit PE: d=125mm</t>
  </si>
  <si>
    <t xml:space="preserve"> - Cev Geberit PE: d=200mm</t>
  </si>
  <si>
    <t>Fazonski kosi</t>
  </si>
  <si>
    <t xml:space="preserve"> - Koleno Geberit PE: 45°, d=50mm</t>
  </si>
  <si>
    <t xml:space="preserve"> - Koleno Geberit PE z dolgim krakom: 90°, d=50mm</t>
  </si>
  <si>
    <t xml:space="preserve"> - Elektrovarilna spojka Geberit: d=50mm</t>
  </si>
  <si>
    <t xml:space="preserve"> - Koleno Geberit PE: 45°, d=56mm</t>
  </si>
  <si>
    <t xml:space="preserve"> - Koleno Geberit PE z dolgim krakom: 90°, d=56mm</t>
  </si>
  <si>
    <t xml:space="preserve"> - Redukcijski kos Geberit PE, ekscentričen, kratek: d=56mm, d1=50mm</t>
  </si>
  <si>
    <t xml:space="preserve"> - Elektrovarilna spojka Geberit: d=56mm</t>
  </si>
  <si>
    <t xml:space="preserve"> - Koleno Geberit PE: 45°, d=63mm</t>
  </si>
  <si>
    <t xml:space="preserve"> - Koleno Geberit PE z dolgim krakom: 90°, d=63mm</t>
  </si>
  <si>
    <t xml:space="preserve"> - Redukcijski kos Geberit PE, ekscentričen, kratek: d=63mm, d1=50mm</t>
  </si>
  <si>
    <t xml:space="preserve"> - Redukcijski kos Geberit PE, ekscentričen, kratek: d=63mm, d1=56mm</t>
  </si>
  <si>
    <t xml:space="preserve"> - Elektrovarilna spojka Geberit: d=63mm</t>
  </si>
  <si>
    <t xml:space="preserve"> - Koleno Geberit PE: 45°, d=75mm</t>
  </si>
  <si>
    <t xml:space="preserve"> - Koleno Geberit PE z dolgim krakom: 90°, d=75mm</t>
  </si>
  <si>
    <t xml:space="preserve"> - Odcep Geberit PE 45°: d=75mm, d1=56mm</t>
  </si>
  <si>
    <t xml:space="preserve"> - Redukcijski kos Geberit PE, ekscentričen, kratek: d=75mm, d1=56mm</t>
  </si>
  <si>
    <t xml:space="preserve"> - Elektrovarilna spojka Geberit: d=75mm</t>
  </si>
  <si>
    <t xml:space="preserve"> - Koleno Geberit PE: 45°, d=90mm</t>
  </si>
  <si>
    <t xml:space="preserve"> - Koleno Geberit PE z dolgim krakom: 90°, d=90mm</t>
  </si>
  <si>
    <t xml:space="preserve"> - Redukcijski kos Geberit PE, ekscentričen, kratek: d=90mm, d1=56mm</t>
  </si>
  <si>
    <t xml:space="preserve"> - Redukcijski kos Geberit PE, ekscentričen, kratek: d=90mm, d1=75mm</t>
  </si>
  <si>
    <t xml:space="preserve"> - Elektrovarilna spojka Geberit: d=90mm</t>
  </si>
  <si>
    <t xml:space="preserve"> - Koleno Geberit PE: 45°, d=110mm</t>
  </si>
  <si>
    <t xml:space="preserve"> - Odcep Geberit PE 45°: d=110mm, d1=50mm</t>
  </si>
  <si>
    <t xml:space="preserve"> - Odcep Geberit PE 45°: d=110mm, d1=56mm</t>
  </si>
  <si>
    <t xml:space="preserve"> - Odcep Geberit PE 45°: d=110mm, d1=63mm</t>
  </si>
  <si>
    <t xml:space="preserve"> - Odcep Geberit PE 45°: d=110mm, d1=75mm</t>
  </si>
  <si>
    <t xml:space="preserve"> - Odcep Geberit PE 45°: d=110mm, d1=90mm</t>
  </si>
  <si>
    <t xml:space="preserve"> - Redukcijski kos Geberit PE, ekscentričen, kratek: d=110mm, d1=75mm</t>
  </si>
  <si>
    <t xml:space="preserve"> - Redukcijski kos Geberit PE, ekscentričen, kratek: d=110mm, d1=90mm</t>
  </si>
  <si>
    <t xml:space="preserve"> - Dolga spojka Geberit PE z dvojnim robom: d=110mm</t>
  </si>
  <si>
    <t xml:space="preserve"> - Elektrovarilna spojka Geberit: d=110mm</t>
  </si>
  <si>
    <t xml:space="preserve"> - Koleno Geberit PE: 45°, d=125mm</t>
  </si>
  <si>
    <t xml:space="preserve"> - Odcep Geberit PE 45°: d=125mm, d1=63mm</t>
  </si>
  <si>
    <t xml:space="preserve"> - Redukcijski kos Geberit PE, ekscentričen, kratek: d=125mm, d1=110mm</t>
  </si>
  <si>
    <t xml:space="preserve"> - Dolga spojka Geberit PE z dvojnim robom: d=125mm</t>
  </si>
  <si>
    <t xml:space="preserve"> - Elektrovarilna spojka Geberit: d=125mm</t>
  </si>
  <si>
    <t xml:space="preserve"> - Koleno Geberit PE: 45°, d=200mm</t>
  </si>
  <si>
    <t xml:space="preserve"> - Redukcijski kos Geberit PE, ekscentričen, dolg: d=200mm, d1=110mm</t>
  </si>
  <si>
    <t xml:space="preserve"> - Redukcijski kos Geberit PE, ekscentričen, dolg: d=200mm, d1=125mm</t>
  </si>
  <si>
    <t xml:space="preserve"> - Elektrovarilna spojka Geberit PE, z vgrajeno toplotno varovalko: d=200mm</t>
  </si>
  <si>
    <t>Pritrdilni material</t>
  </si>
  <si>
    <t xml:space="preserve"> - Cevna objemka Geberit z navojno spojko M10, nastavljiva: di=50mm, di1=58mm</t>
  </si>
  <si>
    <t xml:space="preserve"> - Pravokotna osnovna pritrdilna plošča Geberit, z dvema luknjama, z navojno spojko G: G=1/2"</t>
  </si>
  <si>
    <t xml:space="preserve"> - Navojna palica Geberit: M=10mm, L=50cm</t>
  </si>
  <si>
    <t xml:space="preserve"> - osnovna pritrdilna plošča Geberit, okrogla, s 3 luknjami, z navojno spojko M10</t>
  </si>
  <si>
    <t xml:space="preserve"> - Redukcijski spojnik Geberit: G=1/2"</t>
  </si>
  <si>
    <t xml:space="preserve"> - Element za obešanje Geberit Pluvia</t>
  </si>
  <si>
    <t xml:space="preserve"> - Nosilna tračnica Geberit Pluvia</t>
  </si>
  <si>
    <t xml:space="preserve"> - Vezni element Geberit Pluvia</t>
  </si>
  <si>
    <t xml:space="preserve"> - Pritrdilna zagozda Geberit Pluvia</t>
  </si>
  <si>
    <t xml:space="preserve"> - Cevna objemka Geberit z navojno spojko M10, nastavljiva: di=56mm, di1=64mm</t>
  </si>
  <si>
    <t xml:space="preserve"> - Elektrovarilni trak Geberit za fiksno točko: d=63mm, d1=71mm</t>
  </si>
  <si>
    <t xml:space="preserve"> - Cevna objemka Geberit z navojno spojko M10, nastavljiva: di=63mm, di1=71mm</t>
  </si>
  <si>
    <t xml:space="preserve"> - Cevna objemka Geberit Pluvia, nastavljiva: d1=63mm d2=71mm</t>
  </si>
  <si>
    <t xml:space="preserve"> - Elektrovarilni trak Geberit za fiksno točko: d=75mm, d1=83mm</t>
  </si>
  <si>
    <t xml:space="preserve"> - Cevna objemka Geberit z navojno spojko M10, nastavljiva: di=75mm, di1=83mm</t>
  </si>
  <si>
    <t xml:space="preserve"> - Cevna objemka Geberit Pluvia, nastavljiva: d1=75mm d2=83mm</t>
  </si>
  <si>
    <t xml:space="preserve"> - Cevna objemka Geberit z navojno spojko M10, nastavljiva: di=90mm, di1=98mm</t>
  </si>
  <si>
    <t xml:space="preserve"> - Elektrovarilni trak Geberit za fiksno točko: d=110mm, d1=118mm</t>
  </si>
  <si>
    <t xml:space="preserve"> - Cevna objemka Geberit z navojno spojko G 1/2", nastavljiva: di=110mm, di1=118mm</t>
  </si>
  <si>
    <t xml:space="preserve"> - Cevna objemka Geberit z navojno spojko M10, nastavljiva: di=110mm, di1=118mm</t>
  </si>
  <si>
    <t xml:space="preserve"> - Cevna objemka Geberit Pluvia, nastavljiva: d1=110mm d2=118mm</t>
  </si>
  <si>
    <t xml:space="preserve"> - Elektrovarilni trak Geberit za fiksno točko: d=125mm, d1=133mm</t>
  </si>
  <si>
    <t xml:space="preserve"> - Cevna objemka Geberit z navojno spojko G 1/2", nastavljiva: di=125mm, di1=133mm</t>
  </si>
  <si>
    <t xml:space="preserve"> - Cevna objemka Geberit z navojno spojko M10, nastavljiva: di=125mm, di1=133mm</t>
  </si>
  <si>
    <t xml:space="preserve"> - Cevna objemka Geberit Pluvia, nastavljiva: d1=125mm d2=133mm</t>
  </si>
  <si>
    <t>Pribor</t>
  </si>
  <si>
    <t xml:space="preserve"> - Izolacija cevi (armaflex ali podobno)</t>
  </si>
  <si>
    <t>m²</t>
  </si>
  <si>
    <t>Varjeni spoji</t>
  </si>
  <si>
    <t xml:space="preserve"> - Število zvarnih mest</t>
  </si>
  <si>
    <r>
      <t xml:space="preserve"> - Strešni vtočnik Geberit Pluvia s priključno pločevino in pritrdilno prirobnico: Maksimalna zmogljivost odtekanja=12l/s</t>
    </r>
    <r>
      <rPr>
        <b/>
        <sz val="10"/>
        <rFont val="Arial"/>
        <family val="2"/>
        <charset val="238"/>
      </rPr>
      <t xml:space="preserve"> ali enakovredno </t>
    </r>
  </si>
  <si>
    <t>V.s.1 - požarna steklena vrata v pritličju jedra A</t>
  </si>
  <si>
    <t xml:space="preserve"> - vgradnja: suhomontažna</t>
  </si>
  <si>
    <t xml:space="preserve"> - zidarska mera: 254,00 x 281,00 cm</t>
  </si>
  <si>
    <t xml:space="preserve"> - svetla mera: 254,00 x 236,00 cm</t>
  </si>
  <si>
    <r>
      <rPr>
        <b/>
        <sz val="10"/>
        <color indexed="8"/>
        <rFont val="Arial"/>
        <family val="2"/>
        <charset val="238"/>
      </rPr>
      <t xml:space="preserve"> - p</t>
    </r>
    <r>
      <rPr>
        <sz val="10"/>
        <color indexed="8"/>
        <rFont val="Arial"/>
        <family val="2"/>
        <charset val="238"/>
      </rPr>
      <t>odboj: aluminijasti profili, kot npr. Schüco ADS 80 FR 30</t>
    </r>
  </si>
  <si>
    <t xml:space="preserve"> - krilo: aluminijasti profili, kot npr. Schüco ADS 80 FR 30</t>
  </si>
  <si>
    <t xml:space="preserve"> - barva: strukturna prašna barva, RAL po izbiri</t>
  </si>
  <si>
    <t xml:space="preserve"> - požarna zaščita: Ei 30</t>
  </si>
  <si>
    <t xml:space="preserve"> - stena: armiran beton</t>
  </si>
  <si>
    <t xml:space="preserve"> - okovje: Inox s trojnimi nasadili</t>
  </si>
  <si>
    <t xml:space="preserve"> - ključavnica: električno krmiljena ključavnica</t>
  </si>
  <si>
    <t xml:space="preserve"> - kljuka: inox, enostransko panik funkcija B (EN 1125)</t>
  </si>
  <si>
    <t xml:space="preserve"> - razno: samozapiralo, npr. GEZE 5000
Alu maska nad vrati požarnoodporno EI 30, 
barva kot pri vratnih profilih</t>
  </si>
  <si>
    <t>Podati ceno glede na zgornji opis, kompletno z upoštevanjem vseh elementov za pritrditev, dobavo in montažo.</t>
  </si>
  <si>
    <t xml:space="preserve">V.s.2 - požarna steklena vrata v 
pritličju jedra B in 1. nadstropju jeder A in B </t>
  </si>
  <si>
    <t xml:space="preserve"> - zidarska mera: 254,00 x 293,00 cm</t>
  </si>
  <si>
    <t xml:space="preserve"> - svetla mera: 254,00 x 248,00 cm</t>
  </si>
  <si>
    <t xml:space="preserve">V.s.3 - požarna steklena vrata v 
2. nastropju jeder A in B </t>
  </si>
  <si>
    <t xml:space="preserve"> - zidarska mera: 254,00 x 318,00 cm</t>
  </si>
  <si>
    <t xml:space="preserve">V.s.4 - požarna steklena vrata 
na strehi v jedrih A in B </t>
  </si>
  <si>
    <t xml:space="preserve"> - zidarska mera: 254,00 x 259,00 cm</t>
  </si>
  <si>
    <t xml:space="preserve"> - svetla mera: 254,00 x 259,00 cm</t>
  </si>
  <si>
    <t xml:space="preserve"> - razno: samozapiralo, npr. GEZE 5000,
nadsvetloba</t>
  </si>
  <si>
    <t xml:space="preserve">V.s.5 - požarna steklena vrata na
glavnem vhodu </t>
  </si>
  <si>
    <t xml:space="preserve"> - zidarska mera: 208,00 x 293,00 cm</t>
  </si>
  <si>
    <t xml:space="preserve"> - svetla mera: 208,00 x 236,00 cm</t>
  </si>
  <si>
    <t>V.s.6 - steklena vrata na glavnem vhodu</t>
  </si>
  <si>
    <t xml:space="preserve"> - krilo: aluminijasti profili, kot npr. Schüco AWS 70 HD</t>
  </si>
  <si>
    <t xml:space="preserve"> - zasteklitev: varnostno steklo 8 mm</t>
  </si>
  <si>
    <t xml:space="preserve"> - požarna zaščita: /</t>
  </si>
  <si>
    <t xml:space="preserve"> - kljuka: inox</t>
  </si>
  <si>
    <t xml:space="preserve"> - razno: samozapiralo, npr. GEZE 5000
Alu maska nad vrati, barva kot pri vratnih profilih</t>
  </si>
  <si>
    <t>V.s.7 - steklena vrata pri vhodu v gostinski lokal - dvokrilna</t>
  </si>
  <si>
    <t xml:space="preserve"> - zidarska mera: 358,00 x 293,00 cm</t>
  </si>
  <si>
    <t xml:space="preserve"> - svetla mera: 358,00 x 236,00 cm</t>
  </si>
  <si>
    <t xml:space="preserve"> - svetla mera vrat: 180,00 x 230,00 cm</t>
  </si>
  <si>
    <t xml:space="preserve"> - zasteklitev: varnostno IZO 2-slojno steklo, Ug=1,0 W/m2K, Ud=1,5 W/m2K (okvir+steklo)</t>
  </si>
  <si>
    <t xml:space="preserve"> - stena: armiran beton, lahka predelna stena</t>
  </si>
  <si>
    <t xml:space="preserve"> - ključavnica: strandardna cilindrična ključavnica</t>
  </si>
  <si>
    <t xml:space="preserve"> - razno: samozapiralo, npr. GEZE 5000 na aktivnem krilu, Alu maska nad vrati, barva kot pri vratnih profilih</t>
  </si>
  <si>
    <t>V.p.1 - požarna vrata na stranskih stopniščih</t>
  </si>
  <si>
    <t xml:space="preserve"> - vgradnja: suhomontažna </t>
  </si>
  <si>
    <t xml:space="preserve"> - zidarska mera: 112,00 x 216,00 cm</t>
  </si>
  <si>
    <t xml:space="preserve"> - svetla mera: 100,00 x 210,00 cm</t>
  </si>
  <si>
    <t xml:space="preserve"> - krilo: kovinsko požarno odporno krilo, poravnano s podbojem (kot npr. Deržič KD premium 30)</t>
  </si>
  <si>
    <t xml:space="preserve"> - barva: prašna strukturna barva, RAL po izbiri</t>
  </si>
  <si>
    <t xml:space="preserve"> - požarna zaščita: Ei30</t>
  </si>
  <si>
    <t xml:space="preserve"> - stena: armiranobetonska</t>
  </si>
  <si>
    <t xml:space="preserve"> - okovje: Tridelna inox nasadila</t>
  </si>
  <si>
    <t xml:space="preserve"> - ključavnica: avtomatska sprostitev v primeru požara</t>
  </si>
  <si>
    <t xml:space="preserve"> - kljuka: Inox kljuka,  enostransko panik funskcija B (EN 1125)</t>
  </si>
  <si>
    <t xml:space="preserve"> - razno: samozapiralo integrirano v krilo,
Stik med steno in podbojem tesnjen s trajno elastičnim kitom</t>
  </si>
  <si>
    <t>V.p.2 - vrata servisnih prostorov v gostinskem lokalu</t>
  </si>
  <si>
    <t xml:space="preserve"> - krilo: kovinsko krilo, poravnano s podbojem (kot npr. Deržič KD premium 00)</t>
  </si>
  <si>
    <t xml:space="preserve"> - ključavnica: cilindrična</t>
  </si>
  <si>
    <t xml:space="preserve"> - kljuka: Inox kljuka</t>
  </si>
  <si>
    <t xml:space="preserve"> - razno: stik med steno in podbojem tesnjen s trajno elastičnim kitom</t>
  </si>
  <si>
    <t>V.p.3 - vrata v sanitarne prostore</t>
  </si>
  <si>
    <t xml:space="preserve"> - zidarska mera: 102,00 x 216,00 cm</t>
  </si>
  <si>
    <t xml:space="preserve"> - svetla mera: 90,00 x 210,00 cm</t>
  </si>
  <si>
    <t xml:space="preserve"> - krilo: polno, leseno, kompozitno</t>
  </si>
  <si>
    <t xml:space="preserve"> - barva: ultrapas, strukturna barva RAL 9016 
(npr. Fundermax FH 0085)</t>
  </si>
  <si>
    <t xml:space="preserve"> - stena: lahka predelna stena</t>
  </si>
  <si>
    <t xml:space="preserve"> - razno: stik med steno in podbojem tesnjen s 
trajno elastičnim kitom</t>
  </si>
  <si>
    <t>V.p.4 - vrata v tehnične prostore</t>
  </si>
  <si>
    <t xml:space="preserve"> - zasteklitev: /</t>
  </si>
  <si>
    <t xml:space="preserve"> - razno: samozapiralo integrirano v krilo</t>
  </si>
  <si>
    <t>V.p.5 - dvokrilna vrata v shrambo</t>
  </si>
  <si>
    <t xml:space="preserve"> - zidarska mera: 208,00 x 216,00 cm</t>
  </si>
  <si>
    <t xml:space="preserve"> - svetla mera: 196,00 x 210,00 cm</t>
  </si>
  <si>
    <t xml:space="preserve"> - krilo: 2x Kovinsko krilo, poravnano s podbojem 
(kot npr. Deržič KD premium 00)</t>
  </si>
  <si>
    <t xml:space="preserve"> - barva: prašna strukturna barva, RAL 9016</t>
  </si>
  <si>
    <t xml:space="preserve"> - ključavnica: cilindrična ključavnica</t>
  </si>
  <si>
    <t>ZASTEKLITVE</t>
  </si>
  <si>
    <t>Za.1 - zasteklitev trafike fiksno + zložljiva stena</t>
  </si>
  <si>
    <t xml:space="preserve"> - dimenzije: </t>
  </si>
  <si>
    <t xml:space="preserve"> - Za.1a: 366,00 x 293,00 cm (fiksni del)</t>
  </si>
  <si>
    <t xml:space="preserve"> - Za.1b: 366,00 x 293,00 cm (fiksni del)</t>
  </si>
  <si>
    <t xml:space="preserve"> - okvirji: aluminijasti profili, kot npr. Schüco AWS 70 HI</t>
  </si>
  <si>
    <t xml:space="preserve"> - krila: aluminijasti profili, kot npr. Schüco ASS 70 FD</t>
  </si>
  <si>
    <t xml:space="preserve"> - okovje: okovje za zložljivo steno + krilo</t>
  </si>
  <si>
    <t xml:space="preserve"> - ključavnica: inox ključavnica</t>
  </si>
  <si>
    <t xml:space="preserve"> - razno: samozapiralo, npr. GEZE 5000 na aktivnem krilu, standardni zapah na pasivnem krilu
Aluminjasto polnilo nad vrati, barva kot pri 
vratnih profilih</t>
  </si>
  <si>
    <t>Za.2 - zložljiva steklena stena v gostinskem lokalu</t>
  </si>
  <si>
    <t>Za.3 - zasteklitev pri prostoru za nadzor</t>
  </si>
  <si>
    <t xml:space="preserve"> - dimenzije: 365,00 x 236,00 cm</t>
  </si>
  <si>
    <t xml:space="preserve"> - svetla mera vrat: 90,00 x 224,00 cm</t>
  </si>
  <si>
    <t xml:space="preserve"> - svetla mera fiksnega dela: 222,50 x 142,00 cm</t>
  </si>
  <si>
    <t xml:space="preserve"> - razno: /</t>
  </si>
  <si>
    <t>Sv.1 - svetlobnik nad klančino</t>
  </si>
  <si>
    <t xml:space="preserve"> - vgradnja: suhomontažna, točkovna jeklena sidra, 
stebrički 140 mm x 2 / polje</t>
  </si>
  <si>
    <t xml:space="preserve"> - dimenzije: 2527,00 x 450,00 cm</t>
  </si>
  <si>
    <t xml:space="preserve"> - svetla mera: 2467,00 x 410,00 cm</t>
  </si>
  <si>
    <t xml:space="preserve"> - dimenzije: 2540,00 x 450,00 cm</t>
  </si>
  <si>
    <t xml:space="preserve"> - svetla mera: 2480,00 x 410,00 cm</t>
  </si>
  <si>
    <t>Dobava in montaža vrat in zasteklitev, izdelanih po shemah projektanta arhitekture, kompletno z upoštevanjem vseh nasadil, tesnil, okovja, vsem delom in vgradnim materialom.</t>
  </si>
  <si>
    <t>Stavbno pohištvo izdelana na podlagi zadnjeveljavnih shem projektanta arhitekture! Vse vgradne mere vrat je potrebno preveriti na gradbišču in vrata pred izdelavo prilagoditi izmerjenim dimenzijam!</t>
  </si>
  <si>
    <t xml:space="preserve"> - vijačen v tla in strop</t>
  </si>
  <si>
    <t xml:space="preserve"> - polnilo valovita mreža 50/50/5 mm, pocinkana</t>
  </si>
  <si>
    <t xml:space="preserve"> - nad vrati enako polnilo kot vratno krilo / mrežna stena</t>
  </si>
  <si>
    <t xml:space="preserve"> - MAX stene v sanitarijah, višine 210 cm</t>
  </si>
  <si>
    <t>Za vsa dela velja, da je v ceni potrebno upoštevati ves pritrdilni material in vse zaključne elemente - zaključne Alu letve, kotne ALU letve,.. V primeru, da je predvidena projektirana izvedba v navzkrižju s pravilno tehnično rešitvijo za podan element ali v nasprotju z veljavnimi predpisi, je izvajalec pred izvedbo na to dolžan opozoriti nadzor in odgovornega vodjo projekta.</t>
  </si>
  <si>
    <t xml:space="preserve">Prevzem materiala in proizvodov: Pri prevzemanju materiala in proizvodov je treba preveriti: 
- Spremno dokumentacijo in specifikacijo in jo primerjati z zahtevami naročenih materialov in proizvodov, 
-  količino, 
- splošno stanje (poškodovanost embalaže, materiala) ter 
- dimenzije in barve.
-  Pri prevzemu proizvodov je treba od dobavitelja zahtevati izjavo o skladnosti po ZGPro, in če je osnova za izjavo slovensko tehnično soglasje (STS) ali evropsko tehnično soglasje (ETA), tudi njegovo kopijo. Preveriti je treba, ali so v izjavi o skladnost, spremni dokumentaciji in oznaki CE razvidne relevantne (s projektom zahtevane) lastnosti proizvodov. Zahteva se tudi navodilo za vgradnjo in hranjenje proizvoda ter navodilo za vzdrževanje proizvoda in ravnanje z njim (ki ga kasneje predamo uporabniku), kjer je to relevantno.
</t>
  </si>
  <si>
    <t xml:space="preserve">Hranjenje proizvodov Skladiščenje materiala in proizvodov in ravnanje z njimi morata biti taka, da se preprečijo spremembe lastnosti materiala in poškodbe, zaradi česar bi postali neprimerni za predvideno uporabo. Različni materiali in proizvodi se skladiščijo ločeno. Proizvode na gradbišču hranimo skladno z navodili proizvajalca. 
Preverjanje delovnih pogojev Vgrajevanje mora potekati v primernih vremenskih razmerah, predvsem je treba upoštevati navodila proizvajalcev materiala in proizvodov.
Zaščita površin in elementov pred nadaljnjimi deli 
Pred nadaljnjimi deli (kasnejši preboji strehe, dodatna kleparska ali druga dela) je treba že vgrajene proizvode zaščiti (recimo z valkartonom, PVC-folijo, ponjavami, deskami …), odvisno od vrste del, prahu oziroma močenja in nečistoč.
</t>
  </si>
  <si>
    <t xml:space="preserve">Kakovost izvedenih del mora biti takšna, da se zagotovijo predvidena življenjska doba in lastnosti materiala ter proizvodov, kot jih navaja proizvajalec: 
- Nepoškodovanost,
 - vgradnja v skladu s projektnimi zahtevami in pravili stroke,
 - da so bila pri montaži upoštevana navodila proizvajalca glede pritrjevanja na podkonstrukcijo, tesnjenja, izvedbe detajlov 
- da se izvajajo vzdrževanje in popravila skladno z navodili proizvajalca, 
 Upoštevati je potrebno vse zaključke, obdelavo vseh stikovanj, vse preklope, ves material in delo za kvalitetno izvedbo streh, obrob, odkapnih pločevin, …
</t>
  </si>
  <si>
    <t>Vse montažno mavčno - kartonske in mavčne montažne stene in stropovi se smejo izvajati skladno z veljavno zakonodajo, standardi in tehničnimi normativi, v dimenzijah in dispozicijah iz projekta in točno po navodilih proizvajalca montažnih mavčnih ali  mavčno kartonskih plošč.  Pri izvedbi mavčnih in mavčnokartonskih sten je potrebno upoštevati tudi specifične zahteve pri izvedbi in montaži sanitarne opreme, vratnih okvirjev in vgradnji in pritrditve drugih elementov ki  zahtevajo dodatne ojačitve in nosilnost podkonstrukcije. V ta namen je potrebno nosilno podkonstrukcijo ojačati s potrebnimi profili ( na primer UA debeline 2 mm ), skladno z navodili in zahtevami proizvajalca.-izvajalca posameznih del. V ceni izvedene mavčne ali mavčno kartonske stene ali stropa mora izvajalec zajeti ves potreben material za pripravo in izvedbo potrebne nosilne podkonstrukcije iz lesenih, kovinskih ali drugih tipskih profilov,  vključno s potrebnimi dodatnimi ojačitvami podkonstrukcije na mestih kjer je zaradi specifike vgradnje posameznih elementov  to potrebno. V prostorih, kjer so stene obložene s keramiko se mora izvesti podkonstrukcija na osnem razmaku 40cm.  Cena mora zajemati tudi potrebni vezni in pritrdilni material,  bandažiranjem in kitanjem stikov v kvaliteti Q2 po celotni dolžini stikov (širine 10 - 15 cm), v kolikor ni dugače zahtevano, kakor tudi potrebna predhodna dela v smislu preverjanja izvedene podlage, snemanja mer, zarisovanja, kakor tudi nabave in dobave kompletnega potrebnega materiala, potrebne transporte in prenose, kakor tudi čiščenje po končanih delih. V kolikor je s projektom predvidena tudi toplotna ali zvočna izolacija, je potrebno tudi slednjo v  projektirani  izvedbi  in debelini vključiti v ceno m2 izvedene stene ali stropa.</t>
  </si>
  <si>
    <t xml:space="preserve">Ponudnik mora v primeru da gre za izvedbo sten  ali stropov  ki presegajo - odstopajo od standardnih  normativov  v ceni upoštevati  tudi vse potrebne dodatke -  stroške, za večjo zahtevnost ali porabo časa. Enako velja tudi za  potrebne delovne  odre  nad standardno višino. </t>
  </si>
  <si>
    <t xml:space="preserve">V ponudbenih  cenah je zajeti tudi strošek zaščite izvedenih del med posameznimi fazami del (hidroizolacija, estrihi,  polaganje keramike/kamna ter drugih talnih in stenskih oblog) in pri izdelavi horizontalne in vertikalne hidroizolacije obvezno upoštevati in v e.m. vkalkulirati vsa predhodna dela: izdelava zaokrožnic na stikih vertikal in horizontal ipd.
V ceni postavke upoštevati  izvedbo, material, vse zunanje in notranje transporte, ter vsa pomožna dela skladno z normativi v gradbeništvu.
Zidarska dela se morajo izvajati po določilih veljavnih statičnih predpisov in normativov. Za vse vgrajene materiale se zahteva ustrezne ateste, izjave o skladnosti in poročila. 
</t>
  </si>
  <si>
    <r>
      <t xml:space="preserve">OPOMBA! Pri vseh slojih tlakov, streh, vertikalnih oblog je potrebno upoštevati vse potrebne preklope in </t>
    </r>
    <r>
      <rPr>
        <sz val="12"/>
        <rFont val="Arial CE"/>
        <charset val="238"/>
      </rPr>
      <t>zaključke hidroizolacij na stene/vence objekta</t>
    </r>
    <r>
      <rPr>
        <sz val="10"/>
        <rFont val="Arial CE"/>
        <charset val="238"/>
      </rPr>
      <t xml:space="preserve"> - tudi če ni posebej opisano pri posamezni postavki! Vse izvesti po tehnologiji proizvajalca posameznega materiala!!</t>
    </r>
  </si>
  <si>
    <t>IX.</t>
  </si>
  <si>
    <t>S4 - streha nad stopniščnim in dvigalnim jedrom</t>
  </si>
  <si>
    <t xml:space="preserve"> - hidroizolacijska sintetična membrana, na osnovi PVC, kot npr. Sika G18 ali enakovredno, mehanska pritrditev</t>
  </si>
  <si>
    <t xml:space="preserve"> - ločilni sloj, filc 200 g/m²</t>
  </si>
  <si>
    <t xml:space="preserve"> - toplotna izolacija iz ekpandiranega polistirena (EPS), naklonske plošče v naklonu 1,5 %, tlačna trdnost 150 kPa, deb. 2,00 - 14,00 cm</t>
  </si>
  <si>
    <t xml:space="preserve"> - parna zapora, npr. Sika Sarnavap-1000 E ali enakovredno</t>
  </si>
  <si>
    <t>hidroizolacija, vključno  zaključki na atiko</t>
  </si>
  <si>
    <t>ostali sloji horizontalno</t>
  </si>
  <si>
    <t>kapa atike ravne strehe nad komunikacijskimi jedri:  pločevina RŠ 35cm, podlaga vezna plošča širine 22cm</t>
  </si>
  <si>
    <t>kapa prekritja instalacijske vertikale ob  komunikacijskimi jedrih:  pločevina RŠ 75cm, podlaga vezna plošča širine 60cm</t>
  </si>
  <si>
    <t>Dobava in montaža  iztočnih kotličkov za tavno streho, vključno s prirobnico za navaritev izolacije ter zaščitno mrežico. Iztočni kotlički na  strehi S4</t>
  </si>
  <si>
    <t>Izvedba   finalne obdelave talnih, medetažnih in strešnih plošč, obdelava za doseganje vodotesnosti in finalne obrabne površine. Izvedba na izdelane betonske plošče, v celotni sestavi, z vsemi potrebnimi deli in materiali, vse po tehnologiji  in navodilih proizvajalca in dobavitelja. Izvedba v sestavi:</t>
  </si>
  <si>
    <t>S1 - streha - ploščad</t>
  </si>
  <si>
    <t xml:space="preserve"> - kovinska podkonstrukcija 50mm, , vmes toplotna izolacija, mineralna volna min. 50 mm,</t>
  </si>
  <si>
    <t xml:space="preserve"> - vgradnja: suhomontažna, točkovna jeklena sidra,  stebrički 140 mm x 2 / polje</t>
  </si>
  <si>
    <t>Izdelava, dobava in montaža kape atik in zaključkov pri svetlobnikih, izdelano iz FeZn  pločevine deb. 2 mm,  finalna obdelava  prašno barvano v RAL po izboru projektanta, Stikovanje brez preklopa, s trajnoelastično maso Egoferm, točkovna pritrditev. Podlaga za montažo vodoodporna vezana plošča plošča v temni barvi,  kot npr.  T-FIX  18 mm, v naklonu 3% (rezani del plošče je potrebno zaščititi s premazom):</t>
  </si>
  <si>
    <t>kapa atike 1a, nad fasado, pločevina RŠ 65cm, podlaga vezna plošča širine 50cm</t>
  </si>
  <si>
    <t>zaključna obroba svetlobnika Sv, zgibana po profilaciji, različnih razvitih širin, vključlno vse pritrdilni material za zaključke na svetlobnik in fasado. Obračun po 2m razvite površine pločevine</t>
  </si>
  <si>
    <t xml:space="preserve">Dobava in montaža odvoda meteorne vode iz  kanalet  tlaka 1N in 2N, izdelano iz cevi PE (kot npr. Geberit), cevi premera 75mnm, kompletno z vsem obešalnim materialom, izvedbo varjenih spojev, priključki: </t>
  </si>
  <si>
    <t>cev dolžine cca do 50cm, vgrajena ob betoniranju plošče cev zgoraj poravnana z dnom kanalete, spodaj gleda iz betona vsaj 20cm. Natančna vgradnja</t>
  </si>
  <si>
    <t>element  X-kos 90º</t>
  </si>
  <si>
    <t>koleno 90º</t>
  </si>
  <si>
    <t xml:space="preserve">vertikalna cev </t>
  </si>
  <si>
    <t>Doplačilo za zaključevanje izolacije na  vertikalne odtočne cevi PE fi 75mm, vgrajene v muldah</t>
  </si>
  <si>
    <t>prekritje vertikalnega stika</t>
  </si>
  <si>
    <t>prekritje stika v stropu</t>
  </si>
  <si>
    <t xml:space="preserve">Izdelava, dobava in montaža kovinske podkonstrukcije za izvedbo korita na konzoli 1N. Konstrukcija iz FE profilov, obdelava vroče cinkano. Kompletno z vijačenjem na betonsko konstrukcijo. Obračun po kg vgrajenega materiala. </t>
  </si>
  <si>
    <t>Zvezdasti jasmin (Rhyncospernum jasminoides)</t>
  </si>
  <si>
    <t xml:space="preserve">substrat Vulkahum Mix 60 </t>
  </si>
  <si>
    <t>Korito 1N</t>
  </si>
  <si>
    <t>Lonci za zelenje na strehi</t>
  </si>
  <si>
    <t>ZU.D.5- Oljka (Olea europaea)</t>
  </si>
  <si>
    <t>ZU.D.7- Navadni oleander _ bel (Nerium oleander)</t>
  </si>
  <si>
    <t>ZU.D.8- Rdeči bor (Pinus sylvestris)</t>
  </si>
  <si>
    <t>ZU.D.9- Lagerstroemija _ roza (Lagerstroemia indica)</t>
  </si>
  <si>
    <t>ZU.D.6- Navadni lepljivec (Pittosporum tobira)</t>
  </si>
  <si>
    <t>Izdelava, dobava in montaža  jeklenega nosilnega profila ograje ob fasadi v območju komunikacijskih jeder. Profil FE 100/250/5mm in 100/350/5mm, vključno konzole za pritrditev na betonki zid, ved spojni vezni in pritrdilni material. Obdelava vroče cinkano in prašno barvano v RAL po izboru projektanta. Izvedba po detajlih, glej npr. FP3,4. Obračun po kg vgrajenega materiala.</t>
  </si>
  <si>
    <t>profil 100/250/5mm</t>
  </si>
  <si>
    <t>profil 100/350/5mm</t>
  </si>
  <si>
    <t xml:space="preserve">Dobava in montaža kovinskega profila IPE 160, dolžine 220cm,  v dvigalnem jašku. Obdelava vroče cinkano. </t>
  </si>
  <si>
    <t>Izdelava, dobava in montaža ograj na robovih plošč (detajl 2a). Ograja  izdelana iz stebrov HEA 140 in horizontalnih povezav UNP 200. Kompletno vse siderne in vezne plošče, ves vezni in siderni material. Obdelava vroče cinkano in prašno barvano v RAL po izboru projektanta.  Obračun po kg vgrajenega materiala.</t>
  </si>
  <si>
    <t>Izdelava, dobava in montaža  jeklene konstrukcije za obešanje fasadnih panelov na strehi (detajl 1b). Konstrukcija izdelana iz stebrov HEA 160 in horizontalnih povezav KVP 140/80/8mm. Kompletno vse siderne in vezne plošče, ves vezni in siderni material. Obdelava vroče cinkano in prašno barvano v RAL po izboru projektanta.  Obračun po kg vgrajenega materiala.</t>
  </si>
  <si>
    <t>ograja PR, višine 33cm</t>
  </si>
  <si>
    <t>ograja 1N in 2N, višine 48cm</t>
  </si>
  <si>
    <t>ograja streha, višine 107cm</t>
  </si>
  <si>
    <t>Izvajalec mora pred pričetkom del izdelati delavniške načrte, ki jih pred pričetkom izdelave potrdi odgovorni projektant. Izdelava delavniških načrtov mora biti upoštevana v enotni ceni posameznega izdelka.</t>
  </si>
  <si>
    <t xml:space="preserve"> - dimenzija panela 800x262cm</t>
  </si>
  <si>
    <t>Izdelava, dobava in montaža TT plošč, deb. 40,00 cm , kompletno z vsemi predpripravljenimi preboji TT ploščah (35/15 PH-E, tik pod stropom). Montažna konstrukcija sestavljena iz različnih TT plošč - vse po načrtu statika. Vključno z  vgrajenimi sidri na krajših stranicah oz. lepljenimi L-sidri, z odprtinami v rebrih za vodenje instalacij. Upoštevati je potrebno ves potreben material in delo!!
Podana količina v m2 tlorisne površine!</t>
  </si>
  <si>
    <t>Izvedba veznega sloja med TT plošč in tlačno ploščo, cementni pačok</t>
  </si>
  <si>
    <t>Dobava in postavitev PVC korita, okroglo, 325 l, premer 95 cm, kot npr. BAMAPLAST Vaso Rotazionale Moderno. Korita na strehi.</t>
  </si>
  <si>
    <t>Obračun po kompletno</t>
  </si>
  <si>
    <t xml:space="preserve"> - delovni plato je izveden v fazi zemeljskih del in ni predmet izvajalca pilotov!</t>
  </si>
  <si>
    <t xml:space="preserve"> - vezne  grede</t>
  </si>
  <si>
    <t xml:space="preserve"> - vezne grede</t>
  </si>
  <si>
    <t xml:space="preserve"> ** stopniščna rama dolžine cca 250 cm , (sedem stopnic) </t>
  </si>
  <si>
    <t>Izdelava, dobava in montaža jeklenega profila  dim. Cca 120/120/10mm, dolžine 145cm, kot ležišče prefabrikat stopniščnih ram s podesti. Kompletno s sidernim materialom. Natačna dimenzija glede na projekt konstrukcij. Obdelava profila vroče cinkano in finalno obdelano s protzipožarnim premazom EI 60.</t>
  </si>
  <si>
    <r>
      <t xml:space="preserve"> - stopnice pri vertikalnem jedru </t>
    </r>
    <r>
      <rPr>
        <b/>
        <u/>
        <sz val="11"/>
        <rFont val="Arial CE"/>
        <charset val="238"/>
      </rPr>
      <t>v osi 9/ob osi A in D</t>
    </r>
    <r>
      <rPr>
        <sz val="10"/>
        <rFont val="Arial CE"/>
        <family val="2"/>
        <charset val="238"/>
      </rPr>
      <t>. Stopnice so dvoramne z vmesnimi monolitnimi podesti. Ena rama 9 nastopnih ploskev, globina stopnice cca 27,50 cm, širina 125,0 cm. Dolžina rame cca 340 cm (točno dolžino po delavniških načrtih)</t>
    </r>
  </si>
  <si>
    <t xml:space="preserve"> - monolitni podesti stopnišč, deb.20cm</t>
  </si>
  <si>
    <t>Dostava, postavitev , amortizacija, odstranitev in odvoz fasadnih odrov za dela do višine 15m, kompletno z vsemi dostopi, zaščitami,  postavitvijo ponjave po celotnem obodu.</t>
  </si>
  <si>
    <t>Dobava in vgradnja plošč EPS  deb.5,0cm v diletacijske stike med betonskimi stenami, nosilci, ploščami, ... Montaža z lepljenjem z lepilno malto na izdelano betonsko površino</t>
  </si>
  <si>
    <t>Dobava in vgradnja antivibracijskega elementa za preprečitev prenosa udarnega zvoka pri prefabrikat stopniščnih ramah, izvdeba z elementi kot npr. Schock Tronzole tip F ali enakovredno.</t>
  </si>
  <si>
    <t xml:space="preserve"> - betonski zidak, skladen s SIST EN 206 / SIST 1026, zidan z malto po standardu SIST  EN  998-1, trdnosti razred M10 / EC-6, zidan 2 cm navznoter iz ravnine AB stene ali slopa, deb. 12,00 cm. Kompletno s potrebnim vpasovanjem med rebra TT plošč </t>
  </si>
  <si>
    <t xml:space="preserve"> Izdelava abrazivno odpornega  na osnovi tekočega PVC, kompletno s pripravo podlage. Obdelava P4 - dno in stene  dvigalnega jaška do višine 140cm ter dno instalac. Jaška</t>
  </si>
  <si>
    <t xml:space="preserve">Požarno tesnenje prehodov instalacij skozi stene - skozi požarno zatesnjene odprtine. Požarna odpornost prehodov kablov in cevi mora biti enaka požarni odpornosti, ki je zahtevana za element, skozi katerega prehaja napeljava  - REI60. Za tesnenje upoštevati material ki izpolnjuje pogojem iz požarnega elaborata !! </t>
  </si>
  <si>
    <t>Dobava, montaža in demontaža dvostranskega opaža parapetne stene dvigalnega jaška.</t>
  </si>
  <si>
    <t xml:space="preserve">Dobava, montaža in demontaža opaža  prehodov  v AB elementih, obračun po m2 razvite površine opaža - prehodi v AB stenah - po načrtu v arhitekturi </t>
  </si>
  <si>
    <t>Dobava in montaža trikotnih letev montiranih v opaž na vogalih AB elementov, kompletno z vsem potrebnim delom in pritrdilnim materialom. Letvice 15/15mm, na stebrih in izpostavljenih vogalih.</t>
  </si>
  <si>
    <t xml:space="preserve">Dobava, montaža in demontaža opaža utora v obodnem konzolnem nosilcu medetažnih plošč. Utor širine 37-40 cm, višine 15,0 cm. Utor v plošči nad 2.nadstropjem za odvodnjavanje. </t>
  </si>
  <si>
    <t xml:space="preserve">Dobava, montaža in demontaža opaža utora v obodnem konzolnem nosilcu medetažnih plošč. Utor širine 8-10 cm, višine 8,0 cm. Utror v plošči nad pritličjem in 1.nadstropjem -  za odvodnjavanje. </t>
  </si>
  <si>
    <t>Dobava, montaža in demontaža opaža medetažnih plošč pri vertikalnih jedrih in opaž roba plošč ter opaž monolitnih podestov, s podpiranjem do 4m</t>
  </si>
  <si>
    <t>Opaž AB pločnika, dvignjeno za 12,0 cm , količina opaža podana v m1! (pritlična etaža)</t>
  </si>
  <si>
    <t>Opaž AB robnika na klančini, dvignejno za 15,0 cm (ob steni klančine), količina opaža podana v m1!</t>
  </si>
  <si>
    <t>Dostava, postavitev , amortizacija, odstranitev in odvoz delovnih  odrov v dvigalnem jašku , višine 13m. Obračun po m3 volumna postavljenega odra</t>
  </si>
  <si>
    <t xml:space="preserve"> -vsi delovni odri za dela do višine 4m in zaščitne ograje morajo biti upoštevani v enotni ceni!</t>
  </si>
  <si>
    <t>Izdelava obloge korita konzole 1N, izdelana iz  hidroizolacijske sintetične membrane, na osnovi PVC, kot npr. Sika G18 ali enakovredno, mehanska pritrditev. Obračun po m2 razvite površine. Pritrjkevanje na izdelano kovinsko podkonstrukcijo in betonski z s sistemkimi profili. Vključno navarjeni  iztočni tulci  fi 30mm - 4 kos</t>
  </si>
  <si>
    <t>Izdelava, dobava in montaža prekrivnih pločevin diletacijkega stika, izdelano iz INOX sdatinirane  pločevine deb.2mm, kompletno z RF montažnim materialom. Prekritje iz dveh pločevin razvite širine  15+25cm, drsni stik.</t>
  </si>
  <si>
    <t xml:space="preserve"> - v ceni je potrebno upoštevati izdelavo sestave v celoti, kompletno z vgradnjo vogalnikov ter bandažiranjem in površinsko obdelavo površin v kvaliteti Q2</t>
  </si>
  <si>
    <t>Dobava in montaža oblog, sten ali stropov sistema Knauf ali enakovredno, kompletno z vso potrebno podkonstrukcijo, bandažiranje stikov, vgradnjo vogalnikov, delom in materialom.</t>
  </si>
  <si>
    <t xml:space="preserve"> - dvojna  kovinska podkonstrukcija  za širino 150 mm, vmes toplotna izolacija, mineralna volna 150 mm</t>
  </si>
  <si>
    <t>Obloga pri hidrantih na stopnišču, požarnoodporno EI 60:</t>
  </si>
  <si>
    <t>Dobava in montaža tipskih ojačitev v montažnih stenah, kompletno z upoštevanjem vsega dela in pritrdilnega materiala:</t>
  </si>
  <si>
    <t xml:space="preserve"> - ojačitve za pisoar</t>
  </si>
  <si>
    <r>
      <t xml:space="preserve">Slikanje </t>
    </r>
    <r>
      <rPr>
        <u/>
        <sz val="10"/>
        <rFont val="Arial CE"/>
        <charset val="238"/>
      </rPr>
      <t xml:space="preserve">notranjih betonskih  sten in stropov na notranji strani stopnišča,  </t>
    </r>
    <r>
      <rPr>
        <sz val="10"/>
        <rFont val="Arial CE"/>
        <family val="2"/>
        <charset val="238"/>
      </rPr>
      <t>z barvo po izboru projektanta arhitekture, v postavki je zajeto:</t>
    </r>
  </si>
  <si>
    <t>Zaključni hidrofobni premaz s funkcijo samočiščenja s fotokataliznim postopkom (kot na primer: ProtectGuardDtox, Guard Industry).  v izvedbi po tehnologiji proizvajalca</t>
  </si>
  <si>
    <r>
      <t xml:space="preserve">Slikanje </t>
    </r>
    <r>
      <rPr>
        <u/>
        <sz val="10"/>
        <rFont val="Arial CE"/>
        <charset val="238"/>
      </rPr>
      <t>notranjih betonskih sten in AB slopov - parkirne površine</t>
    </r>
    <r>
      <rPr>
        <sz val="10"/>
        <rFont val="Arial CE"/>
        <family val="2"/>
        <charset val="238"/>
      </rPr>
      <t>, z barvo v tonih po izboru projektanta arhitekture, v postavki je zajeto:</t>
    </r>
  </si>
  <si>
    <t xml:space="preserve"> - zaključni premaz s  barvo za betone, v izvedbi po tehnologiji proizvajalca</t>
  </si>
  <si>
    <r>
      <t xml:space="preserve">Dobava materiala in izvedba zaščitnega premaza </t>
    </r>
    <r>
      <rPr>
        <u/>
        <sz val="10"/>
        <rFont val="Arial CE"/>
        <charset val="238"/>
      </rPr>
      <t>betonov na terasi,</t>
    </r>
    <r>
      <rPr>
        <sz val="10"/>
        <rFont val="Arial CE"/>
        <family val="2"/>
        <charset val="238"/>
      </rPr>
      <t xml:space="preserve"> kompletno z vsem delom, pripravo podlage in potrebnim materialom:</t>
    </r>
  </si>
  <si>
    <r>
      <rPr>
        <u/>
        <sz val="10"/>
        <rFont val="Arial"/>
        <family val="2"/>
      </rPr>
      <t>Vidni zunanji betoni na terasi in stene odprtih stopnišč</t>
    </r>
    <r>
      <rPr>
        <sz val="10"/>
        <rFont val="Arial"/>
        <family val="2"/>
        <charset val="238"/>
      </rPr>
      <t xml:space="preserve"> se zaščitijo z UV obstojnim hidrofobnim premazom, ki ima funkcijo samo čiščenja s fotokataliznim postopkom in obenem tudi antigraffiti funkcijo, (kot na primer: ProtectGuardDtox, Guard Industry), .  v izvedbi po tehnologiji proizvajalca </t>
    </r>
  </si>
  <si>
    <r>
      <t xml:space="preserve">Slikanje </t>
    </r>
    <r>
      <rPr>
        <u/>
        <sz val="10"/>
        <rFont val="Arial CE"/>
        <charset val="238"/>
      </rPr>
      <t>spuščenih stropov z disperzijsko  barvo (St1)</t>
    </r>
    <r>
      <rPr>
        <sz val="10"/>
        <rFont val="Arial CE"/>
        <family val="2"/>
        <charset val="238"/>
      </rPr>
      <t>,  v postavki je zajeto:</t>
    </r>
  </si>
  <si>
    <t xml:space="preserve"> - slikanje 
 - zaključni sloj, izravnava in armirni sloj (z armirno mrežico), zaglajeno 
</t>
  </si>
  <si>
    <t xml:space="preserve"> - slikanje </t>
  </si>
  <si>
    <r>
      <t xml:space="preserve">Slikanje </t>
    </r>
    <r>
      <rPr>
        <u/>
        <sz val="10"/>
        <rFont val="Arial CE"/>
        <charset val="238"/>
      </rPr>
      <t>spuščenih stropov z disperzijsko  barvo (St2)</t>
    </r>
    <r>
      <rPr>
        <sz val="10"/>
        <rFont val="Arial CE"/>
        <family val="2"/>
        <charset val="238"/>
      </rPr>
      <t>,  v postavki je zajeto:</t>
    </r>
  </si>
  <si>
    <t>Dobava in polaganje  stenske keramike po izboru projektanta arhitekture, kompletno s stičenjem stikov, tipskimi vogalniki, vsem delom in veznim materialom (V ceni je zajeta neto kvadratura, brez upoštevanja rezerve!!)</t>
  </si>
  <si>
    <t>SKUPAJ ZEMELJSKA DELA IN GLOBOKO TEMELJENJE :</t>
  </si>
  <si>
    <t>e.</t>
  </si>
  <si>
    <t>f.</t>
  </si>
  <si>
    <t>g.</t>
  </si>
  <si>
    <t>36.</t>
  </si>
  <si>
    <t>37.</t>
  </si>
  <si>
    <t xml:space="preserve">V tlačni plošči se izvede rezane navidezne dilatacije na mestu poteka negativnih momentov, kar je potrebno upoštevati v enotni ceni za izvedbo betoniranja plošče. Na robnih konzolah se na zgornji površini izvede navidezne rezane dilatacije  v rastru parkirnih mest (2,80 m). Spodaj in na vertikali pa se v opaže na teh mestih namesti trikotne letvice za kontrolirano formiranje razpok. Na rampi se izvede navidezne dilatacije na razdalji 4-5 m. </t>
  </si>
  <si>
    <t>Obračun po m2 izvedene tlačne plošče, vključno obdelava plošče in izvedba navideznih dielatcij</t>
  </si>
  <si>
    <t>Izvedba globokega temeljenja s prefabricirani zabitimi piloti okroglega preseka fi 600 in fi 500mm, zabijanje s hidravličnim potiskom z reguliranjem frekvence, dolžine od 12,00 do 15,00m, zabiti od minimalno 50 cm do maksimalno 100 cm v sloj preperelega fliša.</t>
  </si>
  <si>
    <t>Nabava, dobava in postavitev elementov urbane opreme:</t>
  </si>
  <si>
    <t>Dobava in postavitev PVC korita, okroglo, 200 l, premer 60 cm, kot npr. BAMAPLAST Vaso Rotazionale Moderno. Korita na strehi.</t>
  </si>
  <si>
    <t>Izdelava, dobava in montaža notranje opreme, izdelane po shemah in detajlih projektanta. Izvajalec izdela delavniškje načrte, katere mora pred izdelavo potrditi projektanta. Omprema kompletno z vsem okovjem, podkonstrukcijami, montažnim materialom, zaključki in finalnimi obdelavami.</t>
  </si>
  <si>
    <t xml:space="preserve"> -polnilo krila in fiksnega dela pocinkani pločevinasti paneli deb.2mm</t>
  </si>
  <si>
    <t xml:space="preserve"> -dvokrilna vrata dim. 130x217cm, ostalo fiksna zapora</t>
  </si>
  <si>
    <t xml:space="preserve"> -potrebno okovje, ključavnica</t>
  </si>
  <si>
    <t xml:space="preserve"> -okvirna konstrukcija iz pocinkanih profilov 50/40/3mm</t>
  </si>
  <si>
    <t xml:space="preserve"> -okvirna konstrukcija omare in krila,  iz pocinkanih profilov 50/40/3mm</t>
  </si>
  <si>
    <t xml:space="preserve"> -polnilo krila in fiksnega dela pocinkani pločevinasti paneli deb.2mm. Posamezno krilo dim. 80/279cm (6kos), opremljeno s kljuko in ključavnico</t>
  </si>
  <si>
    <t xml:space="preserve"> -notranje police iz pocinkane pločevine deb.2mm, nastavljive po višini, skupaj 24kos polic cca 80//80cm</t>
  </si>
  <si>
    <t xml:space="preserve"> -polnilo krila in fiksnega dela pocinkani pločevinasti paneli deb.2mm. Posamezno krilo dim. 80/279cm (5kos), opremljeno s kljuko in ključavnico</t>
  </si>
  <si>
    <t xml:space="preserve"> -notranje police iz pocinkane pločevine deb.2mm, nastavljive po višini, skupaj 15kos polic cca 80//80cm</t>
  </si>
  <si>
    <t xml:space="preserve"> -potrebno okovje, ključavnica, dodatna notranja pipa, zalivalna cev na kolutu, </t>
  </si>
  <si>
    <t xml:space="preserve"> -pitnik kot korito, zgoraj INOX rešetka 80/80cm, odtočna cev INOX fi 30mm (dolžina 400cm), pipa </t>
  </si>
  <si>
    <t xml:space="preserve"> - v delu omare spodaj INOX korito z rešetko, korito dim. 160x80x10cm</t>
  </si>
  <si>
    <t>omara na terasi 2 in 4, dim.  403/279/80cm + korito 80/40/80cm</t>
  </si>
  <si>
    <t>omara na terasi 1 in 3 dim.  480/279/80cm</t>
  </si>
  <si>
    <t>Izdelava, dobava in montaža betonske klopi  dim. 300/41/40cm, z lesenim sedalnim delom  širine 45cm. Betonska klop izdelana kot prefabrikat element, vidna stran teracersko obdelana. Leseni del iz  masivnega hrastovega lesa deb.4cm, vijačeno direktno v betonski blok. Predprostor 1.</t>
  </si>
  <si>
    <t>Dobava, polaganje in vezanje srednje komplicirane armature S500/B do fi 12 mm. Obračun po armaturnih izvlečkih</t>
  </si>
  <si>
    <t>Dobava, polaganje in vezanje srednje  komplicirane armature S500/B nad fi 12 mm. Obračun po armaturnih izvlečkih</t>
  </si>
  <si>
    <t>Dobava, polaganje armaturnih mrež S500/B.  Obračun po armaturnih izvlečkih</t>
  </si>
  <si>
    <t>Izvedba podrobnejše geomehanske analize ob pričetku del, nadzor geomehanika s podajanjem navodil za izvedbo zemeljskih del in pilotiranja  ter izdelava zaključnega poročila</t>
  </si>
  <si>
    <t xml:space="preserve">MREŽNA STENA MS1 IN VRATA VF4 </t>
  </si>
  <si>
    <t xml:space="preserve"> - okvir L profil 50/50/5 mm, vroče cinkan </t>
  </si>
  <si>
    <t xml:space="preserve"> - na okvir pritrjena s ploščatim železom 45/5 mm, vijačenim v L profile</t>
  </si>
  <si>
    <t xml:space="preserve"> - 1x vrata: 
- okvir vratnega krila iz L profilov 40/40/5
- polnilo valovita mreža 50/50/5 mm, pocinkana, svetla višina 2100mm,svetla širina 1000mm</t>
  </si>
  <si>
    <t xml:space="preserve"> - pripira varjen T profil 100/50 mm</t>
  </si>
  <si>
    <t>MREŽNA STENA MS2</t>
  </si>
  <si>
    <t xml:space="preserve">MREŽNA STENA MS3 IN VRATA VF4 </t>
  </si>
  <si>
    <t xml:space="preserve"> - dimenzija panela 1680x262cm</t>
  </si>
  <si>
    <t>MREŽNA STENA MS4</t>
  </si>
  <si>
    <t xml:space="preserve"> - dimenzija panela 305x262cm</t>
  </si>
  <si>
    <t xml:space="preserve"> - svetla mera vrat: 120,00 x 230,00 cm</t>
  </si>
  <si>
    <t xml:space="preserve"> - svetla mera vrat: 120,00 x 242,00 cm</t>
  </si>
  <si>
    <t xml:space="preserve"> - svetla mera vrat: 120,00 x 220,00 cm</t>
  </si>
  <si>
    <t>RUŠITVENA DELA</t>
  </si>
  <si>
    <t>RUŠITVENA DELA, ZEMELJSKA DELA  in GLOBOKO TEMELJENJE</t>
  </si>
  <si>
    <t>Rušitvena dela, zemeljska dela in globoko temeljenje</t>
  </si>
  <si>
    <t xml:space="preserve"> - razno: samozapiralo, npr. GEZE 5000 na aktivnem krilu, standardni zapah na pasivnem krilu Aluminjasto polnilo nad vrati, barva kot pri  vratnih profilih</t>
  </si>
  <si>
    <t xml:space="preserve"> - prehodne plošče, deb.20cm</t>
  </si>
  <si>
    <t xml:space="preserve">  - konzolni nosilec kot ležišče prehodnih plošč, izveden na grednem temelju</t>
  </si>
  <si>
    <t xml:space="preserve">ogled sosednjih objektov itd.), prav tako izjavlja, da je pojasnil vse okoliščine, od katerih je lahko  </t>
  </si>
  <si>
    <t>odvisna cena storitev in je to upošteval pri ponujenih cenah.</t>
  </si>
  <si>
    <t xml:space="preserve"> - konzolni nosilec kot ležišče prehodnih plošč</t>
  </si>
  <si>
    <t xml:space="preserve"> -temelji zunanjega stopnišča</t>
  </si>
  <si>
    <t>omara za bojler, narisne dim. 130x274cm:</t>
  </si>
  <si>
    <t>Z3/B - lahka instalacijska stena med sanitarijami</t>
  </si>
  <si>
    <t>Izdelava, dobava in montaža votlih plošč PVP deb.20cm, dolžine 540cm.</t>
  </si>
  <si>
    <t>Izvedba globokega temeljenja s prefabricirani zabitimi  mikropiloti okroglega preseka fi 200mm, zabijanje s hidravličnim potiskom z reguliranjem frekvence, dolžine  do 15,00m, zabiti od minimalno 50 cm do maksimalno 100 cm v sloj preperelega fliša.</t>
  </si>
  <si>
    <t>Dobava in montaža vertikalnih odtočnih cevi za odvod vode streh S4, cev iz prašno barvane FeZn pločevine deb.0,6mm, kompletno z obešalnimi kljukami. Cev dolžine do 4m, zgoraj priklop na kotliček in spodaj prosto oblikovan iztok na streho objekta</t>
  </si>
  <si>
    <r>
      <t xml:space="preserve">Izvedba podtlačnega razvoda  meteorne kanalizacije ravnih streh, kompletno z vsemi fazonskimi elementi, tesnenji potrebnim pritrdilnim in montažnim materialom, zvari, priklopi: Nuditi sistem Pluvia ali </t>
    </r>
    <r>
      <rPr>
        <b/>
        <sz val="10"/>
        <rFont val="Arial CE"/>
        <charset val="238"/>
      </rPr>
      <t>ENAKOVREDNO!!!</t>
    </r>
  </si>
  <si>
    <t xml:space="preserve"> - krila: aluminijasti profili, kot npr. Schüco AWS/ADS 70 HI</t>
  </si>
  <si>
    <t xml:space="preserve"> - okvirji: aluminijasti profili, kot npr. Schüco AWS/ADS 70 HI</t>
  </si>
  <si>
    <t xml:space="preserve"> - zasteklitev: varnostno, 28mm (ER6-16-ESG6), Ug= 1,0TGI, Uw= 1,2W/m2K (pri sklopnem elementu 1,5W/m2K)</t>
  </si>
  <si>
    <t xml:space="preserve"> - fiksna zapora nad zasteklitvijo panel Alu 44, Up=0,75W/m2K</t>
  </si>
  <si>
    <t xml:space="preserve"> - fiksna zapora nad zasteklitvijo panel EI30-Promatect 100</t>
  </si>
  <si>
    <t xml:space="preserve"> - zasteklitev: varnostno, požarno odporno steklo EI30, kot npr. Promaglass F1  , EI30</t>
  </si>
  <si>
    <t xml:space="preserve"> - Za.1c: 587,00 x 227,00 cm (zložljiva stena (7polj) + zapora do stropa dim. 587,00 x 57,00 cm</t>
  </si>
  <si>
    <t xml:space="preserve"> - dimenzija : 819,00 x 227,00 cm (zložljiva stena (9polj)  + zapora do stropa dim. 819,00 x 57,00 cm</t>
  </si>
  <si>
    <t xml:space="preserve"> - zasteklitev: varnostno 40mm,     
 ( SN 51/28 ESG6-12-4-12-ESG6), 
Ug=0,7;tgi , Ug-vrednost = 0,7W/(m²K)
Uw = 1,4 W/(m²K)</t>
  </si>
  <si>
    <t xml:space="preserve"> - zasteklitev: steklo 28mm (ESG6-16-ESG6)Ug=1.0;TGI , 
Ug-vrednost: 1,0W/(m²K)</t>
  </si>
  <si>
    <t>Vključno kovinska konstruikcija:
- stebricki HEA 120
- povezovalna greda nad stebri: 120/120/4mm
- nosilci polikarbonatnih plošc: 60/120/4mm
(pocinkana konstrukcija in prašno barvana)</t>
  </si>
  <si>
    <t xml:space="preserve"> - zasteklitev: polikarbonatno steklo kot npr. Lexan  LT2UV16-3TS27-112, zgornji profil 60mm, tesnila, odkapniki, zaključki, kitanje, montaža</t>
  </si>
  <si>
    <t xml:space="preserve"> -dobava in vgradnja AB pilotov C30/37, PV-II, S4, XS2,  armatura S500B izdelano po načrtu pilotov</t>
  </si>
  <si>
    <t>Zahteve za konstrukcijsko jeklo:</t>
  </si>
  <si>
    <t xml:space="preserve"> -profili jeklo S 355 JR</t>
  </si>
  <si>
    <t xml:space="preserve"> -vezna sredstva, matice jeklo 8.8</t>
  </si>
  <si>
    <t xml:space="preserve">Pri izdelavi jeklenih elementov, kvaliteti materialov, izdelavi, transportu, vgrajevanju, zaščiti ter potrebnih kontrolah, je potrebno upoštevati standarde (EC3) in pravilnike o tehničnih normativih za ustrezne vrste
jeklenih konstrukcij, elementov, njihovo zaščito in stabilnost ter ustrezne standarde za posamezne uporabljene materiale in njihove preiskave. </t>
  </si>
  <si>
    <t>Izdelava in montaža jeklene konstrukcije mora biti skladna s standardom SIST EN 1090-2:2018: Izvedba jeklenih in aluminijastih konstrukcij – 2. Del: Tehnične zahteve za izvedbo jeklenih konstrukcij. Jeklena konstrukcija spada skladno s SIST EN 1090-2:2008 v izvedbeni razred EXC 2.</t>
  </si>
  <si>
    <t>Požarne zahteve za vrata na mejah požarnih sektorjev: EI2  30-C5!</t>
  </si>
  <si>
    <t>Požarne zahteve za vrata na mejah požarnih sektorjev s tehničnimi prostori: EI2  30-C2!</t>
  </si>
  <si>
    <t xml:space="preserve">Ponudnik je dolžan, da pred oddajo ponudbe prouči dokumentacijo, si ogleda lokacijo objekta in predvidi potreben obseg in zahtevnost ter organizacijo del. </t>
  </si>
  <si>
    <t>V popisih oz. specifikacijah, kjer je navedba elementov kot so blagovna znamka, tip, patent ali proizvajalec navajamo navedbo »ali enakovredno« oz. »kot npr.« kar pomeni, da morajo biti v ponudbi opredeljeni elementi enakovredni elementom navedenim v naročnikovih postavkah glede tehničnih karakteristik in kakovosti.</t>
  </si>
  <si>
    <t xml:space="preserve">Cene so podane na enoto mere in morajo vključevati vse stroške: stroške, ki se nanašajo na izvedbo posameznih del, prodajne in druge takse, stroške transporta, zavarovanja in ostale lokalne stroške, ki se nanašajo na pridobitev ustreznih dovoljenj za izvedbo dela (cestnih zapor) in primopredajo del s strani izvajalca naročniku. V ceni mora biti vključen strošek vseh potrebnih testov pri ponudniku in na objektu, kontrole kakovosti, dokazila o ustreznosti vseh vgrajenih materialov, atestov in izjav, projekta za vzdrževanje in obratovanje. Ponudbena cena je seštevek cen iz posameznih postavk popisa del s skupno rekapitulacijo del po zaporedju iz popisa del z ustreznim davkom na dodano vrednost. </t>
  </si>
  <si>
    <t>Pred izvedbo in vgradnjo posameznih materialov in opreme je potrebno preveriti dimenzije na terenu in vse prilagoditi dani situaciji! Pred vgraditvijo materialov in opreme morajo tehnične karakteristike preveriti in potrditi investitor, projektant in nadzornik gradnje.</t>
  </si>
  <si>
    <t>Ponudnik ne more uveljavljati naknadnih podražitev iz naslova nepopolne ali neustrezne dokumentacije za tiste dele izvedbe javnega naročila, ki v dokumentaciji niso bili ustrezno opredeljeni, pa bi jih glede na predmet javnega naročila in na celotno dokumentacijo ponudnik lahko preveril.</t>
  </si>
  <si>
    <t>Pri kalkulaciji cen za posamezno postavko mora ponudnik upoštevati tudi naslednja dela, ker gredo le ta v njegovo breme:</t>
  </si>
  <si>
    <t>-          ponudnik mora pregledati projektno dokumentacijo in za kalkulacijo cene za posamezno postavko upoštevati vsa določila navedena v projektni dokumentacijo oziroma tehničnem poročilu k popisu del,</t>
  </si>
  <si>
    <t xml:space="preserve">-          pred začetkom izgradnje je izvajalec dolžan zapisniško ugotoviti in dokumentirati obstoječe stanje vseh sosednjih objektov, drugih površin in dostopnih poti, </t>
  </si>
  <si>
    <t>-          pred začetkom izgradnje je izvajalec dolžan zapisniško in s TV kamero ugotoviti in dokumentirati obstoječe stanje okolice objekta, ki jih bo uporabljal v času gradnje in dokumentacijo hraniti najmanj do konca garancijskega obdobja, ter dokumentacijo dostaviti naročniku,</t>
  </si>
  <si>
    <t>-          monitoring obstoječih objektov pred pričetkom gradnje , med gradnjo in po zaključku vseh del. Monitoring se izvede v prisotnosti lastnikov objektov in zemljišč,</t>
  </si>
  <si>
    <t>-          po končanih delih pa je dolžan vzpostaviti uporabljeno lokacijo v prvotno stanje in odpraviti vse poškodbe nastale zaradi gradnje na drugih objektih, napravah, površinah ter na dostopnih poteh (cestišču, kolesarski stezi  in parkiriščih),</t>
  </si>
  <si>
    <t xml:space="preserve">-          ponudnik je dolžan v ceno vključiti vse stroške pridobitve potrebnih soglasij in dovoljenj v zvezi s prevozi, zaporo cest (občinskih in državnih) in parkirišč, prečkanji komunalnih vodov, stroške zaščite komunalnih naprav in stroške upravljavcev ali njihovih predstavnikov, </t>
  </si>
  <si>
    <t>-          postavitev in vzdrževanje prometne signalizacije za delno zaporo prometa v času izvajanja del v skladu z elaboratom, ki ga pripravi izvajalec in dovoljenjem pristojnega organa,</t>
  </si>
  <si>
    <t>-          stroške obveščanja krajanov o delnih zaporah ceste,</t>
  </si>
  <si>
    <t xml:space="preserve">-          zaščita vseh komunalnih in drugih naprav, ki obstajajo in to v skladu z zahtevami upravljavca teh naprav in objektov in stroške trasiranja in vseh začasnih prestavitev in prevezav, </t>
  </si>
  <si>
    <t>-          stroške ureditve gradbišča po projektu (tudi napisna tabla), naročilo in postavitev napisne table v skladu z navodili morebitnih sofinancerjev projekta (upoštevati je potrebno navodila vizualne in komunikacijske strategije Programa sodelovanja INTERREG V-A Italija-Slovenija 2014-2020), postavitev gradbiščne table predpisanih dimenzij in vsebine, postavitev opozorilnih tabel, postavitev zaščitne ograje,  označbe transportnih in dostopnih poti do objekta, urejanje prometa pri dostavi skladno s predpisi,  ureditev začasnih deponij materialov, ki se odstranijo, ureditev začasnih deponij za nove materiale, ustrezno zaščitene pred vremenskimi vplivi, ureditev ustreznih prostorov za deponijo ločenih gradbenih odpadkov,</t>
  </si>
  <si>
    <t>-          stroške zakoličbe in zapisnika o zakoličenju,</t>
  </si>
  <si>
    <t>-          vse stroške priprave in izvedbe  začasnih dostopov do in na gradbišču (izdelava vseh potrebnih začasnih prehodov), stroške za zagotavljanje začasnih dostopov do sosednjih objektov, stroške izvedbe začasnega obhoda (prehoda) mimo ograjenega gradbišča za pešce, sprehajalce, kolesarje ter uporabnike (ves čas gradnje) ter zagotavljanje nemotenega dostopa interventnim vozilom ves čas gradnje za celotno območje, ki se z gradnjo tangira,</t>
  </si>
  <si>
    <t xml:space="preserve">-          zagotavljanje varnosti pri delu na gradbišču skladno z veljavno Uredbo o zagotavljanju varnosti in zdravja pri delu na začasnih in premičnih gradbiščih, </t>
  </si>
  <si>
    <t xml:space="preserve">-          izdelava varnostnega načrta v skladu s predpisi o zagotavljanju varnosti in zdravja pri delu na začasnih in premičnih gradbiščih, </t>
  </si>
  <si>
    <t>-          vse stroške v zvezi z zavarovanjem gradbišča po Gradbenem zakonu in ureditvijo gradbišča, zavarovanje gradbišča za čas od začetka izvajanja del do primopredaje objekta s sklenitvijo ustrezne zavarovalne pogodbe pri pooblaščeni zavarovalni družbi,</t>
  </si>
  <si>
    <t>-          kontrola kakovosti vseh vgrajenih materialov (zbitost, ravnost, tesnost, trdnost....),</t>
  </si>
  <si>
    <t>-          strošek vseh meritev (kot npr. meritev hrupa, mikroklimatske meritve, meritev vgrajenih naprav ter regulacija in nastavitve vključno s poročilom in merilnimi listi ter protokolom nastavljenih vrednosti), prevozov, drobnega materiala, transportnih stroškov in podobno,</t>
  </si>
  <si>
    <t xml:space="preserve">-          sprotno dokumentiranje in posredovanje nadzorniku in projektantu vseh sprememb za izdelavo projekta izvedenih del,  </t>
  </si>
  <si>
    <t>-          sprotno čiščenje gradbišča in okolice ter finalno zaključno čiščenje gradbišča po končanih delih,</t>
  </si>
  <si>
    <t>-          strošek vseh potrebnih testov pri ponudniku in na objektu, atestov in izjav, pridobitve potrebnih dokumentov za izdelavo dokazila o zanesljivosti objekta in uspešne izvedbe tehničnega pregleda,</t>
  </si>
  <si>
    <t>-          izvajalec mora v času gradnje na gradbišču zagotoviti opremljen kontejner za potrebe naročnika in nadzorne službe (ustrezno hlajen oz. ogrevan).</t>
  </si>
  <si>
    <t>-          izvajalec mora v enotnih cenah vključiti vsa dela navedena v splošnih opisih posameznih popisov del,</t>
  </si>
  <si>
    <t>-          obračun izkopov, odvozov in zasipov se vrši v raščenem stanju, zato mora ponudnik v ponudbeno ceno vkalkulirati faktor razrahljivosti,</t>
  </si>
  <si>
    <t>-          odvoz izkopanega materiala na začasne deponije oziroma na mesta za vgraditev v zasip, ter vse notranje transporte vseh materialov,</t>
  </si>
  <si>
    <t>-          odvoz odvečnega materiala, ki nastane pri gradbenem delu, na lokacijo za predelavo gradbenih materialov vključno s taksami; dokazila o primernem deponiranju (lokacija in količina materiala) je potrebno redno dostavljati naročniku oziroma nadzornemu organu naročnika, kot prilogo k situacijam. V kolikor izvajalec dokazil o primernem deponiranju ne dostavi naročniku, naročnik odvoza ne bo plačal.</t>
  </si>
  <si>
    <t>-          odstranitev vseh ovir, na katere se pri delu naleti, razen ovir, ki so kulturnozgodovinskega pomena,</t>
  </si>
  <si>
    <t>-          razpiranje jarka po potrebi,</t>
  </si>
  <si>
    <t>-          sprotne geodetske meritve gradbenih del (višinske kote posameznih objektov kot so komunalna infrastruktura in podobno), sprotne geodetske meritve izvedene kanalizacije (višinske kote dna in pokrova revizijskih jaškov), predložitev teh meritev je pogoj za potrditev izvedenih del v knjigi obračunskih izmer,</t>
  </si>
  <si>
    <t>-          izvedba preizkusa tesnosti meteorne kanalizacije, izpiranje in izvedba pregleda kanalizacije po končanih delih,</t>
  </si>
  <si>
    <t>-          strošek vseh meritev, prevozov, drobnega materiala, transportnih stroškov in podobno,</t>
  </si>
  <si>
    <t>-          strošek tlačnih preizkusov, dezinfekcije, bakterioloških in kemijskih izvodov vode,</t>
  </si>
  <si>
    <t>-          strošek izklopov, prevezav, preusmeritev,  meritev in poskusnega delovanja vseh instalacij v objektu ali instalacij, ki se vežejo na objekt,</t>
  </si>
  <si>
    <t>-          strošek nadzora koncesionarja javne razsvetljave, Petrol, d.d.,</t>
  </si>
  <si>
    <t>-          potrebne ali zahtevane meritve elektroinstalacij in strojnih instalacij,</t>
  </si>
  <si>
    <t>-          morebitne potrebne meritve hrupa v okolju ter meritve vplivov na okolje, ki jih izvede pooblaščeni zavod,</t>
  </si>
  <si>
    <t>-          vzpostavitev priklopov sosednjih objektov na komunalne vode, če se zaradi odklopa objekta prekine povezava,</t>
  </si>
  <si>
    <t>-          stroške izdelave geodetskega posnetka izvedenih del in predaja katastra komunalnih naprav  (KKN)  naročniku v 4 (štirih) izvodih ter elaborata za zbirni kataster GJI,</t>
  </si>
  <si>
    <t>-          stroški  izdelave projekta izvedenih del (PID) za vsa pogodbena dela v štirih izvodih. Dokumentacija mora biti skladna z navodili  upravljavcev,</t>
  </si>
  <si>
    <t>-          vsa dela za odvodnjavanje padavinske, izvorne in podtalne vode med gradnjo (vključno s potrebnim črpanjem vode, tudi iz gradbene jame), tako da se zagotovi stalno in kontrolirano odvajanje ter prepreči zadrževanje vode in zamakanje raščenih ali nasutih materialov,</t>
  </si>
  <si>
    <t>-          stroške potrebnega prečrpavanja odpadne vode med gradnjo (stroški začasnih obtokov obstoječega kanalizacijskega sistema),</t>
  </si>
  <si>
    <t>-          vse stroške ločenega zbiranja, sortiranja in evidentiranja gradbenih odpadkov, zemeljskega izkopa,  kot tudi stroške odvoza in predelave le teh, po določilih veljavnega predpisa kakor tudi ostale stroške, ki so navedeni v predhodnih alinejah,</t>
  </si>
  <si>
    <t>-          posegi na obstoječem vodovodnem sistemu; zapiranje vode v času prevezav, dezinfekcije, izpiranja, meritev itd., obveščanje uporabnikov ter vzpostavitev prvotnega delovnega režima na sistemu po izvedenih posegih (terminsko se izvajajo v dogovoru z Rižanskim vodovodom Koper),</t>
  </si>
  <si>
    <t xml:space="preserve">-          tlačni preizkus cevovoda s polnjenjem vode, z uporabo registriranega manometra ter izdajo potrdila za vse cevovode, </t>
  </si>
  <si>
    <t>-          izpiranje in razkuževanje cevovoda z zapiranjem in odpiranjem vode ter izstavitvijo ustreznega potrdila s strani izvajalca, ki ima veljavno pooblastilo s strani Ministrstva za zdravstvo,</t>
  </si>
  <si>
    <t>-          analiza bakteriološkega in kemičnega izvida vzorca vode,</t>
  </si>
  <si>
    <t xml:space="preserve">-          strokovni nadzor s strani bodočega upravljalca nad izvajanjem montažnih in gradbenih del, </t>
  </si>
  <si>
    <t>-          izvajalec mora najkasneje pri primopredaji objekta naročniku posredovati tehnično dokumentacijo proizvajalca, iz katere izhaja, da uporabljeni gradbeni proizvodi izpolnjujejo naročnikove zahteve ter dokazilo o zanesljivosti objekta.</t>
  </si>
  <si>
    <t xml:space="preserve"> ELEMENTI ZA PRIPRAVO PREDRAČUNA in POPIS DEL  - velja za vsa dela in za vse faze del</t>
  </si>
  <si>
    <t>-           stroški porabe električne energije, vode in telefona,</t>
  </si>
  <si>
    <t xml:space="preserve"> -           v ceni posamezne postavke morajo biti zajeti vsi potrebni delovni in pomožni odri ter vsi potrebni elementi varovanja na gradbišču (varnsotne ograje, prekritje odprtin ipd.)</t>
  </si>
  <si>
    <t>-           eventuelni stroški povezani s predstavitvami posameznih predvidenih in vgrajenih materialov investitorju,</t>
  </si>
  <si>
    <t>-           izdelavo projektov betonov</t>
  </si>
  <si>
    <t>-           izdelavo montažnih načrtov</t>
  </si>
  <si>
    <t xml:space="preserve"> -          izdelavo delavniških načrtov za izvedbo posameznih elementov</t>
  </si>
  <si>
    <t xml:space="preserve"> -  brušen betonski tlak debeline 12,0cm; monolitna armiranobetonska plošča, beton specifikacije C30/37, XS1/XC4 Dmax 16 S4, z dodatkom za zmanjšanje krčenja, ekspanzijskim dodatkom in PP vlakni (0,9kg/m³), cement tipa CEM I, CEM II/A. 
Finalna obdelava: brušenje, kitano s polimerno malto ustrezne barve, zaščiten s protidrsnim premazom, kot npr. Guard Slip Resistant; obvezno izdelati vzorec velikost 1m²</t>
  </si>
  <si>
    <t>P2 in P2/A- pločnik, stopnišče, kolesarnica in odprte površine (predprostor)</t>
  </si>
  <si>
    <t xml:space="preserve"> ** sestava P2/A</t>
  </si>
  <si>
    <t>Izdelava, dobava in montaža fasadnih panelov, izdelanih iz FE profilov in cevi,  kompletno z upoštevanjem vsega veznega in pritrdilnega materiala, vsemi  obdelavami. Obdelava panelov vroče cinkano in finalno prašno barvano v RAL po izboru projektanta. Vijačenje v izdelane betonske in jeklene konstrukcije. Paneli izdelani na podlagi shem projektanta arhitekture ter kontorole izmer na objektu</t>
  </si>
  <si>
    <t>Paneli izdelani iz horizontalnih profilov L  deb.5mm ter vertikalnih palic fi 30/2mm.</t>
  </si>
  <si>
    <t>Obračun po m2 narisne površine izdelane fasade, kompletno z vsemi obdelavami, zaključki, veznim in pritrdilnim materialom:</t>
  </si>
  <si>
    <t>Doplačilo za izvedbo vrat v fasadnih panelih, kompletno vse potrebno okovje, dodatne obdelave. Sama kovinska konstrukcija je  upoštevana v količini fasadnih panelov.</t>
  </si>
  <si>
    <t>Dvokrilna vrata  VF2 v fasadnem panelu N1</t>
  </si>
  <si>
    <t>Enokrilna vrata  VF1 v fasadnem panelu O1 in O2</t>
  </si>
  <si>
    <t>Dvokrilna vrata  VF3 v fasadnem panelu P1</t>
  </si>
  <si>
    <t xml:space="preserve"> -vratni krili skupne  dim. 257,5x333,0cm</t>
  </si>
  <si>
    <t xml:space="preserve"> -vratni krili skupne  dim. 210,0x298,0cm</t>
  </si>
  <si>
    <t xml:space="preserve"> -vratno krilo dim. 300,0x328,0cm</t>
  </si>
  <si>
    <t xml:space="preserve"> -vratno krilo dim. 105,0x298,0cm</t>
  </si>
  <si>
    <t>Mrežna stena izdelana iz:</t>
  </si>
  <si>
    <t>Izdelava, dobava in montaža mrežnih sten, izdelanih iz FE profilov in polnila iz valovite mreže,  kompletno z upoštevanjem vsega veznega in pritrdilnega materiala, vsemi  obdelavami ter okovjem vrat. Obdelava konstrukcijkih profilov  vroče cinkano in finalno prašno barvano v RAL po izboru projektanta. Vijačenje v izdelane betonske in jeklene konstrukcije. Posamezna mreža  izdelana na podlagi shem projektanta arhitekture ter kontorole izmer na objektu</t>
  </si>
  <si>
    <t>Rušeni material se odpelje v trajno deponijo, če ni drugače navedeno, s plačilom potrebnih taks in/ali predelav. Izvajalec naročniku  posreduje evidenčne liste ravnanja z ruševinami!</t>
  </si>
  <si>
    <t>Rušenje asfaltnega tlaka deb. do 10cm  s frezanjem. Rušeni material se  začasno deponira za ponovno uporabo, kar je potrebno upoštevati v ceno/enoto.</t>
  </si>
  <si>
    <t>Rušenje  obstoječih betonskih robnikov, vključno z betonskim temeljem, z odvozom ruševin v trajno deponijo</t>
  </si>
  <si>
    <t xml:space="preserve"> - kota +-0,00 = 2,65mnm</t>
  </si>
  <si>
    <t>Postopki izvedbe izkopov:
- za izvedbo pilotiranja se uporabi obstoječi asfaltiran plato
-po vgradnji pilotov se odstranijo obstoječi asfaltni tlaki s frezanjem
-izvedejo se vsi  izkopi za pasovne in točkovne temelje, pasovni in točkovni temelji  se izvedejo izvedejo
-vzporedno z izvedbo temeljev se v pasovih izvede tudi  široki izkop do kote dna izkopa</t>
  </si>
  <si>
    <t>Strojni izkop terena v širokem odkopu, vključno z vgradnjo  izkopanega materiala v  direktni zasip za temelji, potrebnim razgirnjanjem izkopanega materiala v plasteh ter utrjevanjem do potrebne zbitosti</t>
  </si>
  <si>
    <t>Dobava in vgradnja geotekstila kot ločilni sloj, material kot npr. Polyfelt  TS30, preklop 20cm</t>
  </si>
  <si>
    <t>zasip z  predhodno frezanim asfaltom, iz gradbiščne deponije</t>
  </si>
  <si>
    <t>zasip z izkopanim materialom pridobljenem pri izkopu grednih  in točkovnih temeljev , iz gradbiščne deponije</t>
  </si>
  <si>
    <t>zasip z izkopanim materialom pridobljenem pri širokem izkopu - upoštevano v poziciji izkop, količina 906m3</t>
  </si>
  <si>
    <t>zasip v območju sanacije terena z izkopanim materialom pridobljenem pri izkopu grednih  in točkovnih temeljev , iz gradbiščne deponije. Količina je ocenjena</t>
  </si>
  <si>
    <t>Zasip za  točkovnimi temelji ter veznimi gredami s predhodno odkopanim materialom, z  nasipanjem v slojih ter utrjevanjem do  komprimacija EV2 = min. 45MPa ali EVd  = min. 25MPa. Vključno s potrebnimi transporti.
 Opomba: Skupna potrebna količina  za zasip znaša 1730,0m3!</t>
  </si>
  <si>
    <t>Nakladanje in odvoz izkopanega matreiala v trajno dpeponijo izvajalca, vključno s plačilom vseh stroškov deponiranja in/ali predelave</t>
  </si>
  <si>
    <t>Strojni izkop terena za  vezne grede, točkovne temelje in talne plošče stopniščnih jeder, z nakladanjem na kamion za odvoz ali  deponiranjem materiala na lokaciji za ponovno uporabo  v zasip za temelji ali odvoz v trajno deponijo</t>
  </si>
  <si>
    <t xml:space="preserve">Strojni izkop v terenu II.-III.ktg, izvedba odkopa v območju eventualno potrebne sanacije  podlage, na podlagi navodil geomehanika, z nakdanajme na kamion in odvozom v trajno deponijo - količina je ocenjena. </t>
  </si>
  <si>
    <t xml:space="preserve"> - podložni beton pod talno ploščo med gredami</t>
  </si>
  <si>
    <t>a</t>
  </si>
  <si>
    <t xml:space="preserve">betoni  prereza 0,20-0,30 m3/m2-m1.                                                 </t>
  </si>
  <si>
    <t xml:space="preserve"> betoni prereza nad 0,30 m3/m2-m1.                                                 </t>
  </si>
  <si>
    <t xml:space="preserve"> - talna plošča deb. 30,0 cm</t>
  </si>
  <si>
    <t xml:space="preserve"> - nosilci po obodu objekta/plošč
Izvedba kot  vidni beton prilagojenega razreda med VB2 in VB3</t>
  </si>
  <si>
    <t xml:space="preserve"> - plošča nad 2.nadstropjem med osmi B-C</t>
  </si>
  <si>
    <t xml:space="preserve">betoni  prereza nad 0,30 m3/m2-m1.                                                 </t>
  </si>
  <si>
    <t>betoni  prereza 0,20-0,30 m3/m2-m1:</t>
  </si>
  <si>
    <t xml:space="preserve">betoni  prereza 0,12-0,20 m3/m2-m1.                                                 </t>
  </si>
  <si>
    <t>Dobava in vgradnja betona za dovozne rampe v naklonu 12,5%:</t>
  </si>
  <si>
    <t>betoni  prereza 0,12-0,20 m3/m2-m1:</t>
  </si>
  <si>
    <t xml:space="preserve">betoni  prereza 0,08-0,12 m3/m2-m1.                                                 </t>
  </si>
  <si>
    <t>betoni  prereza 0,08-0,12 m3/m2-m1:</t>
  </si>
  <si>
    <t>betoni  prereza 0,04-0,08 m3/m2-m1:</t>
  </si>
  <si>
    <t xml:space="preserve">betoni  prereza do 0,04 m3/m2-m1.                                                 </t>
  </si>
  <si>
    <r>
      <t xml:space="preserve">Dobava in vgrajevanje betona za tlačno ploščo nad montažnimi TT ploščami, v debelini  6,0 cm, kompletno z vsem delom in potrebnim materialom:  </t>
    </r>
    <r>
      <rPr>
        <b/>
        <sz val="11"/>
        <rFont val="Arial CE"/>
        <charset val="238"/>
      </rPr>
      <t xml:space="preserve">
 </t>
    </r>
    <r>
      <rPr>
        <i/>
        <sz val="10"/>
        <rFont val="Arial"/>
        <family val="2"/>
        <charset val="238"/>
      </rPr>
      <t xml:space="preserve">- AB tlačna plošča po statičnem izračunu, beton specifikacije C30/37, XS1/XC4 Dmax 16 S4. V sestavo betona se doda tekoči dodatek za zmanjšanje krčenja zaradi izsuševanja (6-8 kg/m3 tekočega dodatka SRA 100, HaBe); inhibitor za preprečevanje korozije armature (NitCal v količini 7-13 kg/m3, HaBe) in polipropilenska vlakna PP (0,9 kg/m3 vlaken Belmix dolžine 10mm). Vodocementno razmerje v/c je omejeno &lt; 0,50, površina delno strojno obdelana z rotacijskimi gladili in peskana, deb.6,00 cm
                       </t>
    </r>
  </si>
  <si>
    <t xml:space="preserve"> ** stopniščna rama z dvema podestoma, skupne dolžine cca 430 cm, (štiri stopnice)</t>
  </si>
  <si>
    <t>Montažne plošče PVP se izvedejo kot vidni beton razreda VB3 z zahtevami po ravnosti razred P3, teksturi razred T3 in barvi razred C3 povzeto po SIST TP CEN TR 15739:2009, (natančen opis je podan v nadaljevanju). Plošče  se izvede z betonom specifikacije C30/37 XS1/XC4. Vodocementno razmerje v/c je omejeno &lt; 0,50.</t>
  </si>
  <si>
    <r>
      <t>Vezni sloj:</t>
    </r>
    <r>
      <rPr>
        <sz val="10"/>
        <rFont val="Arial"/>
        <family val="2"/>
        <charset val="238"/>
      </rPr>
      <t xml:space="preserve"> Po obodu mora biti tlačna plošča in montažna konstrukcija ločena od ostalih elementov. Beton tlačne plošče se izvede po postopku lepljenja svežega betona na podlago PI prefabriciranih plošč z veznim slojem oziroma pačokom. Vezni sloj (pačok) se izvede na saturirano podlago (oprano) a brez stoječe vode na neravninah (lužic ne sme biti na površini). Morebitne lužice se pred nanosom veznega sloja spiha s komprimiranim zrakom. Vezni sloj se izvede npr.  kot mešanica tekočega lateksa Mowilith LDM 6880, cementa in vode.  Recepturo in pripravo veznega sloja ter postopek lepljenja opiše izvajalec v</t>
    </r>
    <r>
      <rPr>
        <u/>
        <sz val="10"/>
        <rFont val="Arial"/>
        <family val="2"/>
        <charset val="238"/>
      </rPr>
      <t xml:space="preserve"> postopku izvedbe, ki ga mora pripraviti izvajalec pred začetkom del</t>
    </r>
    <r>
      <rPr>
        <sz val="10"/>
        <rFont val="Arial"/>
        <family val="2"/>
        <charset val="238"/>
      </rPr>
      <t xml:space="preserve">. Vezni sloj se vgrajuje tik pred betoniranjem! </t>
    </r>
    <r>
      <rPr>
        <b/>
        <i/>
        <u/>
        <sz val="10"/>
        <rFont val="Arial"/>
        <family val="2"/>
        <charset val="238"/>
      </rPr>
      <t xml:space="preserve">Mešanica veznega sloja (pačoka) se na površini betona ne sme posušiti, ker potem deluje kot ločilni sloj in ne vezni sloj!! </t>
    </r>
    <r>
      <rPr>
        <sz val="10"/>
        <rFont val="Arial"/>
        <family val="2"/>
        <charset val="238"/>
      </rPr>
      <t>Mešanico je potrebno porabiti v 30 - 50 minutah zato je potrebno pripravljati ustrezne količine mešanice.</t>
    </r>
  </si>
  <si>
    <r>
      <t>Izvedba sidranja za zagotavljanje sovprežnosti:</t>
    </r>
    <r>
      <rPr>
        <sz val="10"/>
        <rFont val="Arial"/>
        <family val="2"/>
        <charset val="238"/>
      </rPr>
      <t xml:space="preserve"> V primeru, da prefabricirane PI plošče nimajo že izdelanih sider za povezavo tlačne plošče je potrebno le te izvesti. Sidra morajo bit nameščena na robu kjer nalega PI plošča na nosilec in ob vzdolžnem robu (lahko vzdolžno nad rebrom a je boljše na robu). Sidra za zagotavljanje sovprežnosti se mora obvezno izdelati. Lahko jih izdela proizvajalec plošč L kljuke Φ 8 mm potopi v svež beton. Sidra se razporedi cik-cak po obodu na razdalji 20 cm. Druga možnost je, da se sidra izvedejo na gradbišču z vrtanjem in lepljenjem Sidra se v tem primeru lepi z lepili za sidranje (npr. Sika, Hilti). Izvedbo sidranja je potrebno opisati v </t>
    </r>
    <r>
      <rPr>
        <u/>
        <sz val="10"/>
        <rFont val="Arial"/>
        <family val="2"/>
        <charset val="238"/>
      </rPr>
      <t>postopku izvedbe, ki ga mora pripraviti izvajalec pred začetkom del</t>
    </r>
    <r>
      <rPr>
        <sz val="10"/>
        <rFont val="Arial"/>
        <family val="2"/>
        <charset val="238"/>
      </rPr>
      <t>.</t>
    </r>
    <r>
      <rPr>
        <b/>
        <u/>
        <sz val="10"/>
        <rFont val="Arial"/>
        <family val="2"/>
        <charset val="238"/>
      </rPr>
      <t xml:space="preserve"> TO DELO JE POTREBNO FINANČNO UPOŠTEVATI V SKLOPU IZVEDBE TT PLOŠČ!! </t>
    </r>
  </si>
  <si>
    <t xml:space="preserve"> - sistem upravljanja: 
• mikroprocesor Duplex 2KA - zbirno krmilje
• govorna povezava iz kabine (varnostni sistem omogoča avtomatični telefonski klic v sili iz kabine na 4 prej programirane tel. številke)
• avtomatska evakuacija ujetih oseb iz kabine dvigala v primeru izpada električne energije s pomočjo lastnih baterij
• mehanska tipkala prilagojena številu postaj
• signal za preobremenitev
• skupno pozivno zunanje tipkalo podometno v steni
• tipka za odpiranje in zapiranje vrat
• tipka za alarm
• funkcija vklop/izklop dvigala s ključem
• Braillova pisava
• Požarni program BR1</t>
  </si>
  <si>
    <t xml:space="preserve"> - signalizacija: 
• v kabini: prikazovalnik položaja kabine in smeri nadaljnje vožnje, gong
• v glavni postaji: prikazovalnik položaja kabine in smeri nadaljnje vožnje, gong
• v drugih postajah: prikazovalnik položaja kabine in smeri nadaljnje vožnje, gong</t>
  </si>
  <si>
    <t xml:space="preserve"> - kabina: 
• stene iz brušene nerjaveče pločevine
• strop iz nerjaveče pločevine
• ogledalo na zadnji steni po vsej višini_širine 60 cm
• raven inox ročaja na stranski steni in zadnji
• tla pripravljena za polaganje lokalnega poda maks. deb. 20 mm, ki ga dobavi in položi naročnik v lastni režiji
• LED razsvetljava v stropu, tip svetilk LINE</t>
  </si>
  <si>
    <t xml:space="preserve"> - dimenzije: širina 1450 mm, dolžina 1550 mm, višina 2200 mm</t>
  </si>
  <si>
    <t xml:space="preserve"> - zaščita vhoda: svetlobna zavesa</t>
  </si>
  <si>
    <t xml:space="preserve"> - vrata: 
• kabine: avtomatska, avtomatska enostranska teleskopska T2, iz brušene nerjaveče pločevine, frekvenčno reguliran pogon, širina 900 mm, višina 2100 mm
• jaška: avtomatska, avtomatska enostranska teleskopska T2, iz brušene nerjaveče pločevine,, širina 900 mm, višina 2100 mm
vrata s požarno odpornostjo E 120</t>
  </si>
  <si>
    <t xml:space="preserve"> - strojnica: brez</t>
  </si>
  <si>
    <t xml:space="preserve"> - električna napetost: 3 x 400V / 230V, 50 Hz</t>
  </si>
  <si>
    <t xml:space="preserve"> - vključeno v ceno: 
• razsvetljava jaška
• lestev za dostop v jamo jaška</t>
  </si>
  <si>
    <t xml:space="preserve"> - višina dviga: 9,60 m</t>
  </si>
  <si>
    <t>− projektiranje predmeta ponudbe</t>
  </si>
  <si>
    <t>− izdelavo dokumentacije PZI in PID</t>
  </si>
  <si>
    <t>− izdelavo materiala v skladu s tehnično dokumentacijo</t>
  </si>
  <si>
    <t>− dobavo na gradbišče</t>
  </si>
  <si>
    <t>− montažo in tehnični pregled dvižnih naprav</t>
  </si>
  <si>
    <t>− izdelavo navodil o delovanju in vzdrževanju</t>
  </si>
  <si>
    <t>− primopredajo dvižnih naprav</t>
  </si>
  <si>
    <t>− stroške enega požarnega preizkusa</t>
  </si>
  <si>
    <t>Dobava in vgrajevanje tamponske blazine  iz dobro granuliranega kamnitega materiala brez glinastih primesi , frakcije 0-32 mm, komprimacija 98% Proctor in komprimacija EV2 = min. 45MPa ali EVd  = min. 25MPa, deb. 30,00 cm. V ceni vključena tudi izvedba sprotnih meritev utrjenosti.  Vgradnja pod točkovne in gredne temelje, vezi, pod  talno ploščo.</t>
  </si>
  <si>
    <t xml:space="preserve"> - dvižna naprava kot npr. Schindler 3300
Standard EN 81-20, EN 81-50, EN 81-73</t>
  </si>
  <si>
    <t xml:space="preserve"> - namestitev dvigala - v samostojnem betonskem jašku</t>
  </si>
  <si>
    <t>− stroške osnovnega zavarovanja v višini 10,0% pogodbenih del</t>
  </si>
  <si>
    <t>− stroške za pokrivanje vseh neodvisnih in odvisnih gradbiščnih stroškov v višini 10,0%</t>
  </si>
  <si>
    <t>− strošek skladiščenja materiala 14 dni od dneva pisnega obvestila, da je material pripravljen za dobavo</t>
  </si>
  <si>
    <r>
      <t xml:space="preserve">Pred pričetkom gradnje mora izvajalec izdelati Projekt izvajanja betonske konstrukcije PIBK skladen s standardom SIST EN 13670 in prilagojen gradnji vidnih betonskih površini razreda VB2, ter ga predložiti nadzoru in projektantu v pregled in potrditev! PIBK mora </t>
    </r>
    <r>
      <rPr>
        <u/>
        <sz val="10"/>
        <rFont val="Arial"/>
        <family val="2"/>
        <charset val="238"/>
      </rPr>
      <t xml:space="preserve">pripraviti strokovno usposobljena oseba z izkušnjami pri izvedbi vidnega betona razreda VB2 pred začetkom del! </t>
    </r>
    <r>
      <rPr>
        <sz val="10"/>
        <rFont val="Arial"/>
        <family val="2"/>
        <charset val="238"/>
      </rPr>
      <t>PIBK mora pred začetkom del potrditi  projektant.</t>
    </r>
  </si>
  <si>
    <r>
      <t>Dobava in vgrajevanje betona  C12/15, prereza 0,08-0,12m3/m2-m1.</t>
    </r>
    <r>
      <rPr>
        <sz val="10"/>
        <rFont val="Arial CE"/>
        <charset val="238"/>
      </rPr>
      <t>Podložni beton debeline 8cm.</t>
    </r>
  </si>
  <si>
    <t>Spodnjo stran dovozne rampe se izvede kot vidni beton razreda VB2 z zahtevami po ravnosti neravnina sme znašati največ 12 mm merjeno pod 2m ravnilom in največ 6 mm merjeno pod 20cm.</t>
  </si>
  <si>
    <t>Montažne PI plošče in montažne stopnice se izvedejo kot vidni beton razreda VB3 z zahtevami po ravnosti razred P3, teksturi razred T3 in barvi razred C3 povzeto po SIST TP CEN TR 15739:2009, (natančen opis je podan v nadaljevanju). PI plošče in stopnice se izvede z betonom specifikacije C40/50,  XS1, XC4. Vodocementno razmerje v/c je omejeno &lt; 0,50. Armatura S500B.</t>
  </si>
  <si>
    <t>Dobava in montaža montažnih stopnic in podestov, kompletno z vsem delom in potrebnim pritrdilnim materialom. Vključno finalna obdelava zaščiteno s protidrsnim premazom, kot npr. Guard Slip Resistan</t>
  </si>
  <si>
    <t xml:space="preserve">Izdelava  betonskih tlakov kompletno s finalno s obdelavo z brušenjem, kompletno opaž, armatura,  mikroarmatura,  pigment tekoči kot npr. Scholz  v barvi po izboru prtojektant, vse po specifikaciji projekta betona in potrditvi projektanta, v izvedbi:  </t>
  </si>
  <si>
    <t>Poliuretanski premaz,  kot npr CONPROOF,  v izvedbi:
- zaključno bravanje, barva z barvne lestvice proizvajalca, po izboru arhitekta;
-  primer sprijemni premaz
-  očiščenje betonske površin</t>
  </si>
  <si>
    <t>Vertikalni zaključki na stene (h 10cm) in čelo  AB plošč, robnikov, premaz sten v prostoru smeti, obračun po m2 razvite površine izvedenega premaza iz sistema kot tlak, v  izvedbi:</t>
  </si>
  <si>
    <t>Dobava, montaža in demontaža dvostranskega  opaža AB sten , višine opiranja do 3,0m</t>
  </si>
  <si>
    <t>Dobava, montaža in demontaža dvostranskega opaža AB sten, višine opiranja 3-6 m</t>
  </si>
  <si>
    <r>
      <t>Dobava in namestitev drenažne folije za izvedbo vidnih betonov v stene in plošč, z namestitvijo na izdelan opaž. Folija za 1x uporabo. .</t>
    </r>
    <r>
      <rPr>
        <u/>
        <sz val="10"/>
        <rFont val="Arial"/>
        <family val="2"/>
        <charset val="238"/>
      </rPr>
      <t>Na opažnih površinah na katerih je nalepljena drenažna folija se ne sme uporabiti ločevalnega sredstva za opaže!</t>
    </r>
  </si>
  <si>
    <t>38.</t>
  </si>
  <si>
    <r>
      <t xml:space="preserve">Dobava, montaža in demontaža dvostranskega opaža parapetnega venca pri zaključku talne plošče na mestu poteka kanala za odvodnjavanje. Opaž VB </t>
    </r>
    <r>
      <rPr>
        <sz val="10"/>
        <rFont val="Arial CE"/>
        <charset val="238"/>
      </rPr>
      <t xml:space="preserve"> 2</t>
    </r>
    <r>
      <rPr>
        <sz val="10"/>
        <rFont val="Arial CE"/>
        <family val="2"/>
        <charset val="238"/>
      </rPr>
      <t>.</t>
    </r>
  </si>
  <si>
    <r>
      <t xml:space="preserve">Dobava, montaža in demontaža dvostranskega opaža </t>
    </r>
    <r>
      <rPr>
        <b/>
        <sz val="10"/>
        <rFont val="Arial CE"/>
        <charset val="238"/>
      </rPr>
      <t>LOČNIH</t>
    </r>
    <r>
      <rPr>
        <sz val="10"/>
        <rFont val="Arial CE"/>
        <family val="2"/>
        <charset val="238"/>
      </rPr>
      <t xml:space="preserve"> AB sten, z višino podpiranja do 3,0 m. Opaž VB</t>
    </r>
    <r>
      <rPr>
        <sz val="10"/>
        <rFont val="Arial CE"/>
        <charset val="238"/>
      </rPr>
      <t xml:space="preserve"> 2</t>
    </r>
  </si>
  <si>
    <r>
      <t>Dobava, montaža in demontaža dvostranskega opaža AB sten, višine opiranja 3-6 m.. Ena stran je obvezno vidni beton    VB</t>
    </r>
    <r>
      <rPr>
        <sz val="10"/>
        <rFont val="Arial CE"/>
        <charset val="238"/>
      </rPr>
      <t xml:space="preserve"> 2</t>
    </r>
    <r>
      <rPr>
        <sz val="10"/>
        <rFont val="Arial CE"/>
        <family val="2"/>
        <charset val="238"/>
      </rPr>
      <t>, druga stran  kasneje obdelana (slikano) (2.nadstropje)</t>
    </r>
  </si>
  <si>
    <r>
      <t>Dobava, montaža in demontaža dvostranskega opaža AB sten, višine opiranja do 3 m.. Ena stran je obvezno vidni beton    VB</t>
    </r>
    <r>
      <rPr>
        <sz val="10"/>
        <rFont val="Arial CE"/>
        <charset val="238"/>
      </rPr>
      <t xml:space="preserve"> 2</t>
    </r>
    <r>
      <rPr>
        <sz val="10"/>
        <rFont val="Arial CE"/>
        <family val="2"/>
        <charset val="238"/>
      </rPr>
      <t>, druga stran  kasneje obdelana (slikano) (2.nadstropje)</t>
    </r>
  </si>
  <si>
    <r>
      <t xml:space="preserve">Dobava, montaža in demontaža dvostranskega opaža parapetne stene /ograje ob klančini. Opaž za VB </t>
    </r>
    <r>
      <rPr>
        <sz val="10"/>
        <rFont val="Arial CE"/>
        <charset val="238"/>
      </rPr>
      <t>2</t>
    </r>
  </si>
  <si>
    <r>
      <t>Dobava, montaža in demontaža opaža plošče in roba plošče  klančin v naklonu 12,5%, podpiranje od 0.00-2,80m. Opaž  za beton VB</t>
    </r>
    <r>
      <rPr>
        <sz val="10"/>
        <rFont val="Arial CE"/>
        <charset val="238"/>
      </rPr>
      <t xml:space="preserve"> 2</t>
    </r>
    <r>
      <rPr>
        <sz val="10"/>
        <rFont val="Arial CE"/>
        <family val="2"/>
        <charset val="238"/>
      </rPr>
      <t>.</t>
    </r>
  </si>
  <si>
    <r>
      <t>Dobava, montaža in demontaža dvostranskega opaža  parapetne AB ograje ob odprtinah v plošči (pri  dovoznih klančinah). Opaž VB</t>
    </r>
    <r>
      <rPr>
        <sz val="10"/>
        <rFont val="Arial CE"/>
        <charset val="238"/>
      </rPr>
      <t>2</t>
    </r>
    <r>
      <rPr>
        <sz val="10"/>
        <rFont val="Arial CE"/>
        <family val="2"/>
        <charset val="238"/>
      </rPr>
      <t>.</t>
    </r>
  </si>
  <si>
    <r>
      <t>Dobava, montaža in demontaža dvostranskega opaža  parapetnega AB zidca pri cvetličnem koritu 1 in 2. nadstropja.. Opaž VB</t>
    </r>
    <r>
      <rPr>
        <sz val="10"/>
        <rFont val="Arial CE"/>
        <charset val="238"/>
      </rPr>
      <t xml:space="preserve"> 2</t>
    </r>
    <r>
      <rPr>
        <sz val="10"/>
        <rFont val="Arial CE"/>
        <family val="2"/>
        <charset val="238"/>
      </rPr>
      <t>.</t>
    </r>
  </si>
  <si>
    <r>
      <rPr>
        <b/>
        <sz val="10"/>
        <rFont val="Arial"/>
        <family val="2"/>
        <charset val="238"/>
      </rPr>
      <t xml:space="preserve"> - p</t>
    </r>
    <r>
      <rPr>
        <sz val="10"/>
        <rFont val="Arial"/>
        <family val="2"/>
        <charset val="238"/>
      </rPr>
      <t>odboj: aluminijasti profili, kot npr. Schüco ADS 80 FR 30</t>
    </r>
  </si>
  <si>
    <r>
      <rPr>
        <b/>
        <sz val="10"/>
        <rFont val="Arial"/>
        <family val="2"/>
        <charset val="238"/>
      </rPr>
      <t xml:space="preserve"> - p</t>
    </r>
    <r>
      <rPr>
        <sz val="10"/>
        <rFont val="Arial"/>
        <family val="2"/>
        <charset val="238"/>
      </rPr>
      <t>odboj: aluminijasti profili, kot npr. Schüco AWS 70 HI</t>
    </r>
  </si>
  <si>
    <r>
      <rPr>
        <b/>
        <sz val="10"/>
        <rFont val="Arial"/>
        <family val="2"/>
        <charset val="238"/>
      </rPr>
      <t xml:space="preserve"> - p</t>
    </r>
    <r>
      <rPr>
        <sz val="10"/>
        <rFont val="Arial"/>
        <family val="2"/>
        <charset val="238"/>
      </rPr>
      <t>odboj: kovinski sredinski (reverso) podboj  (kot npr. Deržič KD.SR 1 0)</t>
    </r>
  </si>
  <si>
    <r>
      <rPr>
        <b/>
        <sz val="10"/>
        <rFont val="Arial"/>
        <family val="2"/>
        <charset val="238"/>
      </rPr>
      <t xml:space="preserve"> - p</t>
    </r>
    <r>
      <rPr>
        <sz val="10"/>
        <rFont val="Arial"/>
        <family val="2"/>
        <charset val="238"/>
      </rPr>
      <t>odboj: kovinski sredinski (reverso) podboj 
(kot npr. Deržič KD.SR 1 0)</t>
    </r>
  </si>
  <si>
    <t xml:space="preserve"> **** finalni sloj: stenska keramika po izboru projektanta arhitekture, nabavna cena do 30€/m2</t>
  </si>
  <si>
    <t>Nabavna cena keramike do 30€/m2!</t>
  </si>
  <si>
    <t>Servisno stojalo za kolesa</t>
  </si>
  <si>
    <t>Izdelava, dobava in montaža betonske klopi, ki je  sestavljena iz treh segmentov dim. 3x 321/41/40cm, z lesenim sedalnim delom  širine 45 cm. Betonska klop izdelana kot prefabrikat element, vidna stran teracersko obdelana. Leseni del iz  masivnega hrastovega lesa deb.4cm, vijačeno direktno v betonski blok. Predprostor 2.</t>
  </si>
  <si>
    <t>koš za odpadke z ločenim zbiranjem, trodelni 3x50l, inox, EkoPlus ali enakovredno</t>
  </si>
  <si>
    <t>Izdelava, dobava in montaža stojala za kolo,  dolžine 800 mm, iz ploščatega jekla 80 mm, prašno barvano, vbetonirano v tla</t>
  </si>
  <si>
    <t>P1, N1 in N2 - parkirne in povozne površine, klančine, jedra</t>
  </si>
  <si>
    <t>N1/A in N2/A - parkirne površine ob robovih, vključno mulde</t>
  </si>
  <si>
    <t>Večslojna vodotesna PU / MMA membrana za odprte površine, s protidrsnostjo min. R12, SRT min 55, sposobnostjo premoščanja razpok razreda A3 in B3.2, UV odporna, odporna na olja, goriva in soli, barva z barvne lestvice  barva z barvne lestvice proizvajalca, po izboru arhitekta; kot npr. CONIPROOF TD
- primer sprijemni premaz
- kitanje vseh diletacij v betonki površini
- peskanje in očiščenje betonske površine</t>
  </si>
  <si>
    <t xml:space="preserve"> - kota dna širokega izkopa, z upoštevanjem tamponskega sloja 30cm znaša 1,95 mnm absolutno</t>
  </si>
  <si>
    <t xml:space="preserve"> -          izdelavo delavniških načrtov jeklenih konstrukcij (potrdi jih odg. proj. grad. konst.)</t>
  </si>
  <si>
    <t>Vodotesna PU / MMA membrana za pokrite površine, s protidrsnostjo min. R12, SRT min 55, sposobnostjo premoščanja razpok razreda B3.2 (do 0,25 mm), odporna na olja, goriva in soli, barva z barvne lestvice proizvajalca, po izboru arhitekta; kot npr. CONIPROOF ID
- primer sprijemni premaz
- kitanje vseh diletacij v betonki površini
- peskanje in očiščenje betonske površine</t>
  </si>
  <si>
    <t xml:space="preserve">Dobava in vgrajevanje betona, za talne plošče in vezne grede,  izvede se  z betonom specifikacije C30/37 XS1/XC4, PV II,  Dmax 16 S4 (ali Dmax 32 v kolikor to dopušča razporeditev armature). V sestavo betona se doda dodatek za zmanjšanje krčenja zaradi izsuševanja (6-8 kg/m3 tekočega dodatka SRA 100, HaBe); ekspanzijski dodatek za kompenziranje krčenja zaradi sušenja na bazi kalcijevega sulfoaluminata (22-27 kg/m3 praškastega dodatka DENKA CSA); kristalizacijski dodatek z efektom inhibitorja, ki ščiti armaturo pred rjavenjem 0,85% na DC (pri uporabi cementa tipa CEM II se predvidoma dozira 2,7 – 4,0 kg) praškastega dodatka BETOCRETE-CP-350-CL, Schomberg GmbH in polipropilenska vlakna PP (0,9 kg/m3 vlaken Belmix dolžine 10mm). Vodocementno razmerje v/c je omejeno &lt; 0,45 do 0,49 vendar mora biti skupna količina vode v sestavi največ 180 kg/m3 upoštevajoč vodo v dodatkih in kot vlaga v agregatih. Pri primerni stopnji vezanja betona se površino »delno« strojno obdela z rotacijskimi gladili / helikopterjem. Stopnja strojne obdelave je odvisna od kakovosti površine saj se naknadno površina betona peska kot priprava podlage za nanos  sistema zaključnega sloja. </t>
  </si>
  <si>
    <r>
      <t xml:space="preserve">Dobava in vgrajevanje betona v nosilce </t>
    </r>
    <r>
      <rPr>
        <sz val="10"/>
        <rFont val="Arial"/>
        <family val="2"/>
        <charset val="238"/>
      </rPr>
      <t xml:space="preserve">, z betonom specifikacije C30/37 XS1/XC4, PV II, Dmax 16 S4. V sestavo betona se doda tekoči dodatek inhibitor za preprečevanje korozije armature (NitCal v količini 7-13 kg/m3, HaBe). Vodocementno razmerje v/c je omejeno &lt; 0,50. </t>
    </r>
  </si>
  <si>
    <r>
      <t>Dobava in vgrajevanje betona v betonske medetažne plošče, podeste in  stene</t>
    </r>
    <r>
      <rPr>
        <sz val="10"/>
        <rFont val="Arial"/>
        <family val="2"/>
        <charset val="238"/>
      </rPr>
      <t xml:space="preserve">, z betonom specifikacije C30/37 XS1/XC4, PV II,  Dmax 16 S4.  Vodocementno razmerje v/c je omejeno &lt; 0,50. </t>
    </r>
  </si>
  <si>
    <r>
      <t>Dobava in vgrajevanje betona v betonske  parapetne zidce</t>
    </r>
    <r>
      <rPr>
        <sz val="10"/>
        <rFont val="Arial"/>
        <family val="2"/>
        <charset val="238"/>
      </rPr>
      <t xml:space="preserve">, z betonom specifikacije C30/37 XS1/XC4, PV II, Dmax 16 S4. V sestavo betona se doda dodatek SRA 100, HaBe in PP vlakna10mm. Vodocementno razmerje v/c je omejeno &lt; 0,50. </t>
    </r>
  </si>
  <si>
    <t>Dovozne rampe se izvede z betonom specifikacije C30/37 XS1/XC4, PV II,  Dmax 16 S3. Konsistenca betona mora biti prilagojena betoniranju klančin – ustrezno gosta (priporočen posed 9 – 12 cm). V sestavo betona se doda tekoči dodatek za zmanjšanje krčenja zaradi izsuševanja (6-8 kg/m3 tekočega dodatka SRA 100, HaBe); inhibitor za preprečevanje korozije armature (NitCal v količini 7-13 kg/m3, HaBe) in polipropilenska vlakna PP (0,9 kg/m3 vlaken Belmix dolžine 10mm). Vodocementno razmerje v/c je omejeno &lt; 0,50. Pri primerni stopnji vezanja betona se površino »delno« strojno obdela z rotacijskimi gladili / helikopterjem. Stopnja strojne obdelave je odvisna od kakovosti površine saj se naknadno površina betona peska kot priprava podlage za nanos DECSEAL sistema zaključnega sloja.   Rezanje reg na rampi mora odobriti statik. Morebitne razpoke se sanira pred nanosom zaključnega sloja. Za sanacijo razpok se predhodno izdela elaborat sanacije.</t>
  </si>
  <si>
    <t xml:space="preserve">Dobava in vgrajevanje betona C30/37, XC1/XC4, PV II, Dmax 16, S4. Beton z dodatki SRA100 (HaBe), PP vlakna 10mm, pigment tekoči kot npr. Scholz  v barvi po izboru prtojektanta .   Betoni  prereza 0,04 - 0,08mm/m2,m1.                                          </t>
  </si>
  <si>
    <t xml:space="preserve">Lepljenje folije se izvede po postopkih in navodilih proizvajalca. Folija mora biti vedno nameščena po višini opaža od tal do vrha v enem kosu. Spoji med segmenti folije so samo vertikalni. Folijo se lepi preko stikov opažev (opaže se v segmente predhodno sestavi na tleh in nalepi folija na celotni segment, potem se namesti opaž na mesto betoniranja). Širina folije je 2 do 2,7 m odvisno od tipa folije. Horizontalni spoji folije niso priporočeni. Horizontalno se lahko namešča folija le, če je po višini nalepljena v enem kosu (nizki elementi, zidci). </t>
  </si>
  <si>
    <t>Priprava opažne površine, čiščenje in lepljenje folije se izvaja po navodilih proizvajalca.</t>
  </si>
  <si>
    <t>Pri oblikovanju cene betona  za posamezno vrsto  konstrukcije je obvezno upoštevati specifikacijo posameznega betona,  vodocementno razmerje ter posebne dodatke (dodatki betonu, mikroarmatura ….).  Upoštevati je potrebno  tudi dokument   "Navodila za izvedbo betonov in zaključnih obdelav" ki je sestavni del projekta!</t>
  </si>
  <si>
    <t>V primeru, da pri posamezni postavki ni navedena kvaliteta izgleda betona se smatra kvaliteta VB 2, klasični opaži brez folije!</t>
  </si>
  <si>
    <t>Drenažna folija se lepi na opažne površine za katere je zahtevan vidni beton razreda VB3.  Vse vidne površine, na katerih se uporabi folija so definirane v načrtu arhitekture</t>
  </si>
  <si>
    <t xml:space="preserve">Dobava in montaža vroče cinkanih rešetk, debeline 25 mm, ko na utoru za odvodnjavanje v obodnem nosilcu 2.nadstropje. Rešetka vroče cinkana in finalno barvana v barvi po izboru projektanta arhitekture. Širina rešetke 40,0 cm, debelina 25mm, kompletno z L kotnikom za naleganje. Dimenzija kotnika 30/30mm, vroče cinkan. Kotnik poteka po obeh straneh za naleganje.  </t>
  </si>
  <si>
    <t>rešetka na utoru za odvodnjavanje v obodnem nosilcu 2.nadstropje, širine 40 cm</t>
  </si>
  <si>
    <t>rešetka v tehničnih prostorih v pritličju, širine 90 cm</t>
  </si>
  <si>
    <t>L kotnik 30/30 mm</t>
  </si>
  <si>
    <t>Dobava in montaža talnih povoznih diletacijskih profilov, kateri morajo biti tudi hidroizolativni, kompletno z vsme pritrdilnim in spojnim materialom, tesnili, zaključki. Profili kot npr. Deflex 500/Nb.</t>
  </si>
  <si>
    <t>Enokrilna vrata V.f.5 v fasadnem panelu A5</t>
  </si>
  <si>
    <t>Vsi jekleni elementi morajo biti očiščeni s peskanjem (Sa 2,5), protikorozijsko zaščiteni in končno barvani v barvi po izbiri investitorja. Barva mora biti obstojna na atmosferske značilnosti lokacije - izpostavljenost soli (seaside/seaproof)!</t>
  </si>
  <si>
    <t>Potrebno je zagotoviti pregled konstrukcije in vseh stikov ter kontrolo kvalitete materialov
skladno z zahtevami iz SIST EN 1090-2:2018! Celotno konstrukcijo, vse elemente in vse zvare
nosilnih elementov je potrebno pregledati v obsegu, kot ga določa posamezni izvedbeni razred.
Pri montaži vseh kovinskih elementov je potrebno upoštevati možnost raztezanja / krčenja zaradi temperature, vse kovinske dele pa je potrebno ozemljiti!
Izvajalec je dolžan zagotoviti ustrezen pregled jeklene konstrukcije v času, ko so ti pregledi v
smislu dostopnosti tudi omogočeni.</t>
  </si>
  <si>
    <t>V ceno je potrebno vključiti vso delo in material pomožnih sredstev, pomožni material, zapolnjevanje fug, rezanje opeke za zidarsko vez. Izvedba natančno po navodilih proizvajalca. Pri izvedbi je potrebno upoštevati projekte inštalacij ter pripraviti utore za poznejšo vgraditev inštalacijskih elementov.</t>
  </si>
  <si>
    <t xml:space="preserve">Čiščenje prostorov, celotne opreme in delovnih naprav po končanih posameznih fazah je potrebno vkalkulirati v e.m. in v cenah za enoto mere pri zidarskih delih še posebej upoštevati:
Izvajalec je pred pričetkom izvedbe estrihov dolžan predložiti projekt estrihov, v katerem bo prikazan način zagotavljanja kvalitete vgrajenih estrihov ter njihovo negovanje do dosežene dokončne predpisane kvalitete. Stroške negovanja estrihov vkalkulirati v ceno po enoti mere in pri sami izvedbi estrihov obvezno izvesti vsa dela po popisu, vključno s potrebno dobavo in polaganjem robnih trakov  v višini celotne podne konstrukcije + 2 cm. Višek trakov se po končanih delih odstrani. Nadomestila za izvedbo estrihov z naklonom do 5 % od vodoravnosti se posebej ne priznava.  V ceno enote mere izvedbe estriha je vkalkulirati tudi izvedbo morebitnih muld in grebenov; delovne stike in dilatacije. Dopustna odstopanja za pravokotnost, površinsko ravnost in dimenzije gradbenih elementov veljajo določila DIN 18202. Vsa dela morajo biti izvedena na način, ki omogoča in zagotavlja predpisano varnost, stabilnost in funkcionalnost ter življensko dobo posameznega elementa. 
</t>
  </si>
  <si>
    <t xml:space="preserve"> - AB plošča in ostali sloji P1 - zajeto posebej</t>
  </si>
  <si>
    <t>Stroške za morebitne statične presoje stabilnosti, sidranja in preizkuse opažev, delovnih odrov, varovalnih ali pomičnih odrov je vkalkulirati v cene po enoti posameznih postavk. 
Opaži morajo biti izdelani po merah iz projekta ali posameznih načrtov z vsemi potrebnimi podporami z vodoravno in diagonalno povezavo tako, da so stabilni in vzdržijo vse obtežbe; površine morajo biti čiste in ravne; Vidni opaž se smatra v primeru ko konstrukcija po razopaževanju ostane neometana.  
Opaži armiranobetonskih sten in ostalih armiranobetonskih konstrukcij se zapirajo šele po montaži podometne inštalacije ali po montaži opažev za utore.  
V vseh postavkah tesarskih del je v ceni za enoto mere opažev obvezno zajeti potrebno opaževanje, razopaževanje, čiščenje in mazanje opažev ter zlaganje na primernih deponijah skupaj z vsemi transporti in pomožnimi deli.</t>
  </si>
  <si>
    <t>Drenažna folija se lepi na opažne površine za katere je zahtevan vidni beton razreda VB3.  Vse vidne površine na katerih se uporabi folija so označene v gradbenih načrtih.</t>
  </si>
  <si>
    <t xml:space="preserve">Pri izvajanju tesarskih del je upoštevati vsa pripravljalna dela pri opažih, razopaževanje in zlaganje lesa in opažev. Opaži morajo biti pred uporabo pravilno negovani s premazi in odstranitev premazov upoštevana v posameznih cenah E.M. Tesnost in stabilnost opažev mora biti brezpogojno zagotovljena. Opaži za vidne betone morajo biti pripravljeni tako, da so po razopaženju betonske ploskve brez deformacij, gladke oziroma v strukturi določeni s projektom in popolnoma zalite brez gnezd in iztekajočega betona. Hkrati je potrebno upoštevati tudi sledeče:
Varovalni odri, ki služijo varovanju življenja, izvajalcev ter ostalih na gradbišču se za čas izvajanja ne obračunavajo  posebej, ampak jih je potrebno upoštevati v cenah za enoto posameznih postavk, v kolikor to ni v popisu posebej opisano in označeno. 
Amortizacijsko stopnjo opažev in odrov ne glede na dobo za ves čas gradnje na objektu oziroma posamezne faze pri gradnji tudi takrat, kadar je  v posamezni postavki amortizacija določena. </t>
  </si>
  <si>
    <t>Pri oblikovanju cene tesarskih del za posamezno vrsto  konstrukcije je obvezno upoštevati specifikacijo posameznega betona.  Upoštevati je potrebno  tudi dokument   "Navodila za izvedbo betonov in zaključnih obdelav" ki je sestavni del projekta!</t>
  </si>
  <si>
    <t xml:space="preserve">Dobava materiala in izvedba stopniščne ograje, oznaka 2b. Ograja izdelana kot okvir  po liniji poševnine rame,  višine po pravokotnici  127cm. Okvir izdelan iz Fe kotnika 50/50/5mm, polnilo pletena mreža 50/50/5mm,  na okvir pritrjena s ploščatim železom 40/5 mm, vijačenim v L
profile.  Montaža v bočno stranico prefabrikat stopniščnih ram. Obdelava vroče cinkano in finalno prašno  barvano. </t>
  </si>
  <si>
    <t>Izdelava, dobava in montaža vertikalne maske korita na konzoli 1N, maska izdelana iz sistemskih  pločevinastih panelov deb.2mm, Montaža na izdelano kovinsko podkonstrukcijo- skrito pritrjevanje, vključno  z min. 20 mm toplotne izolacije pločevina min 2 mm, zgibana po detajlu. Na masko navarjeni iztočni tolci  korita, kovinska cev fi 30mm (4kos). Obračun po m2 razvite površine pločevine.</t>
  </si>
  <si>
    <t xml:space="preserve"> - zasteklitev: varnostno, požarno odporno steklo EI30, kot npr. Promaglass F1, EI30</t>
  </si>
  <si>
    <t xml:space="preserve">    SKUPAJ</t>
  </si>
  <si>
    <t>6.0  OPREMA</t>
  </si>
  <si>
    <t>5.0  GRADBENA IN OBRTNIŠKA DELA</t>
  </si>
  <si>
    <t>3.0  VOZIŠČNE KONSTRUKCIJE</t>
  </si>
  <si>
    <t>2.0  ZEMELJSKA DELA</t>
  </si>
  <si>
    <t>1.0  PREDDELA</t>
  </si>
  <si>
    <t>REKAPITULACIJA</t>
  </si>
  <si>
    <t xml:space="preserve">REKAPITULACIJA  STROŠKOV </t>
  </si>
  <si>
    <t>Parkirna hiša P+R Sonce</t>
  </si>
  <si>
    <t>SKUPAJ</t>
  </si>
  <si>
    <t>Dobava in postavitev avtobusne nadstrešnice - ladijski kontejner -predelan in prebarvan v RAL po izboru projektanta, dolžine 12,19 m, širine 2,44 m in višine 2,73 m</t>
  </si>
  <si>
    <t>61 118</t>
  </si>
  <si>
    <t>6.1 URBANA OPREMA</t>
  </si>
  <si>
    <t>OPREMA</t>
  </si>
  <si>
    <t>6. 0</t>
  </si>
  <si>
    <t>m¹</t>
  </si>
  <si>
    <t>Izdelava delovnega stika plošče s kvadratnim profilom 20×20 mm/330 mm L=500 mm in plastičnim tulcem in zatesnitvijo kot pri navidezni regi - detajl 2</t>
  </si>
  <si>
    <t>59 997</t>
  </si>
  <si>
    <t>Izdelava navidezne rege globine 50 mm, zatesnitev z zaprtim celičnim profilom 5×5 mm in tesnilom (kit) 5×5 mm - detajl 1</t>
  </si>
  <si>
    <t>59 986</t>
  </si>
  <si>
    <t>5.9/2 HIDROIZOLACIJE</t>
  </si>
  <si>
    <r>
      <t>m</t>
    </r>
    <r>
      <rPr>
        <vertAlign val="superscript"/>
        <sz val="10"/>
        <rFont val="Arial Narrow"/>
        <family val="2"/>
        <charset val="238"/>
      </rPr>
      <t>3</t>
    </r>
  </si>
  <si>
    <t>Zidanje s betonskimi zidaki 20/40/20 cm - sadilne jame</t>
  </si>
  <si>
    <t>54 411</t>
  </si>
  <si>
    <t>5.4 ZIDARSKA IN KAMNOSEŠKA DELA</t>
  </si>
  <si>
    <r>
      <t>m</t>
    </r>
    <r>
      <rPr>
        <vertAlign val="superscript"/>
        <sz val="10"/>
        <rFont val="Arial Narrow"/>
        <family val="2"/>
        <charset val="238"/>
      </rPr>
      <t>2</t>
    </r>
  </si>
  <si>
    <t>Obdelava betonske plošče - prana površina</t>
  </si>
  <si>
    <t>53 861</t>
  </si>
  <si>
    <t>Dobava in vgraditev cementnega betona C30/37 v prerez nad 0,50 m3/m2-m1 - vrsto dodatkov predpiše statik</t>
  </si>
  <si>
    <t>53 139</t>
  </si>
  <si>
    <t>Dobava in vgraditev podložnega cementnega betona C12/15 v prerez nad 0,15 m3/m2-m1  - sadilne jame</t>
  </si>
  <si>
    <t>53 152</t>
  </si>
  <si>
    <t>5.3 DELA S CEMENTNIM BETONOM</t>
  </si>
  <si>
    <t>Dobava in postavitev rebraste armature S500</t>
  </si>
  <si>
    <t>52 763</t>
  </si>
  <si>
    <t>5.2 DELA Z JEKLOM ZA OJAČITEV</t>
  </si>
  <si>
    <t>Izdelava podprtega opaža za raven zid, visok do 2 m</t>
  </si>
  <si>
    <t>51 311</t>
  </si>
  <si>
    <t>Izdelava podprtega opaža za ravne temelje</t>
  </si>
  <si>
    <t>51 211</t>
  </si>
  <si>
    <t>5.1 TESARSKA DELA</t>
  </si>
  <si>
    <t>GRADBENA IN OBRTNIŠKA DELA</t>
  </si>
  <si>
    <t>5. 0</t>
  </si>
  <si>
    <t>ODVODNJAVANJE</t>
  </si>
  <si>
    <t>4 . 0</t>
  </si>
  <si>
    <t>Dobava in vgraditev predfabriciranega pogreznjenga robnika iz cementnega betona s prerezom 10/25 cm</t>
  </si>
  <si>
    <t>35 232</t>
  </si>
  <si>
    <t>Dobava in vgraditev predfabriciranega pogreznjenega robnika iz cementnega betona s prerezom 5/20 cm</t>
  </si>
  <si>
    <t>35 231</t>
  </si>
  <si>
    <t>3.5.2 ROBNIKI</t>
  </si>
  <si>
    <t>3.5  ROBNI ELEMENTI VOZIŠČ</t>
  </si>
  <si>
    <t>Dobava in vgradnja travnatih rešetk po izboru naročnika</t>
  </si>
  <si>
    <t>34 231</t>
  </si>
  <si>
    <t>3.4 TLAKOVANE OBRABNE PLASTI</t>
  </si>
  <si>
    <t>Izdelava obrabnonosilne plasti iz ojačenega cementnega betona C 30/37  XS1/XC4 Dmax 16 S4 v debelini 20 cm - doda se dodatek za zmanjšanje krčenja zaradi izsuševanja (6-8 km/m3 tekočega dodatka SRA 100, HaBe), polipropilenska vlakna PP (0,9 kg/m3 vlaken Belmix dolžine 10mm), tekoči pigment 22-36 kg/m3, Sholz. Vodocementno razmerje &lt; 0,50. Zaradi omejevanja krčenja je količina vode za pripravo betona omejena na največ 180 kg/m3 - priprava z dovolj učinkovitim hiperplastifikatorjem na bazi polikarboksilata - betonski tlaki</t>
  </si>
  <si>
    <t>33 324</t>
  </si>
  <si>
    <t>3.3  VEZANE NOSILNE IN OBRABNE PLASTI - CEMENTNI BETONI</t>
  </si>
  <si>
    <t>Izdelava obrabne in zaporne plasti bituminizirane zmesi AC 8 surf B 70/100 A5 v debelini 2,5 cm - površina za pešce na severu</t>
  </si>
  <si>
    <t>32 251</t>
  </si>
  <si>
    <t>3.2.2  ASFALTNE OBRABNE IN ZAPORNE PLASTI</t>
  </si>
  <si>
    <t>3.2  OBRABNE PLASTI</t>
  </si>
  <si>
    <t>3.1.4-6  ASFALTNE NOSILNE PLASTI</t>
  </si>
  <si>
    <t>Izdelava nevezane nosilne plasti enakomerno zrnatega drobljenca iz kamnine v debelini 21 do 30 cm (TD32) - utrditev na 80 Mpa - pod betonskimi tlaki in travnato rešetko</t>
  </si>
  <si>
    <t>31 132</t>
  </si>
  <si>
    <t>Izdelava nevezane nosilne plasti enakomerno zrnatega drobljenca iz kamnine v debelini do 20 cm (TD32) - utrditev na 80 Mpa - površina za pešce na severu</t>
  </si>
  <si>
    <t>31 131</t>
  </si>
  <si>
    <t>3.1.1  NEVEZANE NOSILNE PLASTI</t>
  </si>
  <si>
    <t>3.1  NOSILNE PLASTI</t>
  </si>
  <si>
    <t>VOZIŠČNE KONSTRUKCIJE</t>
  </si>
  <si>
    <t>3 . 0</t>
  </si>
  <si>
    <t>t</t>
  </si>
  <si>
    <t>Prevoz materiala na razdaljo nad 5000 do 7000 m (humus, zemljina 3. kategorije + gradbeni odpadki)</t>
  </si>
  <si>
    <t>29 117</t>
  </si>
  <si>
    <t>2.9 PREVOZI, RAZPROSTIRANJE IN UREDITEV DEPONIJ MATERIALA</t>
  </si>
  <si>
    <t>Dobava in vgraditev zemljine 2. kategorije v sadilne jame</t>
  </si>
  <si>
    <t>25 300</t>
  </si>
  <si>
    <t>Zasaditev raznih drevesnih in grmovnih vrst na zelenici - drevo Murva</t>
  </si>
  <si>
    <t>25 192</t>
  </si>
  <si>
    <t>Zasaditev raznih drevesnih in grmovnih vrst na zelenici - drevo Cipresa</t>
  </si>
  <si>
    <t>25 191</t>
  </si>
  <si>
    <t>Zasaditev raznih drevesnih in grmovnih vrst na zelenici - drevo Navadni koprivovec</t>
  </si>
  <si>
    <t>25 190</t>
  </si>
  <si>
    <t>Zasaditev raznih drevesnih in grmovnih vrst na zelenici - plezalke Jasminova troblja</t>
  </si>
  <si>
    <t>25 188</t>
  </si>
  <si>
    <t>Zasaditev raznih drevesnih in grmovnih vrst na zelenici - plezalke Divja trta</t>
  </si>
  <si>
    <t>25 187</t>
  </si>
  <si>
    <t>Zasaditev raznih drevesnih in grmovnih vrst na zelenici - plezalke Vrtnice</t>
  </si>
  <si>
    <t>Zasaditev raznih drevesnih in grmovnih vrst na zelenici - plezalke Glicinija</t>
  </si>
  <si>
    <t>25 186</t>
  </si>
  <si>
    <t>Doplačilo za zatravitev s semenom</t>
  </si>
  <si>
    <t>25 151</t>
  </si>
  <si>
    <t>Humuziranje zelenice brez valjanja, v debelini do 15 cm - strojno</t>
  </si>
  <si>
    <t>25 132</t>
  </si>
  <si>
    <t>2.5 BREŽINE IN ZELENICE</t>
  </si>
  <si>
    <t>Vgraditev posteljice v debelini plasti do 30 cm iz zrnate kamnine – 3. kategorije (utrditev na 60 MPa) - površina za pešce</t>
  </si>
  <si>
    <t>24 421</t>
  </si>
  <si>
    <t>2.4 NASIPI, ZASIPI, KLINI, POSTELJICA IN GLINASTI NABOJ</t>
  </si>
  <si>
    <t>Dobava in vgraditev geotekstilije za ločilno plast (po načrtu), natezna trdnost nad 14 do 16 kN/m²</t>
  </si>
  <si>
    <t>23 313</t>
  </si>
  <si>
    <t xml:space="preserve"> 2.3 LOČILNE, DRENAŽNE IN FILTERSKE PLASTI TER DELOVNI PLATO</t>
  </si>
  <si>
    <t>Ureditev planuma temeljnih tal vezljive zemljine – 3. kategorije (utrditev na 20 MPa)</t>
  </si>
  <si>
    <t>22 112</t>
  </si>
  <si>
    <t xml:space="preserve"> 2.2 PLANUM TEMELJNIH TAL</t>
  </si>
  <si>
    <t>Široki izkop vezljive zemljine – 3. kategorije – strojno z nakladanjem</t>
  </si>
  <si>
    <t>21 224</t>
  </si>
  <si>
    <t>2.1 IZKOPI</t>
  </si>
  <si>
    <t xml:space="preserve">ZEMELJSKA DELA </t>
  </si>
  <si>
    <t>2 . 0</t>
  </si>
  <si>
    <t>PREDDELA</t>
  </si>
  <si>
    <t>1 . 0</t>
  </si>
  <si>
    <t>Vrednost</t>
  </si>
  <si>
    <t>Cena / enoto</t>
  </si>
  <si>
    <t>Količina</t>
  </si>
  <si>
    <t>Enota</t>
  </si>
  <si>
    <t>Delo</t>
  </si>
  <si>
    <t>Šifra</t>
  </si>
  <si>
    <t>REKAPITULACIJA NAČRTA CS 1369-G/20-PZI-GRADBENO-PROMETNI DEL</t>
  </si>
  <si>
    <t>6.0  OPREMA CEST</t>
  </si>
  <si>
    <t xml:space="preserve">    SKUPAJ (brez DDV)</t>
  </si>
  <si>
    <t>Doplačilo za izdelavo prekinjenih vzdolžnih označb na vozišču, širina črte 30 cm</t>
  </si>
  <si>
    <t>62 256</t>
  </si>
  <si>
    <t>Doplačilo za izdelavo prekinjenih vzdolžnih označb na vozišču, širina črte 15 cm</t>
  </si>
  <si>
    <t>62 253</t>
  </si>
  <si>
    <t>Doplačilo za izdelavo prekinjenih vzdolžnih označb na vozišču, širina črte 10 cm</t>
  </si>
  <si>
    <t>62 251</t>
  </si>
  <si>
    <r>
      <t>Doplačilo za ročno izdelavo ostalih označb na vozišču, posamezna površina označbe nad 1,5 m</t>
    </r>
    <r>
      <rPr>
        <sz val="12"/>
        <rFont val="Calibri"/>
        <family val="2"/>
        <charset val="238"/>
      </rPr>
      <t>²</t>
    </r>
    <r>
      <rPr>
        <sz val="12"/>
        <rFont val="Arial Narrow"/>
        <family val="2"/>
        <charset val="238"/>
      </rPr>
      <t xml:space="preserve"> (BUS)</t>
    </r>
  </si>
  <si>
    <t>62 244</t>
  </si>
  <si>
    <r>
      <t>Izdelava tankoslojne prečne in ostalih označb na vozišču z enokomponentno belo barvo, vključno 250 g/m</t>
    </r>
    <r>
      <rPr>
        <sz val="12"/>
        <rFont val="Calibri"/>
        <family val="2"/>
        <charset val="238"/>
      </rPr>
      <t>²</t>
    </r>
    <r>
      <rPr>
        <sz val="12"/>
        <rFont val="Arial Narrow"/>
        <family val="2"/>
        <charset val="238"/>
      </rPr>
      <t xml:space="preserve"> posipa z drobci / kroglicami stekla, strojno, debelina plasti suhe snovi 250 μm, površina označbe 1,1 do 1,5 m</t>
    </r>
    <r>
      <rPr>
        <sz val="12"/>
        <rFont val="Calibri"/>
        <family val="2"/>
        <charset val="238"/>
      </rPr>
      <t>²</t>
    </r>
    <r>
      <rPr>
        <sz val="12"/>
        <rFont val="Arial Narrow"/>
        <family val="2"/>
        <charset val="238"/>
      </rPr>
      <t xml:space="preserve"> - 5604, 5413, 5422</t>
    </r>
  </si>
  <si>
    <t>62 167</t>
  </si>
  <si>
    <r>
      <t>Izdelava tankoslojne prečne in ostalih označb na vozišču z enokomponentno rdečo barvo, vključno 250 g/m</t>
    </r>
    <r>
      <rPr>
        <sz val="12"/>
        <rFont val="Calibri"/>
        <family val="2"/>
        <charset val="238"/>
      </rPr>
      <t>²</t>
    </r>
    <r>
      <rPr>
        <sz val="12"/>
        <rFont val="Arial Narrow"/>
        <family val="2"/>
        <charset val="238"/>
      </rPr>
      <t xml:space="preserve"> posipa z drobci / kroglicami stekla, strojno, debelina plasti suhe snovi 250 μm, širina črte 50 cm</t>
    </r>
  </si>
  <si>
    <t>62 163</t>
  </si>
  <si>
    <r>
      <t>Izdelava tankoslojne prečne in ostalih označb na vozišču z enokomponentno belo barvo, vključno 250 g/m</t>
    </r>
    <r>
      <rPr>
        <sz val="12"/>
        <rFont val="Calibri"/>
        <family val="2"/>
        <charset val="238"/>
      </rPr>
      <t>²</t>
    </r>
    <r>
      <rPr>
        <sz val="12"/>
        <rFont val="Arial Narrow"/>
        <family val="2"/>
        <charset val="238"/>
      </rPr>
      <t xml:space="preserve"> posipa z drobci / kroglicami stekla, strojno, debelina plasti suhe snovi 250 μm, širina črte 50 cm - 5211, 5231</t>
    </r>
  </si>
  <si>
    <r>
      <t>Izdelava tankoslojne prečne in ostalih označb na vozišču z enokomponentno belo barvo, vključno 250 g/m</t>
    </r>
    <r>
      <rPr>
        <sz val="12"/>
        <rFont val="Calibri"/>
        <family val="2"/>
        <charset val="238"/>
      </rPr>
      <t>²</t>
    </r>
    <r>
      <rPr>
        <sz val="12"/>
        <rFont val="Arial Narrow"/>
        <family val="2"/>
        <charset val="238"/>
      </rPr>
      <t xml:space="preserve"> posipa z drobci / kroglicami stekla, strojno, debelina plasti suhe snovi 250 μm, širina črte 40 cm - 5212</t>
    </r>
  </si>
  <si>
    <t>Izdelava tankoslojne prečne in ostalih označb na vozišču z enokomponentno belo barvo, vključno 250 g/m² posipa z drobci / kroglicami stekla, strojno, debelina plasti suhe snovi 200 μm, širina črte 20 do 30 cm - 5211, 5112</t>
  </si>
  <si>
    <t>62 162</t>
  </si>
  <si>
    <r>
      <t>Izdelava tankoslojne vzdolžne označbe na vozišču z enokomponentno rumeno barvo, vključno 250 g/m</t>
    </r>
    <r>
      <rPr>
        <sz val="12"/>
        <rFont val="Calibri"/>
        <family val="2"/>
        <charset val="238"/>
      </rPr>
      <t>²</t>
    </r>
    <r>
      <rPr>
        <sz val="12"/>
        <rFont val="Arial Narrow"/>
        <family val="2"/>
        <charset val="238"/>
      </rPr>
      <t xml:space="preserve"> posipa z drobci / kroglicami stekla, strojno, debelina plasti suhe snovi 200 μm, širina črte 30 cm</t>
    </r>
  </si>
  <si>
    <t>62 116</t>
  </si>
  <si>
    <r>
      <t>Izdelava tankoslojne vzdolžne označbe na vozišču z enokomponentno rdečo barvo, vključno 250 g/m</t>
    </r>
    <r>
      <rPr>
        <sz val="12"/>
        <rFont val="Calibri"/>
        <family val="2"/>
        <charset val="238"/>
      </rPr>
      <t>²</t>
    </r>
    <r>
      <rPr>
        <sz val="12"/>
        <rFont val="Arial Narrow"/>
        <family val="2"/>
        <charset val="238"/>
      </rPr>
      <t xml:space="preserve"> posipa z drobci / kroglicami stekla, strojno, debelina plasti suhe snovi 200 μm, širina črte 20 cm</t>
    </r>
  </si>
  <si>
    <t>62 114</t>
  </si>
  <si>
    <r>
      <t>Izdelava tankoslojne vzdolžne označbe na vozišču z enokomponentno belo barvo, vključno 250 g/m</t>
    </r>
    <r>
      <rPr>
        <sz val="12"/>
        <rFont val="Calibri"/>
        <family val="2"/>
        <charset val="238"/>
      </rPr>
      <t>²</t>
    </r>
    <r>
      <rPr>
        <sz val="12"/>
        <rFont val="Arial Narrow"/>
        <family val="2"/>
        <charset val="238"/>
      </rPr>
      <t xml:space="preserve"> posipa z drobci / kroglicami stekla, strojno, debelina plasti suhe snovi 200 μm, širina črte 15 cm</t>
    </r>
  </si>
  <si>
    <t>62 113</t>
  </si>
  <si>
    <r>
      <t>Izdelava tankoslojne vzdolžne označbe na vozišču z enokomponentno belo barvo, vključno 250 g/m</t>
    </r>
    <r>
      <rPr>
        <sz val="12"/>
        <rFont val="Calibri"/>
        <family val="2"/>
        <charset val="238"/>
      </rPr>
      <t>²</t>
    </r>
    <r>
      <rPr>
        <sz val="12"/>
        <rFont val="Arial Narrow"/>
        <family val="2"/>
        <charset val="238"/>
      </rPr>
      <t xml:space="preserve"> posipa z drobci / kroglicami stekla, strojno, debelina plasti suhe snovi 200 μm, širina črte 10 cm</t>
    </r>
  </si>
  <si>
    <t>62 111</t>
  </si>
  <si>
    <t>6.2 OZNAČBE NA VOZIŠČU</t>
  </si>
  <si>
    <t>Dobava in pritrditev prometnega znaka, podloga iz vroče cinkane jeklene pločevine, znak z odsevno barvo-folijo 1. vrste, velikost 0,21 do 0,40 m² (razred retrofleksije RA2) - 2436, 2440, 2×3313</t>
  </si>
  <si>
    <t>61 713</t>
  </si>
  <si>
    <t>Dobava in pritrditev okroglega prometnega znaka, podloga iz vroče cinkane jeklene pločevine, znak z odsevno folijo 1. vrste, premera 600 mm (razred retrofleksije RA2) - 2102, 2301-1, 2×2304</t>
  </si>
  <si>
    <t>61 612</t>
  </si>
  <si>
    <t>Dobava in pritrditev trikotnega prometnega znaka, podloga iz vroče cinkane jeklene pločevine, znak z odsevno folijo 1. vrste, dolžina stranice a= 900 mm (razred retrofleksije RA2) - 2×2101</t>
  </si>
  <si>
    <t>61 412</t>
  </si>
  <si>
    <t>Dobava in vgraditev stebrička za prometni znak iz vroče cinkane jeklene cevi s premerom 64 mm, dolge 4250 mm</t>
  </si>
  <si>
    <t>61 218</t>
  </si>
  <si>
    <t>Dobava in vgraditev stebrička za prometni znak iz vroče cinkane jeklene cevi s premerom 64 mm, dolge 3650 mm</t>
  </si>
  <si>
    <t>61 217</t>
  </si>
  <si>
    <t>Dobava in vgraditev stebrička za prometni znak iz vroče cinkane jeklene cevi s premerom 64 mm, dolge 1800 mm - 3313</t>
  </si>
  <si>
    <t>61 214</t>
  </si>
  <si>
    <t>Izdelava temelja iz cementnega betona C 12/15, globine 80 cm, premera 30 cm</t>
  </si>
  <si>
    <t>61 122</t>
  </si>
  <si>
    <t>Izdelava temelja iz cementnega betona C 12/15, globine 50 cm, premera 30 cm</t>
  </si>
  <si>
    <t>61 112</t>
  </si>
  <si>
    <t>6.1 POKONČNA OPREMA CEST</t>
  </si>
  <si>
    <t>OPREMA CEST</t>
  </si>
  <si>
    <t>Izdelava bankine iz gramoza ali naravno zdrobljenega kamnitega materiala, široke do 0,50 m</t>
  </si>
  <si>
    <t>36 111</t>
  </si>
  <si>
    <t>3.6 BANKINE</t>
  </si>
  <si>
    <t>Izdelava obrobe iz malih tlakovcev iz naravnega kamna velikosti 10 cm/10 cm /10 cm</t>
  </si>
  <si>
    <t>35 313</t>
  </si>
  <si>
    <t>Dobava in vgraditev predfabriciranega pogreznjenega robnika iz cementnega betona  s prerezom 15/25 cm</t>
  </si>
  <si>
    <t>35 234</t>
  </si>
  <si>
    <t>m'</t>
  </si>
  <si>
    <t>Dobava in vgraditev predfabriciranega dvignjenega robnika iz cementnega betona s prerezom 15/25 cm</t>
  </si>
  <si>
    <t>35 214</t>
  </si>
  <si>
    <t>Izdelava obrabne in zaporne plasti bituminizirane zmesi AC 8 surf B 70/100 A5 v debelini 2,5 cm - površina za pešce in kolesarje</t>
  </si>
  <si>
    <t>Izdelava obrabne in zaporne plasti bituminizirane zmesi AC 8 surf B 70/100 A3 v debelini 4 cm - cesta in avtobusno postajališče</t>
  </si>
  <si>
    <t>32 244</t>
  </si>
  <si>
    <r>
      <t>Pobrizg s polimerno bitumensko emulzijo 0,31 do 0,50 kg/m</t>
    </r>
    <r>
      <rPr>
        <vertAlign val="superscript"/>
        <sz val="10"/>
        <rFont val="Arial Narrow"/>
        <family val="2"/>
        <charset val="238"/>
      </rPr>
      <t>2</t>
    </r>
  </si>
  <si>
    <t>32 497</t>
  </si>
  <si>
    <t>Izdelava nosilne plasti bituminizirane zmesi AC 32 base B 50/70 A3 v debelini 7 cm - cesta in avtobusno postajališče</t>
  </si>
  <si>
    <t>31 641</t>
  </si>
  <si>
    <t>Izdelava nosilne plasti bituminizirane zmesi AC 16 base B 50/70 A4 v debelini 5 cm - površina za pešce in kolesarje</t>
  </si>
  <si>
    <t>31 632</t>
  </si>
  <si>
    <t>Izdelava nevezane nosilne plasti enakomerno zrnatega drobljenca iz kamnine v debelini 21 do 30 cm (TD32) - utrditev na 100 Mpa - cesta in avtobusno postajališče</t>
  </si>
  <si>
    <t>Izdelava nevezane nosilne plasti enakomerno zrnatega drobljenca iz kamnine v debelini do 20 cm (TD32) - utrditev na 80 Mpa - površina za pešce in kolesarje</t>
  </si>
  <si>
    <t>Prevoz materiala na razdaljo nad 5000 do 7000 m (humus, zemljina 3. kategorije+gradbeni odpadki)</t>
  </si>
  <si>
    <t>Humuziranje zelenice brez valjanja, v debelini nad 15 cm - strojno</t>
  </si>
  <si>
    <t>Humuziranje brežine brez valjanja, v debelini do 15 cm - strojno</t>
  </si>
  <si>
    <t>25 112</t>
  </si>
  <si>
    <t>Vgraditev posteljice v debelini plasti do 30 cm iz zrnate kamnine – 3. kategorije (utrditev na 60 MPa) - površina za pešce in kolesarje</t>
  </si>
  <si>
    <t>Ureditev planuma temeljnih tal zrnate kamnine – 3. kategorije (utrditev na 20 MPa)</t>
  </si>
  <si>
    <t>22 113</t>
  </si>
  <si>
    <t>Porušitev in odstranitev robnika iz cementnega betona</t>
  </si>
  <si>
    <t>12 391</t>
  </si>
  <si>
    <t>Rezanje asfaltne plasti s talno diamantno žago, debele 6 do 10 cm (vozišče)</t>
  </si>
  <si>
    <t>12 382</t>
  </si>
  <si>
    <t>Porušitev in odstranitev asfaltne plasti v debelini 6 cm do 10 cm (vozišče)</t>
  </si>
  <si>
    <t>12 322</t>
  </si>
  <si>
    <t>Porušitev in odstranitev asfaltne plasti v debelini do 5 cm (hodnik)</t>
  </si>
  <si>
    <t>Demontaža prometnega znaka na enem podstavku</t>
  </si>
  <si>
    <t>12 211</t>
  </si>
  <si>
    <t>1.2 ČIŠČENJE TERENA</t>
  </si>
  <si>
    <t>2.3.2</t>
  </si>
  <si>
    <t>A</t>
  </si>
  <si>
    <t>KANALIZACIJA</t>
  </si>
  <si>
    <t>A.1</t>
  </si>
  <si>
    <t>A.2</t>
  </si>
  <si>
    <t>SKUPAJ Z DDV</t>
  </si>
  <si>
    <t>2.4.3.2 Popis del s predizmerami</t>
  </si>
  <si>
    <t>KANALIZACIJA - kanal M1, M1-1, M1-2, M1-3, M1-4</t>
  </si>
  <si>
    <t>Pred izvedbo del mora izvajalec del izvesti geološko geomehanske raziskave po navodilih projektanta in geomehanskega nadzornika ter podati rezultate projektantu. Rezultati bodo osnova za ponovno preverbo ustreznosti dimenzioniranja.</t>
  </si>
  <si>
    <t>Kanalizacija nad ploščo ni predmet popisa. Zajeta mora biti v popisu strojnih inštalacij.</t>
  </si>
  <si>
    <t>Fazonski kosi so v popisu zajeti od odtoka pod ploščo objekta do glavnega kanala (PVC160).</t>
  </si>
  <si>
    <t>V popisu je upoštevano, da se izkop kanalizacije S in M izvaja ločeno.</t>
  </si>
  <si>
    <t>V popisu ni upoštevana strojna mehanizacija zbiralnika deževnice. Zajeta mora biti v načrtu strojnih inštalaicj.</t>
  </si>
  <si>
    <t>Izkop kanala S-1 in S-2 pod ploščo objekta ni upoštevan v popisu, upoštevano je ,da se cevi polaga ob opaženju gred in plošče.</t>
  </si>
  <si>
    <t>V popisu je upoštevano, da se izkop kanala M1-1 in M1-2 izvaja istočasno.</t>
  </si>
  <si>
    <t>V popisu je upoštevano, da se izkop kanala M1-3 in M1-4 izvaja istočasno.</t>
  </si>
  <si>
    <t>KANALIZACIJA - S-1, S-2</t>
  </si>
  <si>
    <t>1</t>
  </si>
  <si>
    <t>Postavitev gradbenih profilov na vzpostavljeno os trase kanala, ter določitev nivoja za merjenje globine izkopa in polaganja kanala</t>
  </si>
  <si>
    <t>kom</t>
  </si>
  <si>
    <t>2</t>
  </si>
  <si>
    <t>Strojni izkop kanalizacijskega jarka globine globine 0,0 - 2,80  m1, v terenu III. ktg, z nakladanjem materiala na kamion in odvozom na stalno gradbeno deponijo v oddaljenosti do 15km.</t>
  </si>
  <si>
    <t>3</t>
  </si>
  <si>
    <t>Ročni izkop kanalizacijskega jarka v terenu III. ktg z premetavanjem izkopanega materiala ob robu gradbenega jarka - ocena 10% od celotnega izkopa.</t>
  </si>
  <si>
    <t>4</t>
  </si>
  <si>
    <t>Strojno rezanje in rušenje asfaltnih površin v debelini 10 cm, vključno z nalaganjem na kamion in odvozom na stalno gradbeno deponijo v oddaljenosti do 15km.</t>
  </si>
  <si>
    <t>5</t>
  </si>
  <si>
    <t xml:space="preserve">Vzpostavitev asfaltnih površin v prvotno stanje po navodilih oz. zahtevah upravljavca parkirišča. </t>
  </si>
  <si>
    <t>6</t>
  </si>
  <si>
    <t>Ročno planiranje dna jarka s točnostjo +/- 3 cm po projektiranem padcu</t>
  </si>
  <si>
    <t>7</t>
  </si>
  <si>
    <t>Nabava, dobava in vgradnja lesenih pilotov iz borovega lesa. Debelina pilota na sredini ø20-25 cm, dolžine L=8,0m. Razmak med piloti 1,50 m. Vključno z zabitjem železnih trnov 2 x fi16mm; L=0,60m. Izvedba lesenih pilotov po navodilu geotehničnega nadzora.  (Lahko se uporabi tudi druge vrste lesa z enakimi karakteristikami npr. smreka, jelka, hrast).</t>
  </si>
  <si>
    <t>8</t>
  </si>
  <si>
    <t>Nabava, dobava in vgradnja betona C25/30 za polno obbetoniranje cevi.</t>
  </si>
  <si>
    <t>9</t>
  </si>
  <si>
    <t>Nabava, dobava in vgradnja betona C25/30 ter izdelava AB plošče debeline 20cm in širine 60cm.</t>
  </si>
  <si>
    <t>10</t>
  </si>
  <si>
    <t>Nabava, dobava in montaža armature R283. (upoštevana dvoslojna armatura za AB ploščo)</t>
  </si>
  <si>
    <t>11</t>
  </si>
  <si>
    <t>Izdelava dvostranskega opaža pri izdelavi AB plošče.</t>
  </si>
  <si>
    <t>12</t>
  </si>
  <si>
    <t>Nabava, dobava in položitev geotekstila (gradbenega filca) 200 g/m2.</t>
  </si>
  <si>
    <t>13</t>
  </si>
  <si>
    <t>Nabava, dobava in montaža cevi PVC 160 SN 8, stiki so tesnjeni s spojkami z gumi tesnili</t>
  </si>
  <si>
    <t>14</t>
  </si>
  <si>
    <t>Nabava, dobava in montaža cevi PVC 125 SN 8, stiki so tesnjeni s spojkami z gumi tesnili</t>
  </si>
  <si>
    <t>15</t>
  </si>
  <si>
    <t>Nabava, dobava in montaža cevi PEHD-DN50 za izdelavo tlačnega voda.</t>
  </si>
  <si>
    <t>16</t>
  </si>
  <si>
    <t>Nabava, dobava in montaža pločevine za prtrijevanje kanalizacije na AB ploščo. Dimenzije plošče 15x15x0,5cm.</t>
  </si>
  <si>
    <t>17</t>
  </si>
  <si>
    <t>Nabava, dobava in montaža objemk za PVC cevi premera 125-160 mm, vključno z nabavo navojnih palic M16; L=1,0 - 1,5m, podložk in matic. Glej detajl pritrjevanja cevi na AB ploščo.</t>
  </si>
  <si>
    <t>18</t>
  </si>
  <si>
    <t>Nabava, dobava in montaža cevi fazonskih in reducirnih kosov</t>
  </si>
  <si>
    <t>reducirni kos PVC R110/125</t>
  </si>
  <si>
    <t>fazonski odcepni kos PVC 160/125-45°</t>
  </si>
  <si>
    <t>fazonski odcepni kos PVC 125/125-90°</t>
  </si>
  <si>
    <t>fazonski kos PVC 160-45°</t>
  </si>
  <si>
    <t>fazonski kos PVC 125-45°</t>
  </si>
  <si>
    <t>19</t>
  </si>
  <si>
    <t xml:space="preserve">Zasip gradbenega jarka z novim zasipnim materialom  z utrjevanjem v slojih do 95 % trdnosti po standardnem Proktorjevem postopku. Upoštevano je, da je izkopan material dober zasipni material. V primeru, da se izkaže za slab material je potrebno uporabiti nov zasipni material. </t>
  </si>
  <si>
    <t xml:space="preserve">celoten izkop :        </t>
  </si>
  <si>
    <t>odbiti vgrajeni material:</t>
  </si>
  <si>
    <t xml:space="preserve">kanalizacijske cevi fi 160 mm </t>
  </si>
  <si>
    <t xml:space="preserve">kanalizacijske cevi fi 125 mm </t>
  </si>
  <si>
    <t>polno obbetoniranje in AB plošča</t>
  </si>
  <si>
    <t>revizijski jaški</t>
  </si>
  <si>
    <t xml:space="preserve">Nabava, dobava in izdelava revizijskega poliesterskega jaska ø120cm s kanalskim pokrovom fi800mm po standardu SIST EN124, 400kN z zaklepom, betoniranjem pete jaska z vodotesnim betonom C16/20 in izdelavo betonske koritnice v dnu jaska; gl. do ~2,40m. Cevi morajo biti vgrajene vertikalno, minimalna debelina stene revizijskega jaška je 10 mm. </t>
  </si>
  <si>
    <t xml:space="preserve">Nabava, dobava in izdelava revizijskega poliesterskega jaska ø 100cm s kanalskim pokrovom fi600mm po standardu SIST EN124, 250kN z zaklepom, betoniranjem pete jaska z vodotesnim betonom C16/20 in izdelavo betonske koritnice v dnu jaska; gl. do ~1,70m. Cevi morajo biti vgrajene vertikalno, minimalna debelina stene revizijskega jaška je 10 mm. </t>
  </si>
  <si>
    <t xml:space="preserve">Nabava, dobava in izdelava revizijskega poliesterskega jaska ø 600cm s kanalskim pokrovom 600/600mm po standardu SIST EN124, 125kN z zaklepom, betoniranjem pete jaska z vodotesnim betonom C16/20 in izdelavo betonske koritnice v dnu jaska; gl. do ~0,75m. Cevi morajo biti vgrajene vertikalno, minimalna debelina stene revizijskega jaška je 10 mm. </t>
  </si>
  <si>
    <t>Nabava, dobava in vgradnja tipskega jaška za izvedbo črpališča (npr. Jung Pumpen PKS-D 1000). Pokrov črpališča, razed obremenitve C 250kN.</t>
  </si>
  <si>
    <t>Nabava, dobava in vgradnja črpalke Jung pumpen - MultiCut (Sewage Pumps) 25/2 ME (multicut)</t>
  </si>
  <si>
    <t>Nabava, dobava in montaža protipovratne zaklopke odprtega tipa (npr. HL715.0)</t>
  </si>
  <si>
    <t>Priključitev kanalizacije na obstoječ revizijski jašek (v primeru, da se obstoječ revizijski jašek izkaže kot ustrezen, če ne se ga poruši in zamenja z novim ustrezih dimenzij).</t>
  </si>
  <si>
    <t>Čiščenje in planiranje terena po končani gradnji.</t>
  </si>
  <si>
    <t>Prečno zavarovanje obstoječih komunalnih vodov v času izvajanja del in vzpostavitev v prvotno stanje, obračun po dejanskih stroških.</t>
  </si>
  <si>
    <t>Preizkus vodotesnosti položenih kanalizacijskih cevi po standardi SIST 1610.</t>
  </si>
  <si>
    <t>Postavitev gradbenih profilov na vzpostavljeno os trase kanala, ter določitev nivoja za merjenje globine izkopa in polaganja kanala.</t>
  </si>
  <si>
    <t>Strojni izkop kanalizacijskega jarka globine 0,0 - 2,8  m1, v terenu III. ktg, z nakladanjem materiala na kamion in odvozom na stalno gradbeno deponijo v oddaljenosti 15 km.</t>
  </si>
  <si>
    <t>Ročni izkop kanalizacijskega jarka v terenu III. ktg s premetavanjem izkopanega materiala ob robu gradbenega jarka - ocena 10% od celotnega izkopa.</t>
  </si>
  <si>
    <t>Nabava, dobava in vgradnja lesenih pilotov iz borovega lesa. Debelina pilota na sredini ø20-25 cm, dolžine L=8,00m. Razmak med piloti 1,50 m. Vključno z zabitjem železnih trnov 2 x fi16mm; L=0,60m. Izvedba lesenih pilotov po navodilu geotehničnega nadzora.  (Lahko se uporabi tudi druge vrste lesa z enakimi karakteristikami npr. smreka, jelka, hrast).</t>
  </si>
  <si>
    <t>Nabava, dobava in vgradnja betona C25/30 za polno obbetoniranje cevi (obbetonirajo se cevi ≤ ø300), izdelavo armirano betonskih prstanov - sider (na ceveh &gt;ø300)</t>
  </si>
  <si>
    <t>Nabava, dobava in vgradnja betona C25/30 ter izdelava AB plošče debeline 20cm in širine 90cm.</t>
  </si>
  <si>
    <t>Izdelava armirano betonskih prstanov na spojih oz. na razdalji 3m cevi ø400 -  ø600 vpetih v AB ploščo. Vključno s krivljenjem sidrne armature fi8mm/10cm; 10/50 cm. Glej detajl!</t>
  </si>
  <si>
    <t>Nabava, dobava in montaža poliesterskih cevi GRP DN600 SN10000, kompletno s potrebnimi spojkami. Cev ima na eni strani montirano spojko iz poliestra z EPDM tesnilom. Spoj (tesnilo) mora biti zaradi zagotovitve kvalitete spoja preizkušen skupaj s cevmi (certifikat).</t>
  </si>
  <si>
    <t>Nabava, dobava in montaža cevi PVC 500 SN 8, stiki so tesnjeni s spojkami z gumi tesnili.</t>
  </si>
  <si>
    <t>Nabava, dobava in montaža cevi PVC 400 SN 8, stiki so tesnjeni s spojkami z gumi tesnili.</t>
  </si>
  <si>
    <t>Nabava, dobava in montaža cevi PVC 300 SN 8, stiki so tesnjeni s spojkami z gumi tesnili</t>
  </si>
  <si>
    <t>Nabava, dobava in montaža cevi PVC 250 SN 8, stiki so tesnjeni s spojkami z gumi tesnili</t>
  </si>
  <si>
    <t>Nabava, dobava in montaža cevi PVC 200 SN 8, stiki so tesnjeni s spojkami z gumi tesnili</t>
  </si>
  <si>
    <t>Nabava, dobava in montaža cevi PVC 160 SN 8, stiki so tesnjeni s spojkami z gumi tesnili.</t>
  </si>
  <si>
    <t>Nabava, dobava in vgradnja kamnitega materiala (filterfrakcije) 0-8 mm za izdelavo posteljice debeline 10 cm.</t>
  </si>
  <si>
    <t>Nabava, dobava in vgradnja kamnitega materiala 8-16 mm za izdelavo obsipa nad cevjo (ø400mm), s planiranjem in strojnim utrjevanjem do 95% trdnosti po standardnem Proktorjevem postopku</t>
  </si>
  <si>
    <t>Nabava, dobava in vgradnja kamnitega materiala 16-32 mm (cevi &gt; ø500mm) za izdelavo obsipa nad cevjo, s planiranjem in strojnim utrjevanjem do 95% trdnosti po standardnem Proktorjevem postopku</t>
  </si>
  <si>
    <t xml:space="preserve">kanalizacijske cevi ø 600mm </t>
  </si>
  <si>
    <t xml:space="preserve">kanalizacijske cevi ø 500mm </t>
  </si>
  <si>
    <t xml:space="preserve">kanalizacijske cevi ø 400mm </t>
  </si>
  <si>
    <t xml:space="preserve">kanalizacijske cevi ø 300mm </t>
  </si>
  <si>
    <t xml:space="preserve">kanalizacijske cevi  ø 250mm </t>
  </si>
  <si>
    <t xml:space="preserve">kanalizacijske cevi  ø 200mm </t>
  </si>
  <si>
    <t xml:space="preserve">kanalizacijske cevi  ø 160mm </t>
  </si>
  <si>
    <t>posteljica in obsip cevi</t>
  </si>
  <si>
    <t>revizijski jaški, peskolovi. lovilci olj</t>
  </si>
  <si>
    <t>AB plošča, polno obbetoniranje cevi</t>
  </si>
  <si>
    <t>združitveni objekt</t>
  </si>
  <si>
    <t>24</t>
  </si>
  <si>
    <t xml:space="preserve">Nabava, dobava in izdelava revizijskega poliesterskega jaska ø 120cm s kanalskim pokrovom fi800mm po standardu SIST EN124, 400kN z zaklepom, betoniranjem pete jaska z vodotesnim betonom C16/20 in izdelavo betonske koritnice v dnu jaska; gl. do ~2,35m. Cevi morajo biti vgrajene vertikalno, minimalna debelina stene revizijskega jaška je 10 mm. </t>
  </si>
  <si>
    <t>25</t>
  </si>
  <si>
    <t xml:space="preserve">Nabava, dobava in izdelava revizijskega poliesterskega jaska ø 120cm s kanalskim pokrovom fi800mm po standardu SIST EN124, 250kN z zaklepom, betoniranjem pete jaska z vodotesnim betonom C16/20 in izdelavo betonske koritnice v dnu jaska; gl. do ~2,35m. Cevi morajo biti vgrajene vertikalno, minimalna debelina stene revizijskega jaška je 10 mm. </t>
  </si>
  <si>
    <t>26</t>
  </si>
  <si>
    <t xml:space="preserve">Nabava, dobava in izdelava revizijskega poliesterskega jaska ø 100cm s kanalskim pokrovom fi600mm po standardu SIST EN124, 250kN z zaklepom, betoniranjem pete jaska z vodotesnim betonom C16/20 in izdelavo betonske koritnice v dnu jaska; gl. do ~1.70m. Cevi morajo biti vgrajene vertikalno, minimalna debelina stene revizijskega jaška je 10 mm. </t>
  </si>
  <si>
    <t>27</t>
  </si>
  <si>
    <t xml:space="preserve">Nabava, dobava in izdelava revizijskega poliesterskega jaska ø 80cm s kanalskim pokrovom fi600mm po standardu SIST EN124, 250kN z zaklepom, betoniranjem pete jaska z vodotesnim betonom C16/20 in izdelavo betonske koritnice v dnu jaska; gl. do ~0.70m. Cevi morajo biti vgrajene vertikalno, minimalna debelina stene revizijskega jaška je 10 mm. </t>
  </si>
  <si>
    <t>28</t>
  </si>
  <si>
    <t xml:space="preserve">Nabava, dobava in izdelava poliesterskega peskolova  ɸ80cm  s kanalskim pokrovom LTŽ Ø 600mm po standardu SIST EN124, 250kN. Betoniranje pete jaska z vodotesnim betonom C16/20 in izdelavo betonske koritnice v dnu jaska; gl. do 2,00 m. </t>
  </si>
  <si>
    <t>29</t>
  </si>
  <si>
    <t xml:space="preserve">Nabava, dobava in izdelava poliesterskega peskolova  ɸ30cm  s kanalskim pokrovom LTŽ Ø 300mm po standardu SIST EN124, 125kN. Betoniranje pete jaska z vodotesnim betonom C16/20 in izdelavo betonske koritnice v dnu jaska; gl. do 1.20 m. </t>
  </si>
  <si>
    <t>30</t>
  </si>
  <si>
    <t>Nabava, dobava in vgradnja lovilca olja z razbremenilnikom in koalascentnim filtrom (npr. AMT projekt Aquareg S 30 bp 6, ø1200mm). Zmožnost pretoka skozi lovilec olj 6 l/s. Pokrov obremenilnega razreda C 250kN.</t>
  </si>
  <si>
    <t>31</t>
  </si>
  <si>
    <t>Dvig pokrova na koto nove nivelete. V primeru, da se obstoječ jašek izkaže kot neustrezen, se zamenja z novim jaškom ustreznih dimenzij.</t>
  </si>
  <si>
    <t>32</t>
  </si>
  <si>
    <t>Rušenje obstoječega jaška z oznako OJ24655. Obstoječ jašek se ukine in nadomesti z novim na ustrezni lokaciji. Vključno s podaljšanjem cevi fi200 mm v dolžini 2m.</t>
  </si>
  <si>
    <t>33</t>
  </si>
  <si>
    <t>Ureditev črpalnih jaškov in črpanje talne vode iz gradbene jame pri izvedbi del.</t>
  </si>
  <si>
    <t>ura</t>
  </si>
  <si>
    <t>34</t>
  </si>
  <si>
    <t>Ureditev začasnega prečrpavanja na kanalizaciji za padavinske vode. Predvideno je, da dela potekajo v suhem delu leta.</t>
  </si>
  <si>
    <t>35</t>
  </si>
  <si>
    <t>Preizkus vodotesnosti položenih cevi  po standardu SIST EN 1610.</t>
  </si>
  <si>
    <t>36</t>
  </si>
  <si>
    <t>37</t>
  </si>
  <si>
    <t>ZDRUŽITVENI OBJEKT</t>
  </si>
  <si>
    <t>38</t>
  </si>
  <si>
    <t>Izkop za potrebe združitvenega objekta vključno z odvozom na stalno gradbeno deponijo.</t>
  </si>
  <si>
    <t>TESARSKA DELA IN ZAŠČITA GRADBENE JAME</t>
  </si>
  <si>
    <t>39</t>
  </si>
  <si>
    <t>Zavarovanje brežin gradbene jame z lesenim opažem, z vsemi pomožnimi deli, transporti ter manipulativnimi stroški.</t>
  </si>
  <si>
    <t>40</t>
  </si>
  <si>
    <t>Izdelava gladkega opaža za združitveni objekt, s prenosom materiala do mesta vgradnje, razopaženjem in vsemi pomožnimi deli za neometane gladke bet. konstrukcije; upoštevati je treba odprtino v plošči za vgradno izhodne odprtine in odrtine v stenah na stikih sten s cevovodi.</t>
  </si>
  <si>
    <t>BETONSKA IN ARMIRANO-BETONSKA DELA</t>
  </si>
  <si>
    <t>41</t>
  </si>
  <si>
    <t>Dobava, ravnanje, rezanje, krivljenje, dovoz na gradbišče, polaganje in vezanje armature za AB konstrukcijo</t>
  </si>
  <si>
    <t>palice ø12 mm, S500 (0,89 kg/m)</t>
  </si>
  <si>
    <t>armaturne mreže Q524 (215x600cm)</t>
  </si>
  <si>
    <t>42</t>
  </si>
  <si>
    <t>Betoniranje AB sten z betonom C25/30, XC4, vodotesen PV II, iz sulfatno odpornega cementa, preseka 0,12-0,3 m3/m2</t>
  </si>
  <si>
    <t>43</t>
  </si>
  <si>
    <t>Betoniranje AB krovne plošče z betonom C25/30, XC4, XF3, vodotesen PV II, preseka 0,12-0,3 m3/m2 - debelina 30 cm</t>
  </si>
  <si>
    <t>ZIDARSKA DELA</t>
  </si>
  <si>
    <t>44</t>
  </si>
  <si>
    <t xml:space="preserve">Izdelava vstopnega jaška iz armiranega betona okvirjem za namestitev LTŽ vstopnega pokrova ø 600mm.
</t>
  </si>
  <si>
    <t>IZOLACIJE, RAZNA DELA</t>
  </si>
  <si>
    <t>45</t>
  </si>
  <si>
    <t>Nabava, dobava in vgradnja tesnilnih trakov za delovne stike betonskih sten in plošč</t>
  </si>
  <si>
    <t>KLJUČAVNIČARSKA DELA IN JEKLENE KONSTRUKCIJE</t>
  </si>
  <si>
    <t>46</t>
  </si>
  <si>
    <t>Dobava in montaža varovalne lestve za sestop v jašek. Skladno s standardom SIST EN14396:2004. Lestev se dobavi s podaljškom za oprijem pri vstopanju, s konzolami za pritrditev na steno (dvotočkovna pritrditev) in z vsem potrebnim vijačnim oziroma pritrdilnim materialom. Vsa predvidena oprema mora biti iz nerjavečega materiala oz. nerjavečega jekla AISI 316. Dolžino lestve je potrebno preveriti na mestu vgradnje.</t>
  </si>
  <si>
    <t>dolžina lestve L=~1400mm</t>
  </si>
  <si>
    <t>47</t>
  </si>
  <si>
    <t>Nabava LTŽ pokrova ø 600mm po standardu SIST EN 124, D 400kN z zaklepom in protihrupnim vložkom. (kot naprimer: Livar artikel 604 A)</t>
  </si>
  <si>
    <t>KANALIZACIJA - kanali M</t>
  </si>
  <si>
    <t>4.5. POPIS MATERIALA Z DELOM</t>
  </si>
  <si>
    <t>NOVA GRADNJA PARKIRNE HIŠE P+R SONCE v Kopru, parc.št. 1567/33 k.o. 2605 Koper</t>
  </si>
  <si>
    <t>REKAPITULACIJA - ELEKTROINSTALACIJ</t>
  </si>
  <si>
    <t>JAKI TOK</t>
  </si>
  <si>
    <t>4.5.1.  PREMESTITEV EL. VODOV SKUPAJ EUR:</t>
  </si>
  <si>
    <t>4.5.2.  PREMESTITEV TK VODOV SKUPAJ EUR:</t>
  </si>
  <si>
    <t>4.5.4.  NN in TK PRIKLJUČEK SKUPAJ EUR:</t>
  </si>
  <si>
    <t>4.5.5.  SVETILA SKUPAJ EUR:</t>
  </si>
  <si>
    <t>4.5.6.  INSTALACIJSKI  MAT.  SKUPAJ EUR:</t>
  </si>
  <si>
    <t>4.5.7. RAZDELILNIKI SKUPAJ EUR:</t>
  </si>
  <si>
    <t>ŠIBKI TOK</t>
  </si>
  <si>
    <t>4.5.8. INSTALACIJA ZA TELEKOMUNIKACIJE SKUPAJ EUR:</t>
  </si>
  <si>
    <t>4.5.9. INSTALACIJA ZA PARKIRNI SISTEM SKUPAJ EUR:</t>
  </si>
  <si>
    <t>C.</t>
  </si>
  <si>
    <t>4.5.10. STRELOVOD</t>
  </si>
  <si>
    <t>ELEKTROINSTALACIJE  SKUPAJ</t>
  </si>
  <si>
    <t>EUR:</t>
  </si>
  <si>
    <t>DDV</t>
  </si>
  <si>
    <r>
      <t>-</t>
    </r>
    <r>
      <rPr>
        <sz val="7"/>
        <rFont val="Times New Roman"/>
        <family val="1"/>
        <charset val="238"/>
      </rPr>
      <t xml:space="preserve">    </t>
    </r>
    <r>
      <rPr>
        <sz val="12"/>
        <rFont val="Times New Roman"/>
        <family val="1"/>
        <charset val="238"/>
      </rPr>
      <t>Ocena stroškov materiala z delom je projektantska, informativna</t>
    </r>
  </si>
  <si>
    <r>
      <t>-</t>
    </r>
    <r>
      <rPr>
        <sz val="7"/>
        <rFont val="Times New Roman"/>
        <family val="1"/>
        <charset val="238"/>
      </rPr>
      <t xml:space="preserve">    </t>
    </r>
    <r>
      <rPr>
        <sz val="12"/>
        <rFont val="Times New Roman"/>
        <family val="1"/>
        <charset val="238"/>
      </rPr>
      <t>Točne cene bo investitor dobil na osnovi zbranih ponudb izvajalcev</t>
    </r>
  </si>
  <si>
    <r>
      <t>-</t>
    </r>
    <r>
      <rPr>
        <sz val="7"/>
        <rFont val="Times New Roman"/>
        <family val="1"/>
        <charset val="238"/>
      </rPr>
      <t xml:space="preserve">    </t>
    </r>
    <r>
      <rPr>
        <sz val="12"/>
        <rFont val="Times New Roman"/>
        <family val="1"/>
        <charset val="238"/>
      </rPr>
      <t>V ceni ni upoštevan DDV</t>
    </r>
  </si>
  <si>
    <t>- Tipi in proizvajalci opreme so navedeni zaradi doseganja željene kvalitete</t>
  </si>
  <si>
    <t>ELEKTRO OPREMA in DELA SKUPAJ   €</t>
  </si>
  <si>
    <t>ELEKTRO DELA    €</t>
  </si>
  <si>
    <t>ponudbi Elektro Primorske  (ocena)</t>
  </si>
  <si>
    <t xml:space="preserve">njihovo rezanje in izdelava kabelskih spojk se obračuna po </t>
  </si>
  <si>
    <t>Premestitev obstoječih elektro kablov</t>
  </si>
  <si>
    <t>Cena/EM</t>
  </si>
  <si>
    <t>kol.</t>
  </si>
  <si>
    <t>enota</t>
  </si>
  <si>
    <t>OPIS</t>
  </si>
  <si>
    <t>Poz.</t>
  </si>
  <si>
    <t>Elektro material</t>
  </si>
  <si>
    <t>B</t>
  </si>
  <si>
    <t>GRADBENA DELA    €</t>
  </si>
  <si>
    <t>ozemljiltveni valjanec Fe-Zn 25x4 mm in PVC opozorilni traka</t>
  </si>
  <si>
    <t>peska 0-4 mm za zaščito cevi v sloju 10cm pod in nad cevjo,</t>
  </si>
  <si>
    <t xml:space="preserve">Vgradnja cevi Stigmaflex 2x160 + 2x 110 cm, </t>
  </si>
  <si>
    <t>Preboj jaška za uvod cevi na potrebnih mestih.</t>
  </si>
  <si>
    <t>odvoz odvečnega materiala in ureditev terena</t>
  </si>
  <si>
    <t>z nosilnosti 250kN, zasip z utrditvijo,</t>
  </si>
  <si>
    <t>jašek opremljen s krovno ploščo in litoželeznim pokrovom</t>
  </si>
  <si>
    <t xml:space="preserve">150x150x150 cm,  izkop zemljišča v 4. ktg. </t>
  </si>
  <si>
    <t>betonski kabelski jašek predfabriciran tipski izdelek dimenzij</t>
  </si>
  <si>
    <t>Izdelava betonskega jaška</t>
  </si>
  <si>
    <t xml:space="preserve">zasipanje ostalega dela kanala, z izkopanim materialom </t>
  </si>
  <si>
    <t xml:space="preserve">vgradnja cevi Stigmaflex 1x160 + 3x 110 mm, </t>
  </si>
  <si>
    <t>peska 0-4 mm za zaščito cevi v sloju 10cm pod in nad cevmi,</t>
  </si>
  <si>
    <t>planiranje dna jarka širine 60 cm na globini 100 cm,</t>
  </si>
  <si>
    <t>Gradbeni izkop bo v sklopu gradbene jame parkirne hiše</t>
  </si>
  <si>
    <t>v pločniku med parkirno hišo in Ankaransko cesto.</t>
  </si>
  <si>
    <t>po parkirišču ob Ankaranski cesti se izdela novo kanalizacijo</t>
  </si>
  <si>
    <t xml:space="preserve">Za preložitev 0,4 kV obstoječe elektro cevne kanalizacije </t>
  </si>
  <si>
    <t>Zemeljska gradbena dela</t>
  </si>
  <si>
    <t>4.5.1.  Premestitev elektro vodov</t>
  </si>
  <si>
    <t>4.5.3. Dopgraditev  javne razsvetljave</t>
  </si>
  <si>
    <t>A.  Gradbena dela vodi JR</t>
  </si>
  <si>
    <t xml:space="preserve">         </t>
  </si>
  <si>
    <t>Zap.št.</t>
  </si>
  <si>
    <t>Vrsta dela</t>
  </si>
  <si>
    <t xml:space="preserve">Enota </t>
  </si>
  <si>
    <t xml:space="preserve">Cena </t>
  </si>
  <si>
    <t>Skupaj (€)</t>
  </si>
  <si>
    <t xml:space="preserve">Zakoličba obstoječih vodov javne razsvetljave </t>
  </si>
  <si>
    <t>na območju gradbišča</t>
  </si>
  <si>
    <t xml:space="preserve">Odklop obstoječih svetilk javne razsvetljave </t>
  </si>
  <si>
    <t>Izdelava 1 cevne kabelske kanalizacije JR</t>
  </si>
  <si>
    <t>izkop in planiranje dna jarka širine 30 cm in</t>
  </si>
  <si>
    <t xml:space="preserve">globine 80 cm,  cev Stigmaflex  premera 1x75 mm. </t>
  </si>
  <si>
    <t>vgradnja ozemljila pocenkani valjanec Fe-Zn 25x4 mm,</t>
  </si>
  <si>
    <t>PVC opozorilni trak</t>
  </si>
  <si>
    <t>planiranje kanala z okolico in odvoz odvečnega materiala</t>
  </si>
  <si>
    <t xml:space="preserve">Izdelava temelja za stebre JR v cevi BC fi 40, globine 1 m </t>
  </si>
  <si>
    <t>preboj BC cevi in vgradnja Sf cevi skozi temel</t>
  </si>
  <si>
    <t>vgradnja sidrnih vijakov za kandelaber</t>
  </si>
  <si>
    <t>Priklop novih svetilk javne razsvetljave v EKO omaro</t>
  </si>
  <si>
    <t>na omrežje javne razsvetljave (ocena)</t>
  </si>
  <si>
    <t>Priklop obstoječih svetilk javne razsvetljave ki so bile odklopljene</t>
  </si>
  <si>
    <t>GRADBENA DELA SKUPAJ</t>
  </si>
  <si>
    <t>B. Oprema vodi in svetilke JR</t>
  </si>
  <si>
    <t>Dobava kabla</t>
  </si>
  <si>
    <t>kabli opremljeni s kabelskimi glavami in čevlji</t>
  </si>
  <si>
    <t>NYY-J 4 x 10mm2</t>
  </si>
  <si>
    <t>Povezava  kabla po sistemu šivanja v  kandelabrih na priključno ploščico v odprtini kandelabra</t>
  </si>
  <si>
    <t>Dobava  in montaža vročecinkanih  in prašno barvanih tipskih kandelabrov višine 8 m, komplet z sidrno ploščo, sidri in temeljenjem, priključna plošča-1 varoval. v ceni, 5 kontaktov, 1x varova D 10 A, priklop na ozemljilo</t>
  </si>
  <si>
    <t>Dobava  in montaža svetilk Tungsram LED GE SLBt 28 W, 3000 KS kladno z Uredbo o zelenem javnem naročanju.</t>
  </si>
  <si>
    <t>Povezava  kabla in izdelava instalacije v  kandelabrih z vodnikom NYY-J 3x2,5 in priključnimi svetilk (1 varoval. v ceni,3 kontaktov, 1x varovanje)</t>
  </si>
  <si>
    <t>4.5.4. NN in TK PRIKLJUČEK</t>
  </si>
  <si>
    <t>kolicina</t>
  </si>
  <si>
    <t>**</t>
  </si>
  <si>
    <t>NN priključek in zunanja kabelska kanalizacija</t>
  </si>
  <si>
    <t>Izdelava 6 cevne kabelske kanalizacije</t>
  </si>
  <si>
    <t>izkop in planiranje dna jarka širine 50 cm in globine 110 cm s cevjo stigmafleks premera 4X110mm + 2x160mm. Strojni izkop v zemljišču IV.ktg. dobava in polaganje cevi, dobava in vgradnja peska 0-4 mm  za zaščito cevi v sloju 10cm pod in nad cevjo, obbetoniranje cevi pod voznimi površinami. Dobava in polaganje ozemljitvenega traka Fe-Zn 25x4 mm in PVC opozorilnega traka "POZOR ELEKTRIKA"</t>
  </si>
  <si>
    <t>Izdelava 4 cevne kabelske kanalizacije</t>
  </si>
  <si>
    <t>izkop in planiranje dna jarka širine 50 cm in globine 110 cm s cevjo stigmafleks premera 4X110mm. Strojni izkop v zemljišču IV.ktg. dobava in polaganje cevi, dobava in vgradnja peska 0-4 mm  za zaščito cevi v sloju 10cm pod in nad cevjo, obbetoniranje cevi pod voznimi površinami. Dobava in polaganje ozemljitvenega traka Fe-Zn 25x4 mm in PVC opozorilnega traka "POZOR ELEKTRIKA"</t>
  </si>
  <si>
    <t>Izdelava in vgradnja povezovalnih elektro jaškov dim. 1,5x1,5x1,8 z kovinskim pokrovom nosilnosti D400kN in napisom "ELEKTRIKA" (EJ)</t>
  </si>
  <si>
    <t>Izdelava in vgradnja povezovalnih elektro jaškov dim. 1,5x1,5x1,2 z kovinskim pokrovom nosilnosti D400kN in napisom "ELEKTRIKA" (EJ)</t>
  </si>
  <si>
    <t>Izdelava in vgradnja povezovalnih elektro jaškov dim. BC fi60 z kovinskim pokrovom nosilnosti D400kN in napisom "ELEKTRIKA" (EJ)</t>
  </si>
  <si>
    <t>Priklop kabla v PMO omari</t>
  </si>
  <si>
    <t>Priklop NN kabla na NN omrežje v RO omari "TP Barka" skupaj z taljivimi vložki velikosti NV02</t>
  </si>
  <si>
    <t>Dobava in polaganje: 2x kabel NA2XY-J 04x1240SM+2,5RE mm2 uvlečena v prosti cei 2x kabelske kanalizacije kpl s kabelskimi glavami (4x) in kabel čevelji (16x)</t>
  </si>
  <si>
    <t>Dobava in montaža križnih sponk za galvansko povezavo ozemljitev med seboj in ščitenimi predmeti omarica, potencialne ozemljitve TP, temeljno ozemljilo, kandelaber …</t>
  </si>
  <si>
    <t>Sistem tesnenja Roxtec 2x uvodnih jaškov - dobava in montaža kovinskega okvirja, montaža in pritrditev tesnilnih kock v okvirju - prilagoditev glede na cevne povezave v posameznem jašku -  uvodni jašek 6x cev fi160 proti PMO in 4x cev fi160+3xfi80 proti R-G, v drugem elektro jašku pa cevna povezava 4x cev fi110 proti R-P</t>
  </si>
  <si>
    <t>Dobava in vgradnja cevi Stigmaflex 4x fi160mm + 3x fi 80mm - povezava med zunanjim jelektro jaškom J3 in teničnim prostorom, povezava med tehničnima prostoroma v pritličju ter povezava me tehničnim prostorom in elektro jaškom J4 - cevi se položi v betonsko ploščo na predpripravljene kovinske nosilce, ki preprečujejo prevelik poves na ceveh - nosilce izvede gradbena stroka</t>
  </si>
  <si>
    <t>Vodnik P/F-Y HO7V-U 1X70 mm2 za povezavo na GIP zbiralko v PMO in R-G omari s kabel čeveljčki in križno sponko</t>
  </si>
  <si>
    <r>
      <t xml:space="preserve">Priključno razvodna in merilna omara PMO </t>
    </r>
    <r>
      <rPr>
        <sz val="10"/>
        <rFont val="Arial CE"/>
        <family val="2"/>
        <charset val="238"/>
      </rPr>
      <t>prostostoječa</t>
    </r>
    <r>
      <rPr>
        <b/>
        <sz val="10"/>
        <rFont val="Arial CE"/>
        <family val="2"/>
        <charset val="238"/>
      </rPr>
      <t xml:space="preserve"> </t>
    </r>
    <r>
      <rPr>
        <sz val="10"/>
        <rFont val="Arial CE"/>
        <family val="2"/>
        <charset val="238"/>
      </rPr>
      <t>razdelilna omara</t>
    </r>
    <r>
      <rPr>
        <b/>
        <sz val="10"/>
        <rFont val="Arial CE"/>
        <family val="2"/>
        <charset val="238"/>
      </rPr>
      <t xml:space="preserve"> </t>
    </r>
    <r>
      <rPr>
        <sz val="10"/>
        <rFont val="Arial CE"/>
        <family val="2"/>
        <charset val="238"/>
      </rPr>
      <t xml:space="preserve"> na betonskem podstavku - izdelava podstavka 2x0,4x0,5 z temeljem ter izdelava odprtine v podstavku za položitev cevi 6xSF fi160mm</t>
    </r>
  </si>
  <si>
    <t>Omara tip: zapiranje tritočkovno, 2 vrata, IP65, dovod in odvod kablov do 240 mm2 odporna na UV žarke - material Rf pločevina skupaj z vrstnimi sponkami, kanali ožičenjem, 3 okenci, opremljena  s sledecimi elementi (glej načrt PMO omare):</t>
  </si>
  <si>
    <t>NV stikalna letev zbiralčni sistem 185 SL3 3P SP.300 z NV vložki po enopolni shemi</t>
  </si>
  <si>
    <t>NV stikalna letev s vgrajenimi tokovnimi transformatorji zbiralčni sistem 185 SL3 3P SP.300 600/5 Kl.1 z NV vložki po enopolni shemi</t>
  </si>
  <si>
    <t>NV stikalna letev zbiralčni sistem 185 SL1 3P SP.300 z NV vložki po enopolni shemi</t>
  </si>
  <si>
    <t>Varovalnčni ločilnik HVL00 160 3P z NV vložki po enopolni shemi</t>
  </si>
  <si>
    <t>PEN zbiralka Cu 60x5 mm z izolatorji</t>
  </si>
  <si>
    <t>Odvodniki prenapetosti  PROTEC B 70kA/320V</t>
  </si>
  <si>
    <t>Servisna vtičnica, lučka v omari, mikro stikalo montirano na vratih razdelilca, 1P6A varovalka v kompletu</t>
  </si>
  <si>
    <t>Ožičenje omare v kompletu z kanali, sponkami, nosilci ipd.</t>
  </si>
  <si>
    <t xml:space="preserve">V omari se izvede ZB/60 sistem 60, ploščati baker 60x5 mm z neposnetim robom, ki se lahko uporablja do nazivnih tokov 600 A za potrebe priključnih in razdelilnih omar. Na zbiralnice so lahko priključeni kabli vključno do preseka 300 mm2, skupaj z mehansko zaščito pred neposrednim dotikom. Nosilec zbiralke (N/ZB 3x Cu 60x5) iz umetne mase brez dodatkov silikona in halogenov, ki je temperaturno obstojen do 120 C ter odporen na plazilne tokove.
</t>
  </si>
  <si>
    <t>Polindirektni trifazni dvosmerni števec s 15 minutno registracijo energije r.1 (IEC) ali B(MID) in jalove energije r.2 (3x230/400V, 5A) ter komunikacijskim vmesnikom za odjemalce in proizvajalce tokovni merilni transformatorji 0,4kV, 500/5A, CL=0,5, Fv=5, GSM komunikacijska enota, Števec Iskra Emeco MT851-T1A42R52 Komunikator: Iskra Emeco P2CBT-K527-07 + antena, + sim kartica za prenos podatkov</t>
  </si>
  <si>
    <t xml:space="preserve">merilna garnitura spončne letve Strojkoplast z vgrajenim avtomatskim odklopnikom C6A/3P in vgrajenimi katodnimi odvodniki 3 X Weidmüller  DK 4 U  S 14 K 130 Un max. 130Vac/+-170Vdc
</t>
  </si>
  <si>
    <t>Direktni trifazni dvosmerni števec delovne in jalove energije z notranjo uro razred A za delovno energijo in r.2 (IEC) za jalovo en. z G3 PLC komunikacijskim vmesnikom za odjemalce in proizvajalce</t>
  </si>
  <si>
    <t>Tipka za ponovni vklop merilnega mesta montirana na vratih PMO Schneider Electric XB5AA15</t>
  </si>
  <si>
    <t>ključavnica za zaklepanje PMO omare - dostavi elektrodistributer</t>
  </si>
  <si>
    <t>drobni vezni in montažni material</t>
  </si>
  <si>
    <t>KOMPLET</t>
  </si>
  <si>
    <t>KOS</t>
  </si>
  <si>
    <t>Izvedba zaščite pri križanju elektro kabelske kanalizacije z ostalo podzemno infrastrukturo v skladu s tehničnimi navodili in zahtevami upravljalcev posamezne infrastrukture  .ocenjeno</t>
  </si>
  <si>
    <t>ocena</t>
  </si>
  <si>
    <t>Pregled in priklop NN omrežja</t>
  </si>
  <si>
    <t>Vgradnja varovalnih podnožij PK 250A z vložki v omari PMO Skladišče in Trgovina</t>
  </si>
  <si>
    <t>TK priključek in zunanja kabelska kanalizacija</t>
  </si>
  <si>
    <t>Izdelava 2 cevne kabelske kanalizacije</t>
  </si>
  <si>
    <t>izkop in planiranje dna jarka širine 30 cm in globine 110 cm s cevjo PEHD premera 2X55mm. Strojni izkop v zemljišču IV.ktg. dobava in polaganje cevi, dobava in vgradnja peska 0-4 mm  za zaščito cevi v sloju 10cm pod in nad cevjo, obbetoniranje cevi pod voznimi površinami. Dobava in polaganje ozemljitvenega traka Fe-Zn 25x4 mm in PVC opozorilnega traka "POZOR ELEKTRIKA"</t>
  </si>
  <si>
    <t>optika dovod - TK distributer: kabel 12x9/125-4-4E9/W(2NG)Y-G85 uvlečen v prosto cev TK kabelske kanalizacije - varjenje optičnih vlaken, instalacija v optične kasete 2x skupaj z pigtail-i 2x</t>
  </si>
  <si>
    <t>Izdelava povezovalnih betonskih jaškov (uvodni TK jašek) BC fi50 z kovinskim pokrovom nosilnosti D400kN in napisom "TELEFON"</t>
  </si>
  <si>
    <t>Merjenje prehodne upornosti ozemljitve</t>
  </si>
  <si>
    <t>Izdelava geodetskega posnetka trase za  komunalni kataster</t>
  </si>
  <si>
    <t>Izdelava izvršilnih načrtov in vris v kataster za kbv</t>
  </si>
  <si>
    <t>SKUPAJ:</t>
  </si>
  <si>
    <t>Drobni montažni material in manipulacijski stroški, prevoz, nadzor elektro distributerja in TK distributerja</t>
  </si>
  <si>
    <t xml:space="preserve">4.5.4. NN in TK PRIKLJUČEK  SKUPAJ </t>
  </si>
  <si>
    <t>A.  JAKI  TOK</t>
  </si>
  <si>
    <t xml:space="preserve">4.5.5.  SVETILA </t>
  </si>
  <si>
    <t>S1</t>
  </si>
  <si>
    <t>Dobava in montaža Nadometna industrijska svetilka, LED PCB max 28W, min 2500 Lm, 4000°K, optika polprosojna PC, ohišje PC, Dali, IP65, cca 1200 x 100x85 mm. Inox pritrdila na zatik, 5p konektoski priklop, enostranski nosilec za strop 5700
3200 lm 27 W 840 dali  L1277mm IP66 -LG Skladno z Uredbo o zelenem javnem naročanju.</t>
  </si>
  <si>
    <t>S1-EM</t>
  </si>
  <si>
    <t>Dobava in montaža Nadometna industrijska svetilka, LED PCB max 28W, min 2500 Lm, 4000°K, optika polprosojna PC, ohišje PC, Dali, IP65, cca 1200 x 100x85 mm. Inox pritrdila na zatik, 5p konektoski priklop+ 3p EM, enostranski nosilec za strop 5700
3200 lm 27 W 840  dali EM L1277mm IP66- LG  Skladno z Uredbo o zelenem javnem naročanju.</t>
  </si>
  <si>
    <t>S6</t>
  </si>
  <si>
    <t>Dobava in montaža Vgradna okrogla svetilka, LED COB, 6 - 20 W, 1050 - 2350 Lm, 4000°K, optika delno poglobljena mikroprizmatika, barva bela, d 240 x 90 mm,  moč se določa z izbiro napajalnika-nastavitvijo an njem: Nitor RV Flat
DPR 1050-2350 lm 9-25 W 350-900 mA 28 V 840 IP44, Skladno z Uredbo o zelenem javnem naročanju.</t>
  </si>
  <si>
    <t>Dobava in montaža Driver U20 20W 250-700mA2-54V FO-nastavitev na 500 mA</t>
  </si>
  <si>
    <t>S6-EM</t>
  </si>
  <si>
    <t>Dobava in montaža Vgradna okrogla svetilka, LED COB, 6 - 20 W, 1050 - 2350 Lm, 4000°K, optika delno poglobljena mikroprizmatika, barva bela, d 240 x 90 mm,  moč se določa z izbiro napajalnika-nastavitvijo an njem: Nitor RV Flat
DPR 1050-2350 lm 9-25 W 350-900 mA 28 V 840 IP44 white/white, Skladno z Uredbo o zelenem javnem naročanju.</t>
  </si>
  <si>
    <t>Dobava in montaža EM KIT LED 9-57Vdc/350mA 1H AL</t>
  </si>
  <si>
    <t>Dobava in priklop Driver U20 20W 250-700mA2-54V FO-nastavitev na 500 mA</t>
  </si>
  <si>
    <t>S7</t>
  </si>
  <si>
    <t>Dobava in montaža nadometna okrogla svetilka, LED PCB, max 14 W , min 1500 Lm, min. 100 Lm/W, 3000°K, ohišje polikabonat, optika PC polopal, bela, IP43, cca d 290 x 100 mm, Intra Etea D
1550 lm 13 W 840 FO IP43 white,  Skladno z Uredbo o zelenem javnem naročanju.</t>
  </si>
  <si>
    <t>S8</t>
  </si>
  <si>
    <t>Dobava in montaža nadometna okrogla svetilka, LED PCB max 11W, min 1000 Lm, 4000°K, optika softlight mikroprizmatika PMMA, ohišje aluminij, barva corten, IP43, cca d 300 x 100 mm. Intra Lona C 300 h100
DPR 1100 lm 11 W 840 FO IP43 corten-LG, Skladno z Uredbo o zelenem javnem naročanju.</t>
  </si>
  <si>
    <t>S8-EM</t>
  </si>
  <si>
    <t>Dobava in montaža nadometna okrogla svetilka, LED PCB max 11W, min 1000 Lm, 4000°K, optika softlight mikroprizmatika PMMA, EM modul 1h, ohišje aluminij, red wine, IP43, cca d 300 x 100 mm., Intra Lona C 300 h100
DPR 1100 lm 11 W 840 FO EM 1h IP43 red wine-LG, Skladno z Uredbo o zelenem javnem naročanju.</t>
  </si>
  <si>
    <t>S9</t>
  </si>
  <si>
    <t>Dobava in montaža Nadometna okrogla svetilka, LED PCB max 26W, min 2600 Lm, 3000°K, optika mikroprizmatika PMMA, barva red wine, hišje aluminij, IP43, d 400 x 100 mm. Intra Lona C/S 400 h100
DPR 2600 lm 25 W 830 FO IP43 red wine, Skladno z Uredbo o zelenem javnem naročanju.</t>
  </si>
  <si>
    <t>S9-EM</t>
  </si>
  <si>
    <t>S10</t>
  </si>
  <si>
    <t>Dobava in montaža vgradna svetilka, LED COB, max 10W, min 800 Lm, 3000°K, optika mikroprizmatikaPMMA, ohišje kovinski valj, bela, IP43, minimalnih dimenzij d 110 x 85 mm. Nola RV RG
DPR 700-1300 lm 6-13 W 250-500 mA 26 V 840 IP44 white/white Skladno z Uredbo o zelenem javnem naročanju.</t>
  </si>
  <si>
    <t>Dobava in priklop Driver U20 20W 250-700mA2-54V FO-nastavitev na 250 mA</t>
  </si>
  <si>
    <t>S16</t>
  </si>
  <si>
    <t>Dobava in montaža Nadometna okrogla svetilka, LED PCB max 11W, min 800 Lm, 4000°K, optika softlight  PMMA, , ohišje aluminij, barva corten, IP66, IK10, cca d 210 x 70 mm.
M&amp;M SILO 2 m 3000 200 ANNA 4000 11W deep brown-LGSkladno z Uredbo o zelenem javnem naročanju.</t>
  </si>
  <si>
    <t>NXL250</t>
  </si>
  <si>
    <t>Nadgradne varnostne svetilke v stiku pripravljenosti (LPC), z enourno avtonomijo, z ohišjem iz bele umetne mase in transparentno kapo, komplet z akumulatorjem in odgovarjajočimi piktogrami v  skladu s tlorisnim načrtom.
Zaščita je IP 55 po IEC 529, v kolikor pri svetilki ni drugače napisano.
Svetilke so sledečih tipov:Eaton: NXL250/41W + NEXI-IP + NEXI-FC + piktogram (dobava in montaža) Skladno z Uredbo o zelenem javnem naročanju.</t>
  </si>
  <si>
    <t>NXL150</t>
  </si>
  <si>
    <t>Nadgradne varnostne svetilke v stiku pripravljenosti (LPC), z enourno avtonomijo, z ohišjem iz bele umetne mase in transparentno kapo, komplet z akumulatorjem in odgovarjajočimi piktogrami v  skladu s tlorisnim načrtom.
Zaščita je IP 55 po IEC 529, v kolikor pri svetilki ni drugače napisano.
Svetilke so sledečih tipov:Eaton: NXL150/11W + NEXI-IP + NEXI-FC + piktogram (dobava in montaža) Skladno z Uredbo o zelenem javnem naročanju.</t>
  </si>
  <si>
    <t>NXL100</t>
  </si>
  <si>
    <t>Nadgradne varnostne svetilke v stiku pripravljenosti (LPC), z enourno avtonomijo, z ohišjem iz bele umetne mase in transparentno kapo, komplet z akumulatorjem in odgovarjajočimi piktogrami v  skladu s tlorisnim načrtom.
Zaščita je IP 55 po IEC 529, v kolikor pri svetilki ni drugače napisano.
Svetilke so sledečih tipov:Eaton: NXL100/8W + NEXI-IP + NEXI-FC + piktogram (dobava in montaža) Skladno z Uredbo o zelenem javnem naročanju.</t>
  </si>
  <si>
    <t>Nadometna PVC razvodna doza 80x80 z pokrovčkom in uvodnicami - zmontirana</t>
  </si>
  <si>
    <t>Dobava, montaža in programiranje - nastavitev svetilnosti razsvetljave, nastavitev različnih scen po želji investitorja, priklop na ethernet omrežje ter vzpostavitev mrežnega delovanja, kratko šolanje uporabnika - router/krmilnik Cu910 Helvar</t>
  </si>
  <si>
    <t>Dobava in montaža vmesnika Digidim 441 Occupancy Detector Interface - montaža in priklop vmesnika v ohišju IR senzorja</t>
  </si>
  <si>
    <t>koa</t>
  </si>
  <si>
    <t>Dobava, montaža in priklop DSC BRAVO 5.01 - Stropni infrardeči senzor premika pokritje 360 stopinj, temperaturna kompenzacija, napajanje od 9.5 do 14.5V</t>
  </si>
  <si>
    <t>Dobava, montaža in priklop V-TAC VT-8091 - Stropni infrardeči senzor pokritje 360 stopinj, napajanje 230V</t>
  </si>
  <si>
    <t>Meritev osvetljenosti varnostne razsvetljave po končanih delih in izdaja potrdila o brezhibnem delovanju varnostne razsvetljave</t>
  </si>
  <si>
    <t>Priklop, preizkus svetil, montaža PVC doz, kanalov ter PN cevi</t>
  </si>
  <si>
    <t>drobni montažni material, transport in manipulacijski stroški</t>
  </si>
  <si>
    <t>%</t>
  </si>
  <si>
    <t xml:space="preserve">4.5.5. SVETILA  SKUPAJ </t>
  </si>
  <si>
    <t>Rabat</t>
  </si>
  <si>
    <t>Skonto za avans</t>
  </si>
  <si>
    <t>Skupaj za plačilo</t>
  </si>
  <si>
    <t>4.5.6. INSTALACIJSKI MATERIAL</t>
  </si>
  <si>
    <t>KABLI (dobava in polaganje):</t>
  </si>
  <si>
    <t>Kabel N2XY-J 4x240mm2 uvlečen v instalacijsko cev dovod do R-G omare</t>
  </si>
  <si>
    <t>Kabel NYM-J 4x25 uvlečen v instalacijsko cev in položen na kabelsko polico dovod do pod razdelilcev</t>
  </si>
  <si>
    <t>Kabel NYM-J 5x16 uvlečen v instalacijsko cev in položen na kabelsko polico dovod do razdelilca za bife R-Bife</t>
  </si>
  <si>
    <t>Kabel NYM-J 5x6 uvlečen v instalacijsko cev in položen na kabelsko polico ali uvlečen v cev dovod do R-GW omaric na strehi garaže</t>
  </si>
  <si>
    <t>Kabel NYM-J 5x2,5 uvlečen v instalacijsko cev in položen na kabelsko polico priključki + servisne vtičnice</t>
  </si>
  <si>
    <t>Kabel NYM-J 5x1,5 uvlečen v instalacijsko cev in položen na kabelsko polico razsvetljava + DALI krmiljenje skupaj</t>
  </si>
  <si>
    <t>Kabel NYM-J 3x2,5 uvlečen v instalacijsko cev  in položen na kabelsko polico</t>
  </si>
  <si>
    <t>Kabel NYM-J 3x1,5 uvlečen v instalacijsko cev in položen na kabelsko polico</t>
  </si>
  <si>
    <t>OPREMA V GARAŽI (dobava in montaža):</t>
  </si>
  <si>
    <t>Industrijska vtičnica, zidna, poševni izpust, 16A, 400V, 3P+N+PE, IP44</t>
  </si>
  <si>
    <t>Gibljiva zašcitna plastična cev, ojačena - položena v strop ali steno</t>
  </si>
  <si>
    <t xml:space="preserve">RBC fi16 </t>
  </si>
  <si>
    <t xml:space="preserve">RBC fi35 </t>
  </si>
  <si>
    <t xml:space="preserve">Podometno stikalo, 250 V, 10A,komplet z ustrezno dozo, montažnim in končnim okvirjem bele barve za montazo do treh stikal - montirano
</t>
  </si>
  <si>
    <t>modulno enopolno stikalo kot npr. TEM program Ekonomik P/O Skladno z Uredbo o zelenem javnem naročanju.</t>
  </si>
  <si>
    <t xml:space="preserve">Podometna vticnica,komplet z ustrezno dozo, montažnim in koncnim okvirjem  bele barve - montirana
Proizvajalec:  kot npr. TEM program Ekonomik P/O 
Tip: 250V, 16A, 1P+N+PE  </t>
  </si>
  <si>
    <t xml:space="preserve">Kabelska polica PK300/62, 100/52 in 50/52 montirana; pocinkana z stropnimi ali stenskimi nosilci </t>
  </si>
  <si>
    <t>NIK instalacijski kanal s pritrdilnim materialom montiran na strop ali steno</t>
  </si>
  <si>
    <t>Podometna/Nadometna razvodna doza montirana 150x100 ali podobnih dimenzij</t>
  </si>
  <si>
    <t>Vodnik P-Y za izenacevanje potencialov in povezavo kovinskih mas, položen na kabelsko polico ali uvlečen v predhodno položene instalacijske cevi skupaj z kabel čeveljčki priključen na kovinsko maso (rumena/zelena)</t>
  </si>
  <si>
    <t>P/F-Y  16 (HO7V-U)</t>
  </si>
  <si>
    <t>P/F-Y  6 (HO7V-U)</t>
  </si>
  <si>
    <t>GIP- glavna izenacitev potenciala, 1 x zbiralka Cu 30 x 5  mm, dolzine 500mm, skupaj z vijaki 16xM8,   3xM12, izolatorji s plasticno omarico in prozornim pokrovom ter pritrdilnim materialom</t>
  </si>
  <si>
    <t>Prikljucek kabla s tremi ali štirimi vodniki na kontakt, priključki, … 1.5 in 2.5 mm - priključnica 3P+N+PE</t>
  </si>
  <si>
    <t>Priklop priključkov, krmilnikov razsvetljave, krmilnih termostatov, klima nap, strojnih naprav, kontaktov v hidrantih - izvedba ožičenja polnilne postaje in ožičenja suhih hidrantov.</t>
  </si>
  <si>
    <t>Funkcionalni preizkus el instalacije, instalacijske meritve in spušcanje v pogon (A-testi, izjave, navodila)</t>
  </si>
  <si>
    <t>drobni montazni material, transport in manipulacijski stroški</t>
  </si>
  <si>
    <t xml:space="preserve">4.5.6. INSTALACIJSKI  MATERIAL  SKUPAJ </t>
  </si>
  <si>
    <t/>
  </si>
  <si>
    <t>4.5.7. RAZDELILNIKI</t>
  </si>
  <si>
    <r>
      <t xml:space="preserve">Razdelilec R-G (glavni) </t>
    </r>
    <r>
      <rPr>
        <sz val="10"/>
        <rFont val="Arial CE"/>
        <charset val="238"/>
      </rPr>
      <t>izveden v teh.prostoru v prostostoječi omari KS201642-5 dim 2000x400x1600 IP66, RAL7035</t>
    </r>
  </si>
  <si>
    <t>komplet z zbiralkami, ključ.,dvojna vrata, vrstnimi sponkami, kanali ožičen s sledecimi elementi:</t>
  </si>
  <si>
    <t>glavno bremensko ločilno stikalo z ročico za blokado vrat, ki preprečuje odprtje vrat ko so deli pod napetostjo LA3/D400A 3P</t>
  </si>
  <si>
    <t>svetilka z vtičnico v razdelilcu</t>
  </si>
  <si>
    <t>mikro stikalo (prižiganje lučke v razdelilcu)</t>
  </si>
  <si>
    <t>Analizator omrežja Socomec DIRIS A-20</t>
  </si>
  <si>
    <t>katodni odvodnik PROTEC "C" 40/320 3xKO</t>
  </si>
  <si>
    <t>varov. podnožje HVL02 3P zbiralčni sistem z vložki (po enopolni shemi)</t>
  </si>
  <si>
    <t>varov. podnožje HVL01 3P zbiralčni sistem z vložki (po enopolni shemi)</t>
  </si>
  <si>
    <t>varov. podnožje HVL00 3P zbiralčni sistem z vložki (po enopolni shemi)</t>
  </si>
  <si>
    <t>inštalacijski odklopnik C10A</t>
  </si>
  <si>
    <t>inštalacijski odklopnik B16A</t>
  </si>
  <si>
    <t>inštalacijski odklopnik C16A</t>
  </si>
  <si>
    <t>inštalacijski odklopnik C6A/3P</t>
  </si>
  <si>
    <t>inštalacijski odklopnik C10A/3P</t>
  </si>
  <si>
    <t>inštalacijski odklopnik C16A/3P</t>
  </si>
  <si>
    <t>inštalacijski odklopnik C20A/3P</t>
  </si>
  <si>
    <t>inštalacijski odklopnik C32A/3P</t>
  </si>
  <si>
    <t>inštalacijski odklopnik C40A/3P</t>
  </si>
  <si>
    <t>tedenska stikalna ura Schrack BZT26440</t>
  </si>
  <si>
    <t>kontaktor 230V 2P RD20A/2P montaža na DIN letev</t>
  </si>
  <si>
    <t>RCD EFI4 tip "A" 63/0,03A</t>
  </si>
  <si>
    <t>V omari se izvede ZB/60 sistem 60, ploščati baker 30x5 mm z neposnetim robom, ki se lahko uporablja do nazivnih tokov 379 A za potrebe priključnih in razdelilnih omar. Na zbiralnice so lahko priključeni kabli vključno do preseka 240 mm2, skupaj z mehanska zaščita pred neposrednim dotikom. Nosilec zbiralke (N/ZB 3x Cu 30x5) iz umetne mase brez dodatkov silikona in halogenov, ki je temperaturno obstojen do 120 C ter odporen na plazilne tokove.</t>
  </si>
  <si>
    <t>zbiralka N/PE</t>
  </si>
  <si>
    <t>vrstne sponke po enopolni shemi</t>
  </si>
  <si>
    <r>
      <t xml:space="preserve">Razdelilec R-xx (pod razdelilec) </t>
    </r>
    <r>
      <rPr>
        <sz val="10"/>
        <rFont val="Arial CE"/>
        <charset val="238"/>
      </rPr>
      <t>izveden v teh.prostoru v zidni omari WSM1008300 dim 1000x800x300 IP66,</t>
    </r>
  </si>
  <si>
    <t>iz prašno barvane jeklene pločevine RAL7032 z enojnimi vrati, stopnja mehanske zaščite IP66, zapiranje z DIN ključavnico z dvojno brado, 5 mm jezičkom in 90° zapiralnim kotom - 3 točkovno zapiranje, omari se doda inštalacijski vložek za montažo inštalacijskih odklopnikov v kompletu z DIN letvami komplet z zbiralkami, vrstnimi sponkami, kanali ožičenjem s sledecimi elementi:</t>
  </si>
  <si>
    <t>glavno stikalo SV3 63A</t>
  </si>
  <si>
    <r>
      <t xml:space="preserve">Razdelilec R-bife </t>
    </r>
    <r>
      <rPr>
        <sz val="10"/>
        <rFont val="Arial CE"/>
        <charset val="238"/>
      </rPr>
      <t xml:space="preserve">izveden v nadometni PVC omari  Hager VA48BN dimenzij 640x305x96, IP65, ožičenjem, </t>
    </r>
  </si>
  <si>
    <t>enojna vrata, s sledečimi elementi:</t>
  </si>
  <si>
    <t>glavno stikalo SV3 40A</t>
  </si>
  <si>
    <t>RCD EFI4 tip "A" 40/0,03A</t>
  </si>
  <si>
    <r>
      <t xml:space="preserve">Razvodna elektro omarica </t>
    </r>
    <r>
      <rPr>
        <sz val="10"/>
        <rFont val="Arial CE"/>
        <charset val="238"/>
      </rPr>
      <t xml:space="preserve">izvedena v nadometni PVC omarici Hager FL123A dimenzij 800x600x250, IP65 </t>
    </r>
  </si>
  <si>
    <r>
      <t xml:space="preserve">Razdelilec vtičniško gnezdo R-GW </t>
    </r>
    <r>
      <rPr>
        <sz val="10"/>
        <rFont val="Arial CE"/>
        <charset val="238"/>
      </rPr>
      <t>izvedenna strehi garaže v nadometni omari GW 68 008 IP55</t>
    </r>
  </si>
  <si>
    <t>RCD EFI4 tip "A" 40/4/0,03</t>
  </si>
  <si>
    <t>inštalacijski odklopnik C16A/3p</t>
  </si>
  <si>
    <t>vtičnica okrogla 400V/16A/5P IP55</t>
  </si>
  <si>
    <t>vtičnica 230V/16A IP56</t>
  </si>
  <si>
    <t>vrstne sponke</t>
  </si>
  <si>
    <t>drobni montažni material, transport in manipulacijski stroški, enopolna shema in nalepke s funkcionalnimi napisi ter delo</t>
  </si>
  <si>
    <t>4.5.7. RAZDELILNIKI  SKUPAJ EUR:</t>
  </si>
  <si>
    <t>4.5.8. INSTALACIJA ZA TELEKOMUNIKACIJE</t>
  </si>
  <si>
    <t>cena/em</t>
  </si>
  <si>
    <t>KABLI</t>
  </si>
  <si>
    <t>UTP S/FTP cat7a 4x2x23AWG položen na kabelsko polico ali uvlečen v instalacijsko cev</t>
  </si>
  <si>
    <t>VTIČNICE/KORITA - dobava in montaža</t>
  </si>
  <si>
    <t xml:space="preserve">Podometna vtičnica dvojna RJ45 - kat. 6e, za podometno montažo, poševnim izpustom, protiprašnim pokrovčkom in nalepko z oznako v kompletu z podometno dozo, nosilcem in okrasnim okvirčkom bele barve Proizvajalec: kot npr. TEM program Ekonomik P/O </t>
  </si>
  <si>
    <t>VTIČNICE z montažo v parapetna korita in zaključitev kablov OPREMA ENEGA DELOVNEGA MESTA (PARAPET):4X RJ45 cat6 VTIČNICA, 6X 230V VTIČNICA (2xTROJNA)</t>
  </si>
  <si>
    <t>Podometna vtičnica dvojna RJ45 - kat. 6e, za podometno montažo, poševnim izpustom, protiprašnim pokrovčkom in nalepko z oznako v kompletu z podometno dozo, nosilcem in okrasnim okvirčkom za montažo v dvoprekatno korito, stebriček ali talno dozo kot npr. Legrand galea life (R)</t>
  </si>
  <si>
    <t>Trojna 230V vtičnica bele barve 2P+E z otroško zaščito za montažo v dvoprekatno parapetno korito, stebriček ali talno dozo skupaj z nosilcem in okrasnim pokrovčkom - kot npr. Legrand galea life</t>
  </si>
  <si>
    <t>PVC parapetni kanali, položeni zmontirani priključeni</t>
  </si>
  <si>
    <t>Dvoprekatno PVC korito kot npr. Legrand DLP 65*150/2*65 s pritrdilnim materialom, okrasnimi pokrovi ter zaključki - montaža v pisarniško mizo</t>
  </si>
  <si>
    <t>ZAKLJUČITVE - dobava in montaža</t>
  </si>
  <si>
    <t>KOM omara SERVER 19" 80100 42HE dim. šgv 800x1000x2073 zmontirana z naslednjimi elementi, proizvajalec kot npr. ODM:</t>
  </si>
  <si>
    <t>24 delni "snap in" patch panel vgradnja v KOM omaro ter priključitev s zapirali dobavljen skupaj z "snap in" cat6 konektorji št. konektorjev je 24 - proizvajalec kot npr. Nexans</t>
  </si>
  <si>
    <t>19" polica z nosilnostjo 20 Kg za montažo v KOM omaro</t>
  </si>
  <si>
    <t>organizator ožičenja 19" - proizvajalec kot npr. Nexans</t>
  </si>
  <si>
    <t>AC distribucija za montažo v KOM omaro - 19 palčni razdelilec 8x220V s prenapetostno zaščito, 1U - proizvajalec kot npr. Nexans</t>
  </si>
  <si>
    <t>FTP cat5e 4x2x24AWG prevezovalni kabel dolžine 1m sive barve proizvajalca kot npr. Nexans ali Belden</t>
  </si>
  <si>
    <t>optični delilnik 19" 1U za zaključitev enorodovnega optičnega kabla z LC konektorji - št. konektorjev je 12</t>
  </si>
  <si>
    <t>optična priključna vrvica SM 1m konektor LC na LC</t>
  </si>
  <si>
    <t xml:space="preserve">LC 12 SM Core Striped Pigtails With Splice Tray Fiber Optic Pigtails </t>
  </si>
  <si>
    <t>UPS</t>
  </si>
  <si>
    <t>kot npr. SMT2200RMI2U APC Smart-UPS 2200VA RM 2U LCD 230V Izhodna moč 1980  W Delovna napetost  230  V, Battery capacity 509  Ah Typical backup time at half load  16.1  min</t>
  </si>
  <si>
    <t>Zaključitev in varjenje optičnih kablov/vlaken v KOM omari</t>
  </si>
  <si>
    <t>RAČUNALNIŠKA OPRMA: dobava, montaža in priklop</t>
  </si>
  <si>
    <t>6.1.</t>
  </si>
  <si>
    <t>Dobava in montaža osebnega računalnika vsaj v sledeči sestavi:
Vrsta procesorja Intel Core i5 -9500 (3,0-4,40 GHz) 9 MB 6 jeder/6 niti
Operacijski sistem Windows 10 Pro 64 bit SLO/ANG
Velikost pomnilnika 8 GB DDR4 2666 MHz (1x 8 GB), 1x prosta reža, do 32 GB SSD pogon 256 GB PCIe NVMe, M.2 2280
Grafična kartica Integrirana Intel UHD 630
Vrsta ohišja Mikro stolp (MT) Tip/vrsta računalnika Poslovni
Nabor vezja Intel B360 Napajalnik 180 W, 80 Plus Gold
Priključki spredaj 2x USB 3.1 gen1, 1x kombiniran avdio vhod/izhod
Priključki zadaj 2x Display Port, 1x VGA, 2x USB 3.1 gen1, 4x USB 2.0, 1x RJ45, 1x audio vhod, 1x audio izhod
Čitalec kartic Brez
Razširitve 1x PCIe Gen3 x16 do 75 W, 2x PCI Gen3 x1, 1x M.2 2280 PCIe x4 za SSD pogone, 1x M.2 2230 PCIe x1 samo za Wifi
Razširitvena mesta 1x 2,5'', 2x 3,5'''
Tipkovnica in miška priložena HP USB SLO tipkovnica in USB optična miška,
Zvočniki notranji zvočnik 2W
Žične povezave Realtek RTL8111HSH-CG Gigabit
Optična enota slim DVD+/-RW SuperMulti DL
Varnost TPM 2.0 modul
Mere (Š x V x G) 17 x 33,8 x 27,4 cm
Teža 5,47 kg
Barva črno/srebrna
Standardna žična optična miška, kot na primer Logitech B100
Standardna žična QUWERTZ tipkovnica, z graviranimi slovenskimi znaki, kot na primer Logitech K120</t>
  </si>
  <si>
    <t>6.2.</t>
  </si>
  <si>
    <t>Dobava in montaža monitorja vsaj sledečih karakteristik:
Diagonala zaslona: 23" 
Ločljivost: 1920×1080
Svetlost: 250 cd/m2
Kontrast: 1000:1
Odzivni čas: 4ms
Površina zaslona: Nesvetleča
Vhodi: VGA in HDMI+
Priloženi kabli: HDMI, Napajalni kabel (1,5m)</t>
  </si>
  <si>
    <t>6.3.</t>
  </si>
  <si>
    <t xml:space="preserve">Dobava in montaža ter programiranje: kot npr. Planet GS-4210-48P4S 48-Port 10/100/1000T 802.3at PoE + 4 Port 100/1000BASE-X SFP Managed Switch
</t>
  </si>
  <si>
    <t>6.4.</t>
  </si>
  <si>
    <t xml:space="preserve">Dobava in montaža: kot npr. SFP modul MGB-LB10
SFP-Port 1000Base-LX (WDM, TX:1550nm) mini-GBIC module-10km
PHY TypeIEEE 802.3ah 1000Base-BXFiber Type ingle Mode Connector WDM/Bidi LC Wavelength TX: 1550nm, RX: 1310nm Maximum Distance10km Operating Temperature0 ~ 50 Degree C
</t>
  </si>
  <si>
    <t>Izvedba optoelektričnih meritev na optičnem kablu ter izmeničnih meritev na UTP kablu - predaja rezultatov meritev v elektronski in tiskani obliki</t>
  </si>
  <si>
    <t>drobni montažni material, transport in manipulacijski stroški, navodila za uporabo, šolanje uporabnika</t>
  </si>
  <si>
    <t>4.5.8. INSTALACIJA ZA TELEKOMUNIKACIJE:</t>
  </si>
  <si>
    <t>4.5.9. INSTALACIJA ZA PARKIRNI SISTEM</t>
  </si>
  <si>
    <t>1/1</t>
  </si>
  <si>
    <t>PARKIRNI SISTEM</t>
  </si>
  <si>
    <r>
      <rPr>
        <b/>
        <sz val="10"/>
        <rFont val="Arial CE"/>
        <charset val="238"/>
      </rPr>
      <t>Dobava in montaža</t>
    </r>
    <r>
      <rPr>
        <b/>
        <u/>
        <sz val="10"/>
        <rFont val="Arial CE"/>
        <charset val="238"/>
      </rPr>
      <t xml:space="preserve"> vhodnega terminala za parkiranje</t>
    </r>
    <r>
      <rPr>
        <b/>
        <sz val="10"/>
        <rFont val="Arial CE"/>
        <charset val="238"/>
      </rPr>
      <t>:</t>
    </r>
    <r>
      <rPr>
        <sz val="10"/>
        <rFont val="Arial CE"/>
        <family val="2"/>
        <charset val="238"/>
      </rPr>
      <t xml:space="preserve">
- Vgrajena kodirna enota za branje in kodiranje, ki
  omogoča obdelavo črtne kode, Print&amp;Home, dvojno polnjenje
  listkov, dvojni podajalec,
- vgrajen RFID čitalnik za </t>
    </r>
    <r>
      <rPr>
        <u/>
        <sz val="10"/>
        <rFont val="Arial CE"/>
        <charset val="238"/>
      </rPr>
      <t>sezonske naročnike</t>
    </r>
    <r>
      <rPr>
        <sz val="10"/>
        <rFont val="Arial CE"/>
        <family val="2"/>
        <charset val="238"/>
      </rPr>
      <t xml:space="preserve"> in zaposlene, dosega do 10cm,
- samostojno delovanje v primeru izgube komunikacije s strežnikom (shranjevanje podatkov o vozovnicah v notranji pomnilnik mikrokontrolerja),
- barvni grafični zaslon za prikaz sporočil: diagonala 17cm, prikaz sporočil in različni logotipi,
- dodatni vhodi in izhodi za kontroliranje rolo vrat (omogočeno krmiljenje iz požarne centrale),
- VoIP Intercom za komunikacijo z operaterjem, vgrajen mikrofon,
  zvočnik in klicna tipka,
- vgrajen grelec in termostatsko krmiljen ventilator,
- aluminijasta osnova (vrata, ki jih je mogoče zaklepati),
- ročni overider za odpiranje zapornice,
- omrežna komunikacija Ethernet (LAN).
</t>
    </r>
  </si>
  <si>
    <r>
      <rPr>
        <b/>
        <sz val="10"/>
        <rFont val="Arial CE"/>
        <charset val="238"/>
      </rPr>
      <t xml:space="preserve">Dobava in montaža </t>
    </r>
    <r>
      <rPr>
        <b/>
        <u/>
        <sz val="10"/>
        <rFont val="Arial CE"/>
        <charset val="238"/>
      </rPr>
      <t>izhodnega terminala za parkiranje</t>
    </r>
    <r>
      <rPr>
        <b/>
        <sz val="10"/>
        <rFont val="Arial CE"/>
        <charset val="238"/>
      </rPr>
      <t>:</t>
    </r>
    <r>
      <rPr>
        <sz val="10"/>
        <rFont val="Arial CE"/>
        <family val="2"/>
        <charset val="238"/>
      </rPr>
      <t xml:space="preserve">
- Vgrajena kodirna enota za branje in kodiranje, ki
omogoča obdelavo črtne kode, Print&amp;Home, dvojni podajalec,
- vgrajen RFID čitalnik za </t>
    </r>
    <r>
      <rPr>
        <u/>
        <sz val="10"/>
        <rFont val="Arial CE"/>
        <charset val="238"/>
      </rPr>
      <t>sezonske naročnike</t>
    </r>
    <r>
      <rPr>
        <sz val="10"/>
        <rFont val="Arial CE"/>
        <family val="2"/>
        <charset val="238"/>
      </rPr>
      <t xml:space="preserve"> in zaposlene, dosega do 10cm,
- samostojno delovanje v primeru izgube komunikacije s strežnikom (shranjevanje podatkov o vozovnicah v notranji pomnilnik mikrokontrolerja),
- barvni grafični zaslon za prikaz sporočil: diagonala 17cm, prikaz sporočil in različni logotipi,
- bočna LED osvetlitev terminala in uporabniškega vmesnika,
- dodatni vhodi in izhodi za kontroliranje rolo vrat,  (omogočeno krmiljenje iz požarne centrale),
- VoIP Intercom za komunikacijo z operaterjem, vgrajen mikrofon, zvočnik in klicna tipka,
- vgrajen grelec in termostatsko krmiljen ventilator,
- aluminijasta osnova (vrata, ki jih je mogoče zaklepati),
- ročni overider za odpiranje zapornice,
- omrežna komunikacija Ethernet (LAN).
</t>
    </r>
  </si>
  <si>
    <r>
      <rPr>
        <b/>
        <sz val="10"/>
        <rFont val="Arial CE"/>
        <charset val="238"/>
      </rPr>
      <t xml:space="preserve">Dobava in montaža vhodno/izhodne avtomatske zapornice in pritrjeno lomljivo zapornico:
</t>
    </r>
    <r>
      <rPr>
        <sz val="10"/>
        <rFont val="Arial CE"/>
        <family val="2"/>
        <charset val="238"/>
      </rPr>
      <t xml:space="preserve">- Odpiranje / zapiranje hitrosti gibanja &lt;1,5 sekunde,
- serijska komunikacija s vhodno/izhodnim terminalom,
- v primeru napake, zloma in drugo se odzove in obvesti o škodi,
- vsi gibi so brez trzanja,
- dvojni detektor zanke,
- lomljiva roka zapornice, hitra ponovna namestitev
</t>
    </r>
  </si>
  <si>
    <r>
      <rPr>
        <b/>
        <sz val="10"/>
        <rFont val="Arial CE"/>
        <charset val="238"/>
      </rPr>
      <t>Dobava in montaža, namestitev in povezava indukcijske zanke</t>
    </r>
    <r>
      <rPr>
        <sz val="10"/>
        <rFont val="Arial CE"/>
        <family val="2"/>
        <charset val="238"/>
      </rPr>
      <t>:
- rezanje v beton, dimenzije: 150x75cm,
- polaganje zanke z vodnikom SiF 1x1mm2 - 30m,
- zapiranje lukenj z bitumnom ali posebno mešanico polimerov</t>
    </r>
  </si>
  <si>
    <r>
      <rPr>
        <b/>
        <sz val="10"/>
        <rFont val="Arial CE"/>
        <charset val="238"/>
      </rPr>
      <t>Dobava in montaža avtomatskega plačilnega avtomata:</t>
    </r>
    <r>
      <rPr>
        <sz val="10"/>
        <rFont val="Arial CE"/>
        <family val="2"/>
        <charset val="238"/>
      </rPr>
      <t xml:space="preserve">
- Vgrajen čitalnik - enota za kodiranje, ki omogoča obdelavo črtne kode,
- vgrajen RFID čitalnik za </t>
    </r>
    <r>
      <rPr>
        <u/>
        <sz val="10"/>
        <rFont val="Arial CE"/>
        <charset val="238"/>
      </rPr>
      <t>sezonske naročnike</t>
    </r>
    <r>
      <rPr>
        <sz val="10"/>
        <rFont val="Arial CE"/>
        <family val="2"/>
        <charset val="238"/>
      </rPr>
      <t xml:space="preserve"> in zaposlene, dosega do 10cm,
- izdaja računa po plačilu,
- sprejem 0,10, 0,20, 0,50, 1,00, 2,00 eur kovancev, 5,00, 10,00, 20,00eur vrst bankovcev,
- vrne 4 različne vrste kovancev, 1 vrsto bankovcev,
- barvni grafični displej na dotik za prikaz sporočila: min. 21'',
- večjezična podpora (4 jeziki po izbiri uporabnika),
- procesna enota s potrebno aplikacijsko podporo, avtonomno
  delovanje v primeru izgube komunikacije s strežnikom,
- vgrajen grelec in ventilator, ohišje plačilnega avtomata je tehnično varovano
- ethernet komunikacija,
- VoIP Intercom za komunikacijo z operaterjem, vgrajen mikrofon,
  zvočnik in klicna tipka,
</t>
    </r>
    <r>
      <rPr>
        <sz val="10"/>
        <rFont val="Arial CE"/>
        <charset val="238"/>
      </rPr>
      <t xml:space="preserve">- </t>
    </r>
    <r>
      <rPr>
        <u/>
        <sz val="10"/>
        <rFont val="Arial CE"/>
        <charset val="238"/>
      </rPr>
      <t>Na voljo možnosti nadgradnje</t>
    </r>
    <r>
      <rPr>
        <sz val="10"/>
        <rFont val="Arial CE"/>
        <charset val="238"/>
      </rPr>
      <t xml:space="preserve">:
- možnost plačila z debetno ali kreditno kartico preko POS terminala </t>
    </r>
  </si>
  <si>
    <r>
      <rPr>
        <b/>
        <sz val="10"/>
        <rFont val="Arial CE"/>
        <charset val="238"/>
      </rPr>
      <t>Programska oprema za parkiranje</t>
    </r>
    <r>
      <rPr>
        <sz val="10"/>
        <rFont val="Arial CE"/>
        <family val="2"/>
        <charset val="238"/>
      </rPr>
      <t xml:space="preserve">, programski paket z moduli
mora omogočiti naslednje:
- nadzor vseh aktivnih delov sistema,
- upravljanje parkirnega sistema z osnovnimi funkcijami,
- obdelava kratkoročnih, predplačniških in debetnih kartic - programski modul,
- izdelava izčrpnih poročil ter pošiljanje preko e-pošte
- programska nadgradnja za davčno potrjevanje računov,
- licenca SQL server standard
- upravljanje tarif,
- upravljanje parkirnih naprav,
</t>
    </r>
  </si>
  <si>
    <r>
      <rPr>
        <b/>
        <sz val="10"/>
        <rFont val="Arial CE"/>
        <charset val="238"/>
      </rPr>
      <t>Strežnik parkirnega sistema:</t>
    </r>
    <r>
      <rPr>
        <sz val="10"/>
        <rFont val="Arial CE"/>
        <family val="2"/>
        <charset val="238"/>
      </rPr>
      <t xml:space="preserve">
- računalniška delovna postaja z operacijskim sistemom Windows
  Server v sestavi:
  - procesor Intel Xeon, 2 diska SAS (RAID 0,1), 8 GB pomnilnika,
    DVD ± RW DL, zunanji RAID regulator,
  - tipkovnica, miška, LCD monitor 24",
  - tiskalnik za račune,
</t>
    </r>
  </si>
  <si>
    <r>
      <rPr>
        <b/>
        <sz val="10"/>
        <rFont val="Arial CE"/>
        <charset val="238"/>
      </rPr>
      <t>Nabava strežniške aplikacije in programskega modula za integriranje
nadzora dostopa LPR (prepoznavanje registrske tablice)</t>
    </r>
    <r>
      <rPr>
        <sz val="10"/>
        <rFont val="Arial CE"/>
        <family val="2"/>
        <charset val="238"/>
      </rPr>
      <t xml:space="preserve">  z naslednjimi lastnostmi:
- vključno s perifernimi komunikacijskimi storitvami (s kamerami),
- arhitektura odjemalca / strežnika, obratovalna licenca za LPR kamere
</t>
    </r>
    <r>
      <rPr>
        <u/>
        <sz val="10"/>
        <rFont val="Arial CE"/>
        <charset val="238"/>
      </rPr>
      <t>Vmesnik do aplikacije za centralno parkiranje:</t>
    </r>
    <r>
      <rPr>
        <sz val="10"/>
        <rFont val="Arial CE"/>
        <family val="2"/>
        <charset val="238"/>
      </rPr>
      <t xml:space="preserve">
- ob vstopu na parkirišče se na kratkoročni kartici prebere registrska številka vozila,
- pridobivanje in obdelava podatkov o dolgoročnih uporabnikih,
- ob izhodu se preveri registrska številka vozila v bazi in rampa se
odpre, če je kartica plačana,
- možnost preverjanja časa vnosa v primeru izgube kartice, iskanje
po številki tablice.
</t>
    </r>
  </si>
  <si>
    <r>
      <rPr>
        <b/>
        <sz val="10"/>
        <rFont val="Arial CE"/>
        <charset val="238"/>
      </rPr>
      <t>Dobava in montaža LPR kamer za prepoznavo registrskih tablic:</t>
    </r>
    <r>
      <rPr>
        <sz val="10"/>
        <rFont val="Arial CE"/>
        <family val="2"/>
        <charset val="238"/>
      </rPr>
      <t xml:space="preserve">
- infrardeči in barvni senzor za prepoznavo registrskih tablic,
- ohišje primerno za montažo na drogu, steni ali stropu,
- omogoča PoE napajanje, 12V DC,
- PoE stikala za napajanje kamer.
</t>
    </r>
  </si>
  <si>
    <r>
      <rPr>
        <b/>
        <sz val="10"/>
        <rFont val="Arial CE"/>
        <charset val="238"/>
      </rPr>
      <t>Dobava in montaža enot za odpiranje vrat:</t>
    </r>
    <r>
      <rPr>
        <sz val="10"/>
        <rFont val="Arial CE"/>
        <family val="2"/>
        <charset val="238"/>
      </rPr>
      <t xml:space="preserve">
- branje barkod kart parkirnega sistema,
- RFID 13MHz,
- 24V napajanje, VoIP interkom, tipka, zvočnik, mikrofon
- barvni displej na dotik, možen vnos registrske tablice.
- rele za odpiranje električne ključavnice.
</t>
    </r>
  </si>
  <si>
    <t>Namestitev in priključitev elementov parkirnih sistemov (zapornice, vhodni / izstopni terminali, avtomatski in ročni plačilni stroji) na pripravljene temelje in pripravljene kabelske inštalacije.</t>
  </si>
  <si>
    <t>Večparni TK kabel, delno položen na kabelski polici in delno uvlečen v instalacijsko cev</t>
  </si>
  <si>
    <t>S/FTP 4x2x23AWG, kat.7, LSHF</t>
  </si>
  <si>
    <t>JH(St)H 6x2x0,8mm - HFFR</t>
  </si>
  <si>
    <t>Instalacijska plastična cev, položena nadometno, komplet z
razvodnimi dozami, pritrdilnim materialom.</t>
  </si>
  <si>
    <t>PN16</t>
  </si>
  <si>
    <t>PN23</t>
  </si>
  <si>
    <t>Instalacijska trda plastična gibljiva, rebrasta cev položena podometno
ali vložena v beton, komplet z razvodnimi dozami in pritrdilnim
materialom</t>
  </si>
  <si>
    <t>RBC16</t>
  </si>
  <si>
    <t>RBC23</t>
  </si>
  <si>
    <t>Ves nespecifirani drobni montažni in potrošni material kot montažne in razvodne škatle/doze, PVC vezice, nalepke, vložki, vijaki, dvostransko lepilni trak ipd., ki je potreben za doseganje polne funkcionalnosti sistema.</t>
  </si>
  <si>
    <t>Izdelava pisnih navodil za obratovanje in vzdrževanje parkirnega
sistema, Šolanje uporabnika za upravljanje sistema klica v sili SOS, interkoma in parkirnega sistema.</t>
  </si>
  <si>
    <t>1/2</t>
  </si>
  <si>
    <t>SISTEM ZA PRIKAZ ZASEDENOSTI PARKIRNIH MEST</t>
  </si>
  <si>
    <t>Senzor v obliki ZELENIH/RDEČIH svetil (običajna parkirišča), območje detektiranja vozila od 30 do 62 stopinj</t>
  </si>
  <si>
    <t>Kontrolnik za nadzor senzorjev za kontrolo stanja parkirišč (obdeluje do 26 senzorjev, skupaj z repetitorji do 256)</t>
  </si>
  <si>
    <t>Repetitor (obdeluje do 26 senzorjev)</t>
  </si>
  <si>
    <t>Programska oprema:</t>
  </si>
  <si>
    <t>izdelava aplikacije za objekt (cca 500 parkirnih mest), grafični prikaz in statistika zasedenosti parkirnih mest, analitika, vse potrebne licence …</t>
  </si>
  <si>
    <t>Dobava in montaža - Enostranski LED prikazovalnik, 130-digit, v ALU ohišju, zaščita IP65, komplet s priborom za montažo na strop, dimenzij:</t>
  </si>
  <si>
    <t>tip 01: 1380x240x80mm</t>
  </si>
  <si>
    <t>Informacijski tablo zasedenosti parkirnih mest v 1. in 2. etaži,
dvovrstični, za zunanjo montažo na drog oziroma kandelabe</t>
  </si>
  <si>
    <t>Montaža opreme, priklop opreme, programiranje in nastavitev sistema, šolanje</t>
  </si>
  <si>
    <t>4.5.9. INSTALACIJA ZA PARKIRNI SISTEM:</t>
  </si>
  <si>
    <t>C</t>
  </si>
  <si>
    <r>
      <t xml:space="preserve">Dobava in montaža: Okrogel vodnik iz Al ligure dimenzije </t>
    </r>
    <r>
      <rPr>
        <sz val="9"/>
        <rFont val="Symbol"/>
        <family val="1"/>
        <charset val="2"/>
      </rPr>
      <t>8</t>
    </r>
    <r>
      <rPr>
        <sz val="9"/>
        <rFont val="Arial"/>
        <family val="2"/>
        <charset val="238"/>
      </rPr>
      <t xml:space="preserve"> mm, namenjen izdelavi lovilnih in odvodnih vodov in povezav na ozemljilo, položen na strešne in zidne nosilce</t>
    </r>
  </si>
  <si>
    <t>Dobava in montaža: Preizkusni spoj ali merilna križna spojka, sestavljana iz 3 ploščic dimenzije 58 mm x 58 mm, namenja izvedbi merilnih in ostalih spojev med okroglim in ploščatima vodnikoma do širine 42 mm, iz nerjavečega materiala (Rf-V)</t>
  </si>
  <si>
    <t>Dobava in montaža slemenskega/strešnega nosilnega elementa SON16 iz nerjavečega jekla za pritrjevanje strelovodnega vodnika AH1 Al fi 8mm na pločevinasto kritino. (kot npr. proizv. Hermi d.o.o.).</t>
  </si>
  <si>
    <t>Dobava in montaža lovilne palice LOP8,0 višine h=8,0m vključno z ustreznim pritrdilnim materialom za montažo. (kot npr. proizv. Hermi d.o.o.).</t>
  </si>
  <si>
    <r>
      <t>Dobava in montaža cevnih objemk</t>
    </r>
    <r>
      <rPr>
        <sz val="9"/>
        <rFont val="Arial"/>
        <family val="2"/>
        <charset val="238"/>
      </rPr>
      <t xml:space="preserve">, </t>
    </r>
    <r>
      <rPr>
        <b/>
        <sz val="9"/>
        <rFont val="Arial"/>
        <family val="2"/>
        <charset val="238"/>
      </rPr>
      <t xml:space="preserve"> </t>
    </r>
    <r>
      <rPr>
        <sz val="9"/>
        <rFont val="Arial"/>
        <family val="2"/>
        <charset val="238"/>
      </rPr>
      <t xml:space="preserve">za pritrjevanje ploščatega strelovodnega vodnika RH1 Rf 30 x 3,5 mm na odtočne cevi (kot npr. proizv. Hermi d.o.o. KON 10 A). </t>
    </r>
  </si>
  <si>
    <t>Dobava in montaža merilne sponke KON02  za izdelavo merilnega spoja med strelovodnim vodnikom AH1 in ozemljilnim trakom. (kot npr. proizv. Hermi d.o.o)</t>
  </si>
  <si>
    <t xml:space="preserve">Dobava in montaža sponke KON04 A iz nerjavečega jekla za medsebojno spajanje okroglih strelovodnih vodnikov. (kot npr. proizv. Hermi d.o.o) 
</t>
  </si>
  <si>
    <t xml:space="preserve">Dobava in montaža sponke KON03 iz nerjavečega jekla za izvedbo vijačnih merilnih  spojev med okroglimi strelovodnimi vodniki ter kovinskimi konstrukcijami. (kot npr. proizv. Hermi d.o.o) </t>
  </si>
  <si>
    <t xml:space="preserve">Dobava in montaža kontaktne sponke KON05 iz nerjavečega jekla za izvedbo kontaktnih spojev med strelovodnim vodnikom AH1 Al fi 8mm in pločevinastimi deli.  (kot npr. proizv. Hermi d.o.o) </t>
  </si>
  <si>
    <t xml:space="preserve">Dobava in montaža sponke KON07 iz nerjavečega jekla za povezovanje okroglega strelovodnega vodnika na lovilne palice.  (kot npr. proizv. Hermi d.o.o) </t>
  </si>
  <si>
    <t xml:space="preserve">Dobava in montaža oznak merilnih mest MŠ.   (kot npr. proizv. Hermi d.o.o) </t>
  </si>
  <si>
    <t>Dobava in montaža: Preizkusni spoj (zaporedna št. x), komplet z merilno številko, iz umetnih materialov, obstojnih na atmosferi (PE, PVC) - povozna meilna omarica, dim. 325*225*150, montirana v tleh, kot npr. HERMI  MŠ + ZON06</t>
  </si>
  <si>
    <t xml:space="preserve">Strelovodno ozemljilo izvedeno z vodnikom Rf 30x3,5 zakopano v zemlji na globini 0,8 m okoli objekta v oddaljenosti 2m od objekta - izvedba povezav na temeljno ozemljilo na označenih mestih z vodnikom Rf 30x3,5 </t>
  </si>
  <si>
    <t>Dobava in montaža instalacijske samougasne cevi PVC v katero se vstavi vodnik RH3*H2 Rf fi 8mm in se na steno pritrdi z nosilcem ZON03 DIREKT (kot npr. proizv. Hermi d.o.o.).</t>
  </si>
  <si>
    <t>Dobava in montaža strelovodnega vodnika RH3*H4 fi 8 mm pod fasado na trde stene vstavljeno v samougassno inštalacijsko cev (kot npr. proizv. Hermi d.o.o.).</t>
  </si>
  <si>
    <t>Dobava in montaža: Spojka, sestavljana iz 3 ploščic dimenzije 58 mm x 58 mm, namenja izvedbi spojev med dvema ploščatima vodnikoma do širine 42 mm, iz nerjavečega materiala (Rf-V) spoji na ozemljilih</t>
  </si>
  <si>
    <t xml:space="preserve">Dobava in montaža sponke KON09 iz jekla za izvedbo spojev med ploščatimi strelovodnimi vodniki ter armaturo temeljev.  (kot npr. proizv. Hermi d.o.o) </t>
  </si>
  <si>
    <t>Ozemljitev večjih kovinskih mas s spojem ozemljilnega traku na kovinsko konstrukcijo izveden s sponko, kot npr. HERMI KON01 ter vrtanjem/rezanjem navojev ali s svorniki kot so: izpih iz klimata, dimnik, strešni ventilator za napo ter trije manjši izpihi.</t>
  </si>
  <si>
    <t>Ozemljitev kovinskih vrat, oken in ostalih večjih kovinskih mas s H07V 16 mm2, komplet s pritrdilnim materialom</t>
  </si>
  <si>
    <t>Ozemljitev PMO OMARE z FeZn 25x4mm, povezava na glavno ozemljilo</t>
  </si>
  <si>
    <t>Ozemljitev vodovodne instalacije v objektu, povezava na glavno ozemljilo</t>
  </si>
  <si>
    <t>Meritve strelovodne in ozemlitvene napeljave z izdajo poročila in merilnih protokolov</t>
  </si>
  <si>
    <t>Drobni montažni material in manipulacijski stroški, prevoz</t>
  </si>
  <si>
    <t>4.5.10. STRELOVOD SKUPAJ EUR:</t>
  </si>
  <si>
    <t xml:space="preserve"> JAVNA RAZSVETLJAVA SKUPAJ    €</t>
  </si>
  <si>
    <t>Popis materiala, del in inštalacij</t>
  </si>
  <si>
    <t>Objekt:</t>
  </si>
  <si>
    <t>PARKIRNA HIŠA P+R SONCE V KOPRU</t>
  </si>
  <si>
    <t>Načrt:</t>
  </si>
  <si>
    <t>055209-TZ</t>
  </si>
  <si>
    <t>Vrsta dokumentacije:</t>
  </si>
  <si>
    <t>PZI - SISTEM TEHNIČNEGA VAROVANJA</t>
  </si>
  <si>
    <t>Verzija:</t>
  </si>
  <si>
    <t>Izdelano dne:</t>
  </si>
  <si>
    <t>september 2020</t>
  </si>
  <si>
    <t>Izdelal:</t>
  </si>
  <si>
    <t>Cena na enoto
brez DDV [€]</t>
  </si>
  <si>
    <t xml:space="preserve">Cena skupaj
brez DDV [€] </t>
  </si>
  <si>
    <t>1.1</t>
  </si>
  <si>
    <t>1.2</t>
  </si>
  <si>
    <t>1.3</t>
  </si>
  <si>
    <t>2.1</t>
  </si>
  <si>
    <t>2.2</t>
  </si>
  <si>
    <t>2.3</t>
  </si>
  <si>
    <t>3.1</t>
  </si>
  <si>
    <t>3.2</t>
  </si>
  <si>
    <t>3.3</t>
  </si>
  <si>
    <t>Oznaka/opomba</t>
  </si>
  <si>
    <t>Naziv</t>
  </si>
  <si>
    <t>Tip</t>
  </si>
  <si>
    <t>Javljanje požara</t>
  </si>
  <si>
    <t>Material</t>
  </si>
  <si>
    <t>1.1.1</t>
  </si>
  <si>
    <t>Požarna centrala,  kot npr. tip: Zarja, NJP-400A/1;
analogna adresna naprava; v skladu z EN 54 2 in 4; z eno zanko, kapaciteta 126 adresnih elementov za javljanje požara, plina in SOS signalizacije; kpl z napajalnikom 5A, UPMO upravljalni modul in CPMO centralno procesni modul. Modularno dodajanje do treh LIMO-Ap adresnih modulov in štirih LIMO-Ko konvencionalnih modulov ali VIMO vhodno-izhodnih modulov, mrežni modul, TCP/IP ali RS232 in modema. Možna vezava v mrežo do 16 central in/ali oddaljenih prikazovalnikov.</t>
  </si>
  <si>
    <t>/</t>
  </si>
  <si>
    <t>1.1.2</t>
  </si>
  <si>
    <t>Izhodni modul, kot npr. tip: Zarja, IZMO 400;
osem brez-napetostnih 3A / 30VDC relejskih izhodov (NO/NC);</t>
  </si>
  <si>
    <t>1.1.3</t>
  </si>
  <si>
    <t>Vhodno izhodni modul, kot npr. tip: Zarja, VIMO 400;
osem tranzistorskih 1,4A izhodov, osem vhodov za priklop brez-potencialnih kontaktov ali nadzor linije;</t>
  </si>
  <si>
    <t>1.1.4</t>
  </si>
  <si>
    <t>Mrežni modul, kot npr. tip: Zarja, MRMO 400 BAKER - BAKER;
modul za povezavo central, oddaljenih prikazovalnikov in komunikacijskih prehodov v enotno Zarja-Net mrežo z bakrenimi povezavami;</t>
  </si>
  <si>
    <t>1.1.5</t>
  </si>
  <si>
    <t>Plinotesna akumulatorska baterija, 12V / 26Ah;</t>
  </si>
  <si>
    <t>1.1.6</t>
  </si>
  <si>
    <t>Modem, kot npr. tip: Zarja, MO-02;
za prenos dogodkov na VNC, preko analogne telefonske linije z Contact ID protokolom;</t>
  </si>
  <si>
    <t>1.1.7</t>
  </si>
  <si>
    <t>Oddaljeni prikazovalnik, kot npr. tip: Zarja, OP-400A;
oddaljena prikazovalno upravljalna enota vseh stanj na centrali NJP-400A ali NJP-401A, napajanje iz centrale, brez mrežnega modula;</t>
  </si>
  <si>
    <t>1.1.8</t>
  </si>
  <si>
    <t>Mrežni modul, kot npr. tip: Zarja, MRMO 400 BAKER - BAKER;
modul za povezavo central, oddaljenih prikazovalnikov in komunikacijskih prehodov v enotno ZarjaNet mrežo z bakrenimi povezavami;</t>
  </si>
  <si>
    <t>1.1.9</t>
  </si>
  <si>
    <t xml:space="preserve">Adresni optični javljalnik dima z izolatorjem, kot npr. tip: Zarja, Apollo, OPT Soteria;
</t>
  </si>
  <si>
    <t>1.1.10</t>
  </si>
  <si>
    <t>Adresni kombinirani optično termični javljalnik požara z izolatorjem, kot npr. tip: Zarja, Apollo, OPT-TER Soteria;
programska nastavitev delovanja;</t>
  </si>
  <si>
    <t>1.1.11</t>
  </si>
  <si>
    <t>Podnožje za adresne javljalnike Apollo, P Soteria;</t>
  </si>
  <si>
    <t>1.1.12</t>
  </si>
  <si>
    <t>Tesnilna podloga za podnožje javljalnika, TP-60;
tesnilna podloga za montažo podnožja javljalnika na prevodno podlago oziroma za zaščito pred vlago;</t>
  </si>
  <si>
    <t>1.1.13</t>
  </si>
  <si>
    <t>Adresni ročni javljalnik požara z izolatorjem in pleksi zaščito, kot npr. tip: Zarja, Apollo, RJ XP-95/Soteria;</t>
  </si>
  <si>
    <t>1.1.14</t>
  </si>
  <si>
    <t>Vzorčna komora z vgrajenim adresnim optičnim javljalnikom, kot npr. tip: Zarja, VK-08/SOTERIA OPT;
za montažo na klima kanale, za detekcijo dima v le teh, z vgrajenim adresnim optičnim javljanikom Apollo, OPT Soteria;</t>
  </si>
  <si>
    <t>1.1.15</t>
  </si>
  <si>
    <t>Adresni enokanalni vhodni vmesnik, kot npr. tip: Zarja, AV-613;
za priklop ene konvencionalne linije sestavljene iz konvencionalnih ali Ex konvencionalnih javljalnikov (avtomatskih ali ročnih) na adresno zanko, vsi javljalniki na tej liniji dobijo adreso vmesnika, komplet z ohišjem za nadometno montažo;</t>
  </si>
  <si>
    <t>1.1.16</t>
  </si>
  <si>
    <t>Adresni dvokanalni vhodni, enokanalni izhodni vmesnik, kot npr. tip: Zarja, AV-618 DIN RAIL;
krmilni vmesnik z relejskim izhodom (maksimalno 3A) in dvema neodvisnima vhodoma, eden za priklop brezpotencialnih kontaktov in en OPTO vhod, din rail montaža;</t>
  </si>
  <si>
    <t>1.1.17</t>
  </si>
  <si>
    <t>Termični detekcijski kabel z nosilno vrvjo;
vinyl (vinil) izolacija z jekleno nosilno vrvjo, temperatura detekcije 68°C, največja priporočena temperatura prostora 38°C</t>
  </si>
  <si>
    <t>Protectowire, PHSC-155-EPC-M (68°C)</t>
  </si>
  <si>
    <t>1.1.18</t>
  </si>
  <si>
    <t>Element za pritrditev termičnega kabla;
obešalo za pritrditev tremičnega kabla na strop, poraba 4 kose na 1m kabla</t>
  </si>
  <si>
    <t>Protectowire, CC-2N</t>
  </si>
  <si>
    <t>1.1.19</t>
  </si>
  <si>
    <t>Priključno / zaključna vodotesna doza;
vodotesna doza za priključitev termičnega kabla na vmesnik in zaključitev z zaključnim uporom, komplet z uvodnicami in sponkami</t>
  </si>
  <si>
    <t>Protectowire, PVD-01</t>
  </si>
  <si>
    <t>1.1.20</t>
  </si>
  <si>
    <t>Adresna notranja sirena, kot npr. tip: Zarja, Apollo, SQMA;
adresna alarmna notranja elektronska sirena z izolatorjem, ohišje bele barve, vgrajena v okroglo podnožje, montaža pod podnožje adresnih javljalnikov XP-95 ali samostojno nadometno s pokrovčkom, 9mA, 85dB / 92dB, IP42;</t>
  </si>
  <si>
    <t>1.1.21</t>
  </si>
  <si>
    <t>Zunanja sirena z bliskovko;
alarmna zunanja elektronska sirena z bliskovko, ohišje rdeče barve, nadometna montaža, 18V DC - 28V DC, 68mA (24V), 110dB, IP65</t>
  </si>
  <si>
    <t>WESB</t>
  </si>
  <si>
    <t>1.1.22</t>
  </si>
  <si>
    <t>Označevalna plošča ROČNI JAVLJALNIK, rdeče barve z belim simbolom,
125mm x 125mm;</t>
  </si>
  <si>
    <t>1.1.23</t>
  </si>
  <si>
    <t>Označevalna plošča SIRENA, rdeče barve z belim simbolom,
125mm x 125mm;</t>
  </si>
  <si>
    <t>1.1.24</t>
  </si>
  <si>
    <t>Označevalna ploščica, rdeče barve z belo vgravirano oznako požarno krmilnih elementov, 55mm x 30mm;</t>
  </si>
  <si>
    <t>1.1.25</t>
  </si>
  <si>
    <t>Označevalna ploščica, rdeče barve z belo vgravirano oznako požarnih elementov, 40mm x 20mm;</t>
  </si>
  <si>
    <t>Elektro inštalacije</t>
  </si>
  <si>
    <t>1.2.1</t>
  </si>
  <si>
    <t>Dobava in montaža kabla;
kabel 3x1,5 mm2, energetski;</t>
  </si>
  <si>
    <t>NHXMH HP - 3x1,5mm²</t>
  </si>
  <si>
    <t>1.2.2</t>
  </si>
  <si>
    <t>Dobava in montaža kabla;
kabel 2x1,5 mm2, energetski, UV odporen;</t>
  </si>
  <si>
    <t>NHXMH HP - 2x1,5mm²</t>
  </si>
  <si>
    <t>1.2.3</t>
  </si>
  <si>
    <t>Dobava in montaža kabla;
kabel 1x2x1,0mm, požarnojavljalni, opleten, s sukanimi paricami, plašč rdeče barve;</t>
  </si>
  <si>
    <t>J-H(St)H HP - 1x2x1mm (RDEČ)</t>
  </si>
  <si>
    <t>1.2.4</t>
  </si>
  <si>
    <t>Dobava in montaža kabla komplet z ognjeodpornimi skobami oziroma ustreznimi pritrdili
kabel 2x1,5 mm2, energetski, ognjeodporen;</t>
  </si>
  <si>
    <t>NHXH-O FE180/E30-E60 2x1,5mm2</t>
  </si>
  <si>
    <t>1.2.5</t>
  </si>
  <si>
    <t>Dobava in montaža ognjeodporna povezovalna doza, E30-E60;</t>
  </si>
  <si>
    <t>1.2.6</t>
  </si>
  <si>
    <t>Dobava in montaža kabla;
kabel cat.6e, mrežni;</t>
  </si>
  <si>
    <t>U/UTP Cca 4x2x23 AWG cat. 6</t>
  </si>
  <si>
    <t>1.2.7</t>
  </si>
  <si>
    <t>Dobava in montaža korita;
nadometni inštalacijski kanal;</t>
  </si>
  <si>
    <t>NIK 1</t>
  </si>
  <si>
    <t>1.2.8</t>
  </si>
  <si>
    <t>Dobava in montaža cevi komplet s skobami;
nadometna inštalacijska PVC cev;</t>
  </si>
  <si>
    <t>PN 13.5</t>
  </si>
  <si>
    <t>1.2.9</t>
  </si>
  <si>
    <t>Drobni vezni in pritrdilni material;</t>
  </si>
  <si>
    <t>Delo in priklopni stroški</t>
  </si>
  <si>
    <t>1.3.1</t>
  </si>
  <si>
    <t>Montaža in vezava elementov;
(podnožja, javljalniki, vmesniki, sirene, itd), montaža in električno povezovanje podnožij javljalnikov, vmesnikov in ostalih elementov sistema za javljanje požara;</t>
  </si>
  <si>
    <t>1.3.2</t>
  </si>
  <si>
    <t>Montaža termičnega kabla na skobe;
montaža skob na strop ter pritrditev termičnega kabla na skobe;</t>
  </si>
  <si>
    <t>1.3.3</t>
  </si>
  <si>
    <t>Dobava in vgradnja požarne centrale SISTEMA, kot npr. tip: Zarja, NJP-400A;
vgradnja centralne naprave, adresiranje in označevanje podnožij javljalnikov, vmesnikov in ostalih elementov sistema za javljanje požara, vstavljanje javljalnikov na zmontirana in zvezana podnožja, priklop in preizkus sistema, izdaja internega zapisnika o spuščanju sistema v pogon, šolanje uporabnika, prevozni stroški;</t>
  </si>
  <si>
    <t>1.3.4</t>
  </si>
  <si>
    <t>Dobava in vgradnja ločene upravljalno prikazovalne enote, kot npr. tip: Zarja, OP-400;
vgradnja ločene upravljalno prikazovalne enote, izvedba mrežne povezave s požarno centralo, povezovanje in parametriranje mreže sistema;</t>
  </si>
  <si>
    <t>1.3.5</t>
  </si>
  <si>
    <t>Izdelava programa za požarni sistem;</t>
  </si>
  <si>
    <t>1.3.6</t>
  </si>
  <si>
    <t>Sodelovanje pri priklopu krmiljenje strojnih komponent v objektu (klima naprave, odvodni ventilatorji, požarni ventili, požarne lopute, dvigala, zapornice), test delovanja;</t>
  </si>
  <si>
    <t>1.3.7</t>
  </si>
  <si>
    <t>Priklop in izvedba prenosa signalov na stalno dežurno intervencijsko mesto službe za varovanje;</t>
  </si>
  <si>
    <t>1.3.8</t>
  </si>
  <si>
    <t>Sodelovanje pri pregledu požarnega sistema;
sodelovanje serviserjev pri izvedbi funkcionalnega pregleda vgrajenega sistema za javljanje požara</t>
  </si>
  <si>
    <t>1.3.9</t>
  </si>
  <si>
    <t>Drobni vezni in pritrdilni material</t>
  </si>
  <si>
    <t>Javljanje vloma</t>
  </si>
  <si>
    <t>2.1.1</t>
  </si>
  <si>
    <t>Protivlomna centrala alarmna centrala v kovinskem,  kot npr. tip: Zarja, TecnoAlarm, TP10-42;
3A napajalnik, 4 vhodi za običajne senzorje, 6 vhodov za BUS za serijske senzorje, 1 območni vhod za 24-urno samodejno varovanje, 6 izhodov alarma z možnostjo prostega programiranja, vgrajen vmesnik za telefonsko javljanje PSTN; 
Možnosti priklopa oz.dograditve: do 42 senzorjev oz. con do 8 tipkovnic do 10 razširitvenih modulov do 42 brezžičnih elementov priklop biometričnih čitalcev priklop IP in CCTV kamer na UTS (V4, V8 E) tipkovnico modularnega GSM komunikatorja modularnega LAN modula;</t>
  </si>
  <si>
    <t>2.1.2</t>
  </si>
  <si>
    <t>Plinotesna akumulatorska baterija, 12V / 12Ah</t>
  </si>
  <si>
    <t>2.1.3</t>
  </si>
  <si>
    <t>ESP LAN eternet modul, za centralo Tecnoalarm;
TCP/IP modul za priklop alarmne centrale na ethernet omrežje. Modul omogoča kontrolo in monitoring alarmnih central preko IP omrežja. Za uporabo mobilne aplikacije myTecnoalarm mora pred montažo stranka zagotoviti statični IP naslov in odprt port 10001</t>
  </si>
  <si>
    <t>2.1.4</t>
  </si>
  <si>
    <t>ESP GSM/GPRS 3G modul za centralo Tecnoalarm;
Vgradni modul za prenos dogodkov preko SMS sporočil iz vlomne centrale. Kupec mora skleniti naročniško razmerje z ponudnikom mobilnih komunikacij.
Upravljanje sistema z aplikacijo, na voljo na Google play myTecnoalarm in Appstore myTecnoalarm</t>
  </si>
  <si>
    <t>2.1.5</t>
  </si>
  <si>
    <t>Dodatna napajalna enota varnostnega alarmnega sistema v ohišju, 230VAC / 14,4VDC / 3A, kot npr. tip: TecnoAlarm, SPEED 4-8 P3A, povezava v BUS sistem RS485;
Na osnovni plošči: 4 vhodi za običajne senzorje, 8 vhodov za BUS serijske senzorje
4 izhodi alarma z možnostjo prostega programiranja, 8 senzorjev max;</t>
  </si>
  <si>
    <t>2.1.6</t>
  </si>
  <si>
    <t>2.1.7</t>
  </si>
  <si>
    <t>Tipkovnica LCD PROX1, za centralo Tecnoalarm</t>
  </si>
  <si>
    <t>Tipkovnica LCD PROX1</t>
  </si>
  <si>
    <t>2.1.8</t>
  </si>
  <si>
    <t>Razširitveni modul, za centrale TecnoAlarm, povezava na BUS sistem RS485, tip: TecnoAlarm, SPEED 8 STD</t>
  </si>
  <si>
    <t>TecnoAlarm, SPEED 8 STD</t>
  </si>
  <si>
    <t>2.1.9</t>
  </si>
  <si>
    <t>Ohišje za razširitveni modul;
ABS ohišje za vgradnjo razširitvenih modulov SPEED 8 ali SPEED 8 STD, komplet s tamper stikalom, dimenzij 156mm x 270mm x 68mm (V x Š x G)</t>
  </si>
  <si>
    <t>TecnoAlarm, C100</t>
  </si>
  <si>
    <t>2.1.10</t>
  </si>
  <si>
    <t>Kombinirani (IR + MW) senzor gibanja;
senzor gibanja dvojne tehnologije, za notranjo montažo, montaža z zidnim ali stropnim nosilcem, kot npr; Zarja, tip: TecnoAlarm, TWINTEC 18/V</t>
  </si>
  <si>
    <t>TecnoAlarm, TWINTEC 18/V</t>
  </si>
  <si>
    <t>2.1.11</t>
  </si>
  <si>
    <t>Zidni / stropni nosilec za senzor gibanja, za senzorje gibanja serije Twintec;</t>
  </si>
  <si>
    <t>2.1.12</t>
  </si>
  <si>
    <t>Magnetni kontakt - kontaktni javljalnik, montaža na podboj in krilo vrat oziroma okna, nadometna montaža, Grade3;</t>
  </si>
  <si>
    <t>460-CSA</t>
  </si>
  <si>
    <t>2.2.1</t>
  </si>
  <si>
    <t>Dobava in montaža kabla;
kabel 3x1,5 mm2, energetski</t>
  </si>
  <si>
    <t>NYM-J 3x1,5 RE</t>
  </si>
  <si>
    <t>2.2.2</t>
  </si>
  <si>
    <t>Dobava in montaža kabla;
kabel 2x0,5mm + 4x0,22mm, vlomni</t>
  </si>
  <si>
    <t>LiYCY 2x0,5 + 4x0,22</t>
  </si>
  <si>
    <t>2.2.3</t>
  </si>
  <si>
    <t>Dobava in montaža korita;
nadometni inštalacijski kanal</t>
  </si>
  <si>
    <t>2.2.4</t>
  </si>
  <si>
    <t>2.3.1</t>
  </si>
  <si>
    <t>Montaža in vezava elementov sistema javljanja vloma;
montaža in električno povezovanje opreme;</t>
  </si>
  <si>
    <t>Dobava in vgradnja protivlome centrale;
vgradnja centralne naprave, programiranje in parametriranje, izvedba prenosa signalov na zunanjo intervencijsko službo in telefon uporabnika, vnos programa, fine nastavitve, preizkus in test delovanja sistema, izdaja internega zapisnika o spuščanju sistema v pogon, vnos uporabnikov v sistem, šolanje uporabnika, prevozni stroški</t>
  </si>
  <si>
    <t>2.3.3</t>
  </si>
  <si>
    <t>Video nadzor</t>
  </si>
  <si>
    <t>3.1.1</t>
  </si>
  <si>
    <t xml:space="preserve">Računalniška enota, IP VIDEO STREŽNIK PRO RACK, minimalnih karakteristik;
- ohišje 19" RACK mount
- 16GB RAM
- 2x 1GB NIC
- Core i3
- SSD 128GB trdi disk (operacijski sistem)
- Možnost vgradnje minimalno 4 arhivskih trdih diskov
- Možnost podpore minimalno 40 digitalnih kamer visoke resolucije (4MPIX ali več); 
</t>
  </si>
  <si>
    <t>3.1.2</t>
  </si>
  <si>
    <t xml:space="preserve">SW programska oprema digitalnega video nadzornega sistema, kot npr. tip: WINT-VMS-ZE, minimalnih karakteristik;
- ARM / Ubuntu Linux / Windows 7, 8, 8.1, 10, Server 2008, Server 2008 R2, Server 2012, Server 2012 R2, Server 10 Enterprise
- Video codec: H.264, H.265, MJPEG
- Audio: AAC, PCM(Mu-Law, A-law), g726, MP3
- Protokoli: RTSP, MJPEG, WebM, HLS
- Neomejeno število klientov v sistemu
- Neomejeno število klientov po serverju
- Avtomatsko iskanje kamer
- Spremljanje učinkovitosti delovanja serverja (poraba resource-ov) - realtime
- Dewarp 
- LDAP/Active directory
- Server API (http)
- Samodejni preklop kamere
- Izvoz posnetkov v velikosti minimalno 4GB
- Poljubna velikost in pozicije slike kamere na živem pogledu
- Možnost predvajanja posnetkov in žive slike v istem pogledu
- Oddaljena administracija in sinhronizacija pogledov med uporabniki
- Podpora do minimalno 80 kamerinih mest;
</t>
  </si>
  <si>
    <t>3.1.3</t>
  </si>
  <si>
    <t>Trdi disk za snemalnik;
6 TB SATA 3 6GB/s 64MB
- primeren za strežnike, NAS/DAS naprave
- minimalni obseg arhiva 30 dni, za snemalne do 5 slik/sek, 15slik/sek ob alarmu</t>
  </si>
  <si>
    <t>3.1.4</t>
  </si>
  <si>
    <t>IP licenčna programska oprema za posamezno kamerino mesto, kot npr. tip: WINT-VMS-ZE-Licenca;
- licenca za priklop video nadzornega mesta
- Snemanje žive slike po kameri/kanalu.
- Doživljenjska licenca / brez dodatnih stroškov posodobitev ali prenosa;
- Podpora vseh tipov IP kamer ne glede na proizvajalca;</t>
  </si>
  <si>
    <t>3.1.5</t>
  </si>
  <si>
    <t xml:space="preserve">Sistemska prostor stoječa strežniška omara, kot npr. tip SR6080 16U;
- RACK omara 16HE
- Dimenzije 800x600x760mm
- spredaj steklena vrata v perforiranem kovinskem okvirju s ključavnico
- zadaj kovinska perforirana vrata s ključavnico
- stranici kovinski snemljivi, s ključavnico
- barva RAL 7035
- komplet s priborom
</t>
  </si>
  <si>
    <t>3.1.6</t>
  </si>
  <si>
    <t>Električni razdelilnik "RACK", 7 vtičnic s stikalom;</t>
  </si>
  <si>
    <t>3.1.7</t>
  </si>
  <si>
    <t xml:space="preserve">Računalniška enota, IP DELOVNA POSTAJA, minimalnih karakteristik;
- ohišje RACK
- OSX / Ubutnu Linux / Windows
- SSD 128GB
- 16GB RAM
- Intel Core i5
- NVIDIA GeForce GTX 1050
- 10GB NIC
- Program za gledanje posnetkov:
- Live stream H.264/H.265/MJPEG
- Podpora - AVI, MKV, MP4, MOV, TS, M2TS, MPEG, FLV, WMV, 3GP, JPG, PNG, GIF, BMP, TIFF 
- tipkovnica in miška za upravljanje
</t>
  </si>
  <si>
    <t>3.1.8</t>
  </si>
  <si>
    <t xml:space="preserve">IP licenčna programska oprema za nadzor sistema z ločene nadzorne točke, kot npr. tip:  WINT-VMS-ZE-Lic-nadzor;
- nadzor prek IP delovne postaje z več kot 1 nadzornim monitorjem;
</t>
  </si>
  <si>
    <t>3.1.9</t>
  </si>
  <si>
    <r>
      <t>LCD nadzorni monitor 24", kot npr. tip: LG-246WH;
- velikost 24"
- maksimalna ločljivost 1920x1200
- kontrast 2000:1
- svetlost 400cd/m2
- široki kot 170</t>
    </r>
    <r>
      <rPr>
        <sz val="9"/>
        <rFont val="Calibri"/>
        <family val="2"/>
        <charset val="238"/>
      </rPr>
      <t>°</t>
    </r>
    <r>
      <rPr>
        <sz val="9"/>
        <rFont val="Arial"/>
        <family val="2"/>
        <charset val="238"/>
      </rPr>
      <t>x170°
- odzivni čas 5ms
- priklop: analogni, HDMI (s-HDCP)
- PC Audijo
- VESA 100x100 stojalo, nastavljiva višina 
- barva črna
.</t>
    </r>
  </si>
  <si>
    <t>3.1.10</t>
  </si>
  <si>
    <t xml:space="preserve">LCD TV nadzorni monitor 48", kot npr. tip: FWL-48W705C;
- diagonala zaslona: 122 cm (48") Edge LED, 330Cd
- ločljivost: Full HD 1920 x 1080p
- kakovost gibanja v sliki: 200Hz X-reality PRO 
- priklop: HDMI (4), USB (2), SCART, D-Sub, LAN, PCMCIA, MHL
- povezljivost: Wi-Fi, Wi-Fi certifikat, DLNA
- VESA: 300 X 200
- dimenzije brez stojala: 108.9x63.2x5.7(1.6) cm
- dimenzije s stojalom: 108.9x67.1x19.5 cm
</t>
  </si>
  <si>
    <t>3.1.11</t>
  </si>
  <si>
    <t xml:space="preserve">Stenski nosilec za LCD TV monitor, gibljiv v vseh oseh komplet z montažnim pritrdilnim priborom;
</t>
  </si>
  <si>
    <t>3.1.12</t>
  </si>
  <si>
    <t xml:space="preserve">Priključni kabel, HDMI / HDMI, 5m;
</t>
  </si>
  <si>
    <t>3.1.13</t>
  </si>
  <si>
    <t xml:space="preserve">Priključni kabel, HDMI / HDMI, 2m;
</t>
  </si>
  <si>
    <t>3.1.14</t>
  </si>
  <si>
    <t xml:space="preserve">Priključni kabel, USB / USB, 5m;
</t>
  </si>
  <si>
    <t>3.1.15</t>
  </si>
  <si>
    <t>Kabelski delilnik - patch panel, 24port;
- distribucijski delilnik, 24 port UTP Cat.</t>
  </si>
  <si>
    <t>3.1.16</t>
  </si>
  <si>
    <t>Organizator kablov, 19", 1HE;</t>
  </si>
  <si>
    <t>3.1.17</t>
  </si>
  <si>
    <t>UTP priključni kabel, RJ45, CAT6, 0,5m;</t>
  </si>
  <si>
    <t>3.1.18</t>
  </si>
  <si>
    <t>UTP priključni kabel, RJ45, CAT6, 2m;</t>
  </si>
  <si>
    <t>3.1.19</t>
  </si>
  <si>
    <t>Sistemsko mrežno stikalo, Switch 16 port PoE  DH-PFS4018-16P-250;
- RACK montaža, 1U
- Two-layer network management PoE switch
- Support IEEE802.3af, IEEE802.3at standard
- Support spanning tree protocol STP/RSTP
- Conform IEEE802.3, IEEE802.3u, IEEE802.3ab/z and IEEE802.3X standards
- Support one-key recovery of IP address &amp; user password
- 2*10/100/1000 Base-T
- 16*10/100 Base-T(PoE power supply)
- Each power 30W, Total 250W</t>
  </si>
  <si>
    <t>3.1.20</t>
  </si>
  <si>
    <t>IP mrežna video kamera 8MPIX, DOME ohišje, kot npr. tip; DH-IPC-HDBW5831E-ZE;
- napajanje E-PoE 
- 1 / 2,5 ”8-milijona slikovnih pik progresivno skeniranje STARVIS ™ CMOS
- H.265 in H.264 dvotočno kodiranje
- 15fps @ 4K (3840 × 2160), 25 / 30fps @ 3M (2304 × 1296)
- Dan / Noč (ICR), 3DNR , AWB, AGC, BLC
- Nadzor več omrežij: spletni pregledovalnik, CMS (DSS / PSS) in DMSS
- motorizirana leča 2,7 mm ~ 12 mm
- maks. IR LED dolžina 50 m
- pomnilnik kartice Micro SD, IP67, IK10, PoE +</t>
  </si>
  <si>
    <t>3.1.21</t>
  </si>
  <si>
    <t xml:space="preserve">Nosilec, priključna doza za DOME kamero, kot npr. tip;  DH-PFA-138;
</t>
  </si>
  <si>
    <t>3.1.22</t>
  </si>
  <si>
    <r>
      <t>Panoramska 360</t>
    </r>
    <r>
      <rPr>
        <sz val="9"/>
        <rFont val="Calibri"/>
        <family val="2"/>
        <charset val="238"/>
      </rPr>
      <t>°</t>
    </r>
    <r>
      <rPr>
        <sz val="9"/>
        <rFont val="Arial"/>
        <family val="2"/>
        <charset val="238"/>
      </rPr>
      <t xml:space="preserve"> mrežna IP kamera z objektivom 6MPIX, kot npr. tip; DH IPC-EBW8630-IVC;
- 1/1.8” 6Megapixel progressive scan STARVIS™ CMOS
- Max 25/30fps@6M(3072x2048)
- Multiple dewarped Mode
- Day/Night(ICR), 3DNR, AWB, AGC, BLC
- Smart detection 
- Intelligent Function
- Max. IR LEDs length 10m
- Micro SD memory, IP67, IK10, PoE
- Panamorph Lens RPL: B4QQV</t>
    </r>
  </si>
  <si>
    <t>3.1.23</t>
  </si>
  <si>
    <t xml:space="preserve">Nosilec, priključna doza za panoramsko kamero, kot npr. tip;  DH-PFA-100;
</t>
  </si>
  <si>
    <t>3.1.24</t>
  </si>
  <si>
    <t>3.2.1</t>
  </si>
  <si>
    <t xml:space="preserve">Dobava in montaža kabla, tip: NYY-J 3x2,5 RE ;
kabel 3x2,5 mm2, energetski, UV odporen </t>
  </si>
  <si>
    <t>NYY-J 3x2,5 RE</t>
  </si>
  <si>
    <t>3.2.2</t>
  </si>
  <si>
    <t>Dobava in montaža kabla, tip: UTP cat.6e;
kabel cat.6, mrežni</t>
  </si>
  <si>
    <t>UTP cat.6e</t>
  </si>
  <si>
    <t>3.2.3</t>
  </si>
  <si>
    <t>Dobava in montaža cevi komplet s skobami;
nadometna inštalacijska PVC cev</t>
  </si>
  <si>
    <t>3.2.4</t>
  </si>
  <si>
    <t>3.2.5</t>
  </si>
  <si>
    <t>3.3.1</t>
  </si>
  <si>
    <t>Interna priprava IP video nadzornega sistema, instaliranje IP digitalne snemalne naprave, interna konfiguracija IT protokolov na celotni opremi sistema;</t>
  </si>
  <si>
    <t>3.3.2</t>
  </si>
  <si>
    <t>Dobava in montaža video sistema na objektu, nastavitev, montaža snemalnih in mrežnih naprav, programiranje, parametriranje, zagon in spuščanje v obratovanje, prevozni stroški;</t>
  </si>
  <si>
    <t>3.3.3</t>
  </si>
  <si>
    <t>Fino programiranje in parametriranje video sistema, nastavitve kadrov v dnevnem in nočnem času;</t>
  </si>
  <si>
    <t>3.3.4</t>
  </si>
  <si>
    <t>Šolanje osebja za delo z  napravami, predaja navodil za rokovanje s sistemov v SLO jeziku, priprava zapisnika o izvedenega šolanja, prevozni stroški;</t>
  </si>
  <si>
    <t>3.3.5</t>
  </si>
  <si>
    <t>VODOVODNO OMREŽJE-GRADBENA DELA SKUPAJ</t>
  </si>
  <si>
    <t>Dobava in vgradnja AB podložnih plošč (40 x 40 x 8 cm) pod  LŽ cestne kape na vgrajenih zasunih vodovoda, s prilagoditvijo kap končni niveleti terena.</t>
  </si>
  <si>
    <t>odtok Ø80</t>
  </si>
  <si>
    <t>Nabava, dobava materiala in izdelava požiralnika na dnu jašku za odvod izlite vode v meteorno kanalizacijo, vključno z odtočno cevjo dolžine 2m. Izvedba z LTŽ rešetko velikosti:</t>
  </si>
  <si>
    <t>-debelina stene 150 mm</t>
  </si>
  <si>
    <t>-notranje dim. DxŠxV: 2350x1000x1700 mm</t>
  </si>
  <si>
    <t>Nabava, dobava materiala, polaganje armature ter betoniranje AB (C25/30) vodomernega jaška, opaž, armatura, podložni beton, izdelava betonskih podstavkov, zatesnitvijo delovnih stikov in predorov cevi s tesnilnim trakom iz betonita in kavčuka, LŽ pokrovom 60x120 z diagonalnim odpiranjem in zaščito proti samodejnemu zapiranji, nosilnosti 125kN, komplet z okvirjem in AB nosilnim vencem, termoizolacijski pokrov iz prešanega stiroporja 90x90 d=5cm, izvlečna nerjaveče vstopne lestve s CE znakom (po SIST EN 14396:2004). Vodomerni jašek mora biti izveden vodotesno. V ceni upošteva na izvedba in zatesnitev vseh prebojev stene jaška.</t>
  </si>
  <si>
    <t>obsip cevi</t>
  </si>
  <si>
    <t>peščena posteljica</t>
  </si>
  <si>
    <t>- odbitki:</t>
  </si>
  <si>
    <t>- celotni izkop</t>
  </si>
  <si>
    <t>Zasipavanje jarka z izkopanim materialom deponiranim ob robu izkopa s komprimiranjem v slojih po 15 cm. Iz izkopanega materiala je potrebno odstraniti vse kamenje večje od fi 15 cm. Obsip je potrebno izvesti do zbitosti 95%.</t>
  </si>
  <si>
    <t>Dobava 2x sejanega peska in izdelava nasipa nad in okoli položene cevi v deb. 30 cm nad temenom cevi. Obsip je potrebno izvesti v slojih po 20 cm istočasno na obeh straneh cevi. Pri tem je potrebno paziti, da se cev pri obsipavanju ne premakne iz ležišča. obsip in nasip je potrebno utrditi do 95% zbitosti.</t>
  </si>
  <si>
    <t>Dobava 2x sejanega peska in izdelave peščene posteljice deb. 10 cm z utrjevanjem do 95% zbitosti. Posteljica mora biti enakomerno utrjena po celi dolžini:</t>
  </si>
  <si>
    <t>Ročno planiranje dna izkopanega po blobinski zakoličbi do točnosti ±3 cm, s povprečnim odkopom  0,05 m3/m2</t>
  </si>
  <si>
    <t>Kombinirani izkop jarka v zemlji III-V. kategorije, globine do 1.6-2.2 m in širine 1,0 do 2,0 m, z odlaganjem materiala 2m od roba izkopa, naklon brežine jarka 75° dolžine:</t>
  </si>
  <si>
    <t>Podbetoniranje vodovodne armature, zasuni, hidranti, odcepi horizontalni in vertikalni lomi. Možna je montažna betonskih podstavkov. Obračun 0,25 m3/kos izvedenega podbetoniranja.</t>
  </si>
  <si>
    <t>Zavarovanje ter podbetoniranje obstoječih komunalnih vodov (Kanalizacija, PTT, Elektro, Plin, hišnih kanalizacijskih priključkov …).</t>
  </si>
  <si>
    <t>Vzdrževanje izkopanega jarka do položitve cevovoda</t>
  </si>
  <si>
    <t>Odvod meteorne vode iz gradbene jame in ki se izceja iz bočnih strani izkopa, v času gradnje s potopno črpalko moči do 5kW</t>
  </si>
  <si>
    <t>cen/enoto</t>
  </si>
  <si>
    <t>količ</t>
  </si>
  <si>
    <t>VODOVODNO OMREŽJE-GRADBENA DELA</t>
  </si>
  <si>
    <t>PREZRAČEVANJE IN KLIMATIZACIJA SKUPAJ:</t>
  </si>
  <si>
    <t>Merjenje količin zraka, ureguliranje količin zraka in sistemov na predpisane količine zraka, meritve ostalih parametrov, ureguliranje do polne funkcionalnosti</t>
  </si>
  <si>
    <t>Vgradnja revizijskih odprtin v prezračevalne naprave po SIST EN 12097:1997, skupaj s pritrdilnim in montažnim materialom</t>
  </si>
  <si>
    <t>Pregled vgradnje in priključitve požarnih ventilov, skupaj z izdajo potrdila o brezhibnem delovanju s strani pooblaščenega podjetja;</t>
  </si>
  <si>
    <t>od 0.08 do 0,5 m2</t>
  </si>
  <si>
    <t>ali enakovredno</t>
  </si>
  <si>
    <t>proizvod: PROMAT, tip: Promat stop/Promapyr/Promafoam C</t>
  </si>
  <si>
    <t>Dobava in izvedba požarnega premaza in kamene volne ali požarne pene, kot zapora prehoda inštalacij skozi meje požarnega sektroja, ki so lahko masivni zidovi, kakor tudi lahke predelne stene, minimalne debeline 10cm, požarne odpornosti EI 90S. Inštalacije je potrebno obojestransko premazati v debelini najmanj 1mm. Prav tako je potrebno upoštevati navodila proizvajlca. Po montaži je potrebno zaporo označiti s podatki o sistemu in izdelovalcu. Za celotno konstrukcijo je potrebno predložiti ustrezna dokazila o požarnih odpornostih vključno z vsem potrebnim materialom za učinkovito izvedbo požarnega zatesnenja.</t>
  </si>
  <si>
    <t>AR-4/P 525x325</t>
  </si>
  <si>
    <t>AR-4/P 525x225</t>
  </si>
  <si>
    <t>AR-4/P 425x125</t>
  </si>
  <si>
    <t>IGC 250</t>
  </si>
  <si>
    <t>IGC 200</t>
  </si>
  <si>
    <t>IGC 100</t>
  </si>
  <si>
    <t>kot npr. proizvod IMP Lindab ali enakovredno, tip:</t>
  </si>
  <si>
    <t>Dobava in montaža zaščitne in vratne rešetke na prezračevalnih kanalih iz pocinkane pločevine, vključno s pritrdilnim in tesnilnim materialom. Barva po izboru arhitekta iz RAL barvne lestvice ( prašno barvano), velikosti:</t>
  </si>
  <si>
    <t>debelina b=13 mm</t>
  </si>
  <si>
    <t>Izolacija zračnih kanalov  izvedena s toplotno in kondenčno odporno izolacijo, s certifikatom o skladnosti, to je z materialom iz sintetičnega kavčuka z zaprto celično strukturo, težko gorljiva in samougasljiva, ki ne kaplja in širi ognja - s toplotno prevodnostjo l &lt; 0,035 W/mK pri 0 °C, primerna za temperaturno območje -50 do + 85 °C, s koeficientom upornosti proti difuziji vodne pare m ≥ 10000, plošče širine 1m, vključno z vsem potrebnim veznim in montažnim materialom. Oplaščene z Aluminijasto pločevino, negorljiva izvedba - razred A1, s tesnjenimi stiki - parozaporna izvedba, kompletno z montažnim materialom. 
proizvod: KAIFLEX, tip ST  ali enakovredno, tip:</t>
  </si>
  <si>
    <t>dim. Ø200</t>
  </si>
  <si>
    <t>dim. Ø160</t>
  </si>
  <si>
    <t>dim. Ø125</t>
  </si>
  <si>
    <t>dim. Ø100</t>
  </si>
  <si>
    <t>Izdelava in montaža kanala okroglega preseka SPIRO, namenjenega dovodu in odvodu zraka. Kanal se izdela iz pocinkane plocevine debeline  glede na dimenzije kanala po DIN 24190, z vzdolžnimi zgibi, prirobničnimi spoji, vključno s koleni, odcepi in prehodnimi kosi</t>
  </si>
  <si>
    <t xml:space="preserve"> tip: EFF dim. Ø100</t>
  </si>
  <si>
    <t>kot npr. proizvod: Systemair ali enakovredno:</t>
  </si>
  <si>
    <t xml:space="preserve">Dobava in montaža prezračevalnih ventilov iz jeklene pločevine za  odvod in dovod zraka za montažo na prezračevalni kanal in v spuščeni strop, ustrezno pobarvan, kompletno z montažnim, pritrdilnim in tesnilnim materialom. Barva po izboru naročnika iz RAL barvne lestvice (prašno barvano) </t>
  </si>
  <si>
    <t>DL-1/R 125</t>
  </si>
  <si>
    <t>kot npr. proizvod: IMP Lindab ali enakovredno, tip:</t>
  </si>
  <si>
    <t xml:space="preserve">Dobava in montaža dušilne lopute za montažo v prezračevalni kanal, kompletno z montažnim in tesnilnim materialom </t>
  </si>
  <si>
    <t>PKI-C-EI60S 160</t>
  </si>
  <si>
    <t xml:space="preserve">kot npr. proizvod: Systemair ali enakovredno, tip: </t>
  </si>
  <si>
    <t>Dobava in montaža, ožicenje protipožarnega ventila s termo pogonom in končnim stikalom zaprto,  preprečevanje širjenja požara skozi stene s požarno odpornostjo 60 minut, z ohišjem iz pocinkane pločevine, lamele iz izolacijskega  materiala, z vzmetjo, ter ostalim potrebnim pritrdilnim in tesnilnim materialom.
proizvod: Systemair</t>
  </si>
  <si>
    <t>ELS-GAP 100</t>
  </si>
  <si>
    <t>Dobava in montaža nadometnega stenskega ventilatorja s protipovratno loputo, s pritrdilnim in montažnim materialom, s pritrdilnim in montažnim materialom.
proizvod: HELIOS
Q=65 m3/h, H=150 Pa
Pel.=28 W/230 V</t>
  </si>
  <si>
    <t>RS 200 EC</t>
  </si>
  <si>
    <t xml:space="preserve">kot npr. proizvod: RUCK ali enakovredno, tip: </t>
  </si>
  <si>
    <t>Pel=121W/230V</t>
  </si>
  <si>
    <t>Q=425 (505) m3/h, H=180Pa</t>
  </si>
  <si>
    <t>enako, kot zgoraj:</t>
  </si>
  <si>
    <t>RS 125 EC</t>
  </si>
  <si>
    <t>Pel=68W/230V</t>
  </si>
  <si>
    <t>Q=180m3/h, H=125Pa</t>
  </si>
  <si>
    <t>RS 160 EC</t>
  </si>
  <si>
    <t>Dobava in montaža odvodnega kanalskega ventilatorja, kompleten s pritrdilnim, tesnilnim, prehodnim materialom s petstopenjskim regulatorjem vrtjajev RE1.5, gibljivimi priključki, samodvižno žaluzijo</t>
  </si>
  <si>
    <t>PREZRAČEVANJE IN KLIMATIZACIJA</t>
  </si>
  <si>
    <t>VODOVODNI PRIKLJUČEK SKUPAJ:</t>
  </si>
  <si>
    <t xml:space="preserve">M  </t>
  </si>
  <si>
    <t xml:space="preserve">IZPIRANJE VODOVODA                 </t>
  </si>
  <si>
    <t xml:space="preserve">REGULACIJA VODOVODA                </t>
  </si>
  <si>
    <t xml:space="preserve">ODZRAČEVANJE VODOVODA              </t>
  </si>
  <si>
    <t xml:space="preserve">ZAPIRANJE IN ODPIRANJE VODOVODA    </t>
  </si>
  <si>
    <t xml:space="preserve">IZD.MONT.SHEM VODOVODA DO 200 M    </t>
  </si>
  <si>
    <t>OBVEŠČ.UPORAB. O PREKINIT.DOB. VODE</t>
  </si>
  <si>
    <t>GEO.POS.VRIS V KAT,EVID OS NAD 200M</t>
  </si>
  <si>
    <t>POVEZAVA.NA OBST.VOD. DN200</t>
  </si>
  <si>
    <t xml:space="preserve">TLAČNI PREIZKUS CEVOVODA DO 500 M  </t>
  </si>
  <si>
    <t xml:space="preserve">DEZINFEKCIJA CEVOVODA DO 500M      </t>
  </si>
  <si>
    <t xml:space="preserve">Vgradnja označevalnih tablic za ventile, zasune, hidrante   </t>
  </si>
  <si>
    <t>Vgradnja vodomera DN 50</t>
  </si>
  <si>
    <t xml:space="preserve">Raznos in montaža armatur od DN 50 do DN 80   </t>
  </si>
  <si>
    <t xml:space="preserve">Vgradnja cestne kape DN 200                       </t>
  </si>
  <si>
    <t xml:space="preserve">Vgradnja vgradne armature                                   </t>
  </si>
  <si>
    <t xml:space="preserve">Vgradnja VI tesnil za DUKTIL cevi                           </t>
  </si>
  <si>
    <t xml:space="preserve">Raznos in montaža fazonskih kosov  DN 50 do 80 </t>
  </si>
  <si>
    <t xml:space="preserve">Polaganje indikatorskega traku                              </t>
  </si>
  <si>
    <t>Raznos, polaganje, poravnava in spajanje cevi DUCTIL DN 80</t>
  </si>
  <si>
    <t xml:space="preserve">MONTAŽNA DELA </t>
  </si>
  <si>
    <t>KOM</t>
  </si>
  <si>
    <t>ULTRAZVOČNI KOMBINIRANI VODOMER DN50/20</t>
  </si>
  <si>
    <t xml:space="preserve">FFR-KOS (RP)L 200 DN 80/50       </t>
  </si>
  <si>
    <t>KOMPENZACIJSKI KOS DN80</t>
  </si>
  <si>
    <t>NEPOVRATNI VENTIL DN80</t>
  </si>
  <si>
    <t>LOVILEC NESNAGE DN80</t>
  </si>
  <si>
    <t xml:space="preserve">EV ZASUN F5 DN  80 B&amp;R   Z ROČNIM KOLESOM           </t>
  </si>
  <si>
    <t xml:space="preserve">FF-KOS (SP) DN  80/600            </t>
  </si>
  <si>
    <t>Vodomerni jašek</t>
  </si>
  <si>
    <t>NEPREDVIDEN MONTAŽNI MATERIAL</t>
  </si>
  <si>
    <t>TESNILNI MATERIAL (PLOŠČATA TESNILA ZJEKLENIM OBROČEM)</t>
  </si>
  <si>
    <t>VIJAČNI MATERIAL (INOX VIJAKI MATICE IN PODLOŽKE)</t>
  </si>
  <si>
    <t xml:space="preserve">TESNILO ZA DUKTIL DN 80 VI  TR    </t>
  </si>
  <si>
    <t xml:space="preserve">CESTNA KAPA DN 200                 </t>
  </si>
  <si>
    <t xml:space="preserve">KOLO ZA ZASUN </t>
  </si>
  <si>
    <t xml:space="preserve">VGRADNA GARNITURA DN 65 - 80 TELES </t>
  </si>
  <si>
    <t xml:space="preserve">EV ZASUN F4 DN  80 B&amp;R             </t>
  </si>
  <si>
    <t xml:space="preserve">F TYTON DN 80                   </t>
  </si>
  <si>
    <t xml:space="preserve">EU TYTON DN 80                    </t>
  </si>
  <si>
    <t xml:space="preserve">FFK-Q KOS (LP) DN 80/11STOP.     </t>
  </si>
  <si>
    <t xml:space="preserve">FFK-Q KOS (LP) DN 80/22 STOP.     </t>
  </si>
  <si>
    <t xml:space="preserve">T-KOS (OP) DN 200/ 80              </t>
  </si>
  <si>
    <t>OPOZORILNA TABLICA ZASUN Z NOSILCEM</t>
  </si>
  <si>
    <t xml:space="preserve">OPOZORILNI  TRAK VODA-INDIKA.      </t>
  </si>
  <si>
    <t>CEVI LTŽ DUKTIL DN 80 Vi spoj</t>
  </si>
  <si>
    <t>VODOVODNI MATERIAL</t>
  </si>
  <si>
    <t>VODOVODNI PRIKLJUČEK</t>
  </si>
  <si>
    <t>VODOVOD IN KANALIZACIJA SKUPAJ:</t>
  </si>
  <si>
    <t xml:space="preserve">Pripravljalna dela, zarisovanje tras, poskusno obratovanje, toplotni preskus, regulacija armatur in zaključna dela                                                                              </t>
  </si>
  <si>
    <t xml:space="preserve">  Ø50-80</t>
  </si>
  <si>
    <t xml:space="preserve">  Ø125</t>
  </si>
  <si>
    <t xml:space="preserve">Izdelava utorov in vrtanje prebojev za izvedbo strojnih inštalacij, skupaj s tesnjenjem in zazidanje v prvotno stanje po končanih delih, ter čiščenjem in odvozom odpadnega materiala na deponijo                                                                                 </t>
  </si>
  <si>
    <t xml:space="preserve">Tlačni preizkus položenega cevovoda po standardu SIST EN 805                                                                                  </t>
  </si>
  <si>
    <t xml:space="preserve">Izpiranje in dezifekcija položenega cevovoda po SIST EN 805 standardu, navodilih DVGW W 291                                                                                      </t>
  </si>
  <si>
    <t>kot npr. proizvod: PROMAT / tip:  Promat stop Rohrmanschette UniCollar ali enakovredno</t>
  </si>
  <si>
    <t>Dobava in montaža požarnih manšet (sistem traku dolžine 5m) za požarne zapore prehodov cevi skoz meje požarnega sektorja, požarne odpornosti EI 60, vključno s pritrdilnim in tesnilnim materialom.</t>
  </si>
  <si>
    <t xml:space="preserve">gasilni aparat ročni na prah 43A- 12 EG </t>
  </si>
  <si>
    <t xml:space="preserve">Dobava in montaža prenosne opreme za gašenje požara, skupaj s pritrdilnim in montažnim materialom za na steno: </t>
  </si>
  <si>
    <t>COSMO-2B DN32</t>
  </si>
  <si>
    <t xml:space="preserve">kot npr. proizvod: TEHNOFANali enakovredno, tip: </t>
  </si>
  <si>
    <t>kapaciteta 7 m3/h (DP=0,2bar)</t>
  </si>
  <si>
    <t>tlak 1.5-16 bar</t>
  </si>
  <si>
    <t>temperatura 5-40°C</t>
  </si>
  <si>
    <t>mehanizem izpiranja: vodni curek + krtače</t>
  </si>
  <si>
    <t>časovna avtomatika</t>
  </si>
  <si>
    <t>90 mikron inox AISI 316 filter mrežica</t>
  </si>
  <si>
    <t>ohišje trogamid + medenina</t>
  </si>
  <si>
    <t>Dobava in montaža avtomatski samočistilni filter za hladno sanitarno vodo, skupaj z montažnim in tesnilnim materialom.</t>
  </si>
  <si>
    <t>PE d75 (zaščitna cev)</t>
  </si>
  <si>
    <t>PE 80 SDR 13,6 d32x2,4 (10 bar)</t>
  </si>
  <si>
    <t>PE 80 SDR 13,6 d26x2,3 (10 bar)</t>
  </si>
  <si>
    <t>Dobava in montaža vodovodne cevi iz polietilena, izdelana v skladu s standardom SIST ISO 4427,vključno z vsem potrebnim povezovalnimi spoji (T-kos, reducirni kosi, kolena 90°, kolena 45°,..) tesnilnim materilom in pritrdilnim priborom, proizvajalca TOTRA PLASTIKA ali enakovredno,  tip:</t>
  </si>
  <si>
    <t>DN25</t>
  </si>
  <si>
    <t>kot npr. proizvod: KOVINA ali enakovredno, velikost:</t>
  </si>
  <si>
    <t>Dobava in montaža medeninastega protipovratnega ventila za hladno vodo; navojne izvedbe, s tesnilnim materialom; PN 10</t>
  </si>
  <si>
    <t>DN20</t>
  </si>
  <si>
    <t>Dobava in montaža medeninastega lovilca nesnage za hladno vodo; navojne izvedbe, s tesnilnim materialom; PN 10</t>
  </si>
  <si>
    <t>DN20 z izpustom</t>
  </si>
  <si>
    <t>DN32</t>
  </si>
  <si>
    <t>DN15</t>
  </si>
  <si>
    <t>kot npr. proizvod: KOVINA ali enakovredno, tip: KV</t>
  </si>
  <si>
    <t>Dobava in montaža krogelne navojne pipe z navojnima priključkoma z tesnilnim prilegom po DIN2999 in podometnega ventila (DN15), ohišje iz medenine MS58 niklano, krogla kovana iz medenine MS58 kromana, jekleno ročico ter z vsem tesnilnim in pritrdilnim materialo, tlačne stopnje PN10.</t>
  </si>
  <si>
    <t>DN600x1000, vodomer DN15</t>
  </si>
  <si>
    <t>kot npr. proizvod Vodotehnik ali enakovredno, velikost</t>
  </si>
  <si>
    <t>Dobava in vgradnja zunanjega tipskega vodomernega termo - jaška (za način vgradnje na pločniki) izdelan iz polietilena, dimenzije 60cm in višine 100 cm, s pokrovom iz nodularne litine za obremenitev do 1500 kg, s priključnimi cevmi DN20, zapornimi ventili, vodoemrenim števcem DN15 in odtokom vode, Konstrukcija vodomernega jaška varuje vodomer proti mrazu v zimskih pogojih, tudi takrat ko ni porabe vode. Jašek je brez dna, kar omogoča prehod toplote iz spodnjega sloja zemlje direktno pod termoizolacijski pokrov, kjer se akumulira in preprečuje zamrznitev vodomera ter priključne instalacije.</t>
  </si>
  <si>
    <t>Ø110</t>
  </si>
  <si>
    <t>kot npr. proizvod: PIPELIFE ali enakovredno</t>
  </si>
  <si>
    <t>Dobava in montaža odzračevalne kape iz PP,  vključno z vsem potrebnim pritrdilnim im montažnim materialom.</t>
  </si>
  <si>
    <t xml:space="preserve"> s=9 mm</t>
  </si>
  <si>
    <t>Toplotna izolacija za izolacijo kanalizacije DN100 s cevno izolacijo iz vulkanizirane sintetične gume z zaprto celično strukturo
'kot npr. proizvod: KAIFLEX, tip ST</t>
  </si>
  <si>
    <t>čistilni kos DN100</t>
  </si>
  <si>
    <t>DN100</t>
  </si>
  <si>
    <t>DN75</t>
  </si>
  <si>
    <t>DN50</t>
  </si>
  <si>
    <t>Dobava in montaža litoželezne kanalizacijske odtočne SML-cevi po DIN EN 877 z obojkami, fazonskimi kosi, s standardnimi cinkanimi cevnimi objemkami-kombi s spojkami G 1/2" z osnovnimi pritrdilnimi ploščami in navojnimi palicami ter s pritrdilnim in tesnilnim materialom; (fazonski kos = 0,6 m cevi), protihrupno zaščito z emisija zvoka 25dB pri pretoku s hitrostjo 2l/s.
proizvod: LTŽ, tip SML</t>
  </si>
  <si>
    <t>Ø75</t>
  </si>
  <si>
    <t>Ø50</t>
  </si>
  <si>
    <t>Ø32</t>
  </si>
  <si>
    <t>Dobava in montaža kanalizacijske PP-HT cevi po DIN 19 560 in DIN EN 1451-1 z obojkami, fazonskimi kosi, in fazonski kosi, z obojkami  zatesnjene z gumijastimi tesnili (obročki, manšete) za razvod v tlaku,  ter s pritrdilnim in montažnim materialom 
'kot npr. proizvod: VALSIR, tip PP HT ali enakovredno</t>
  </si>
  <si>
    <t xml:space="preserve">  19 x 25</t>
  </si>
  <si>
    <t xml:space="preserve">  19 x 20</t>
  </si>
  <si>
    <t>kot npr. proizvod: KAIFLEX ali enakovredno, tip ST</t>
  </si>
  <si>
    <t xml:space="preserve">Dobava in montaža toplotne izolacije cevi vodene na prostem za razvod hladne vode, zaščitena s fleksibilnimi cevaki z zaprtimi celicami, toplotne prevodnosti 0,037 W/mK; vključno ves tesnilni in lepilni material.
</t>
  </si>
  <si>
    <t>Dobava in montaža ročnega kolesa, podložne plošče in samozaporne cestne kape za zasune ∅200, teleskopska, iz sive litine GG20</t>
  </si>
  <si>
    <t>Dobava in montaža toge vgradne garniture z vijačnim priključkom za prekritje dolžine 0,7-1,2 m, kompletno z vsemi povezovalnimi, pritrdilnimi in tesnilnimi kosi</t>
  </si>
  <si>
    <t>prirobnični/vtični DN25</t>
  </si>
  <si>
    <t>Dobava zapornega ventila iz nodularne litine s prirobničnim in vtičnim nastavkom za PE cevi , za tlačno stopnjo PN16 komplet s tesnili (armatura po DIN 28610 T1, K9) in vijačnim materialom (M16, M18), proizvajalca HAWLE ali enakovredno, tip:
E2 VENTIL (PE/DN), GJS 400</t>
  </si>
  <si>
    <t>univerzalna spojka DN25ZN/PE32NN</t>
  </si>
  <si>
    <t>navojna prirobnica DN50/25</t>
  </si>
  <si>
    <t>T-kos 80/50</t>
  </si>
  <si>
    <t>MK DN80/11°</t>
  </si>
  <si>
    <t>MK DN80/22°</t>
  </si>
  <si>
    <t>MK DN80/90°</t>
  </si>
  <si>
    <t>F DN80</t>
  </si>
  <si>
    <t>EU DN80</t>
  </si>
  <si>
    <t>(vijačni in tesnilni material upoštevan v ceni fazonskih kosov)</t>
  </si>
  <si>
    <t>ves tesnilni ter pritrdilni material se dobavlja v kompletu z fazonskimi kosi</t>
  </si>
  <si>
    <t>Dobava DUCTIL fazonski kosi (sidrani Vi spoj) za tlačno stopnjo PN10 komplet s tesnili (armatura po DIN 28610 T1, K9) in vijačnim materialom (M16, M18)</t>
  </si>
  <si>
    <t>NL DN80 Vi spoj</t>
  </si>
  <si>
    <t>Dobava duktilne cevi iz nodularne litine, po standardu  EN 545 in ISO 2531, z obojko Standard, dolžina cevi 6 m/kos, z notranjo zqaščito po EN545 in ISO 4279, natural C40, STD, Vi spoj, in standardno zaščito proti koroziji ISO 4179, vključno s tesnilni. Dolžina cevi je povečana za 3% zaradi obdelave.</t>
  </si>
  <si>
    <t xml:space="preserve">DN32 </t>
  </si>
  <si>
    <t>kot npr. proizvod: Toscelik Profil Sac Ve End A.S. ali enakovredno</t>
  </si>
  <si>
    <t>Dobava in montaža izolirane pocinkane srednje težke navojne jeklene cevi brez predpisanih mehanskih lastnosti, dimenzije in teža po DIN EN 10 255, iz materiala S 185 po DIN EN 10 025-1, z dodatkom za razrez, s fitingi in s pritrdilnim materialom, ter izolirana s cevno izolacijo debeline 13 mm - za razvod hladne (požarne) vode</t>
  </si>
  <si>
    <t xml:space="preserve">  32 x 1,2</t>
  </si>
  <si>
    <t xml:space="preserve">  28 x 1,2</t>
  </si>
  <si>
    <t xml:space="preserve">  22 x 1,2</t>
  </si>
  <si>
    <t>kot npr. proizvod: Viega, tip Sanpress Inox ali enakovredno</t>
  </si>
  <si>
    <t xml:space="preserve">Dobava in montaža  jeklene cevi iz nerjavnega jekla št. 1.4521 za napeljave pitne vode po DIN EN 10088 in DIN EN 10312, s fazonskimi kosi, z dodatkom za razrez, s spojnim materialom za spajanje s hladnim stiskanjem z zagotavljanjem tlačne stopnje PN 16, tmax = 110 °C, s pritrdilnim materialom - za razvod hladne in tople vode
</t>
  </si>
  <si>
    <t>26x3</t>
  </si>
  <si>
    <t>20x2,25</t>
  </si>
  <si>
    <t>16x2</t>
  </si>
  <si>
    <t>kot npr. proizvod: UPONOR ali enakovredno, tip: MCL</t>
  </si>
  <si>
    <t>Dobava in montaža predizolirane univerzalne večplastne cevi z atestom in certifikatom za  toplo pitno vodo, v kolutih vstavljena v toplotno izolacijo debeline 9 mm (sestavljena iz PE-RT-vezni spoj-vzdolžno pokrivno verjen aluminij-vezni sloj-PE-RT). Normalno vnetljivo, klasifikacija materiala B2 skladno s standartom DIN 4002. Maksimalna temperatura 95°C, maksimalni obratovalni tlak 10 bar-ov pri trajni obratovalni temperaturi 70°C, testirana odpornost proti pregrevanju 50 let, varnostni faktor 1.5, vključno z vsem potrebnim povezovalnimi spoji (T-kos, baterijskijskimi priključki, reducirni kosi, kolena 90°, kolena 45°,..) tesnilnim materilom in pritrdilnim priborom.</t>
  </si>
  <si>
    <t>32x3</t>
  </si>
  <si>
    <t>kot npr. proizvod: UPONOR, tip: MCL ali enakovredno</t>
  </si>
  <si>
    <t>Dobava in montaža predizolirane univerzalne večplastne cevi z atestom in certifikatom za hladno  pitno vodo, v kolutih vstavljena v toplotno izolacijo debeline 6 mm (sestavljena iz PE-RT-vezni spoj-vzdolžno pokrivno verjen aluminij-vezni sloj-PE-RT). Normalno vnetljivo, klasifikacija materiala B2 skladno s standartom DIN 4002. Maksimalna temperatura 95°C, maksimalni obratovalni tlak 10 bar-ov pri trajni obratovalni temperaturi 70°C, testirana odpornost proti pregrevanju 50 let, varnostni faktor 1.5, vključno z vsem potrebnim povezovalnimi spoji (T-kos, baterijskijskimi priključki, reducirni kosi, kolena 90°, kolena 45°,..) tesnilnim materilom in pritrdilnim priborom.</t>
  </si>
  <si>
    <t>KRMILNA OMARA ZA IZPUSTNE VENTILE N7 š.8783</t>
  </si>
  <si>
    <t>IZPUSTNI EMV VENTIL EG15A-1/2" š.8779</t>
  </si>
  <si>
    <t>avtomatski izpust pri spodnjih 4 hidrantih</t>
  </si>
  <si>
    <t>ODZRAČEVALNI VENTIL DN50 2200L/min š.1271</t>
  </si>
  <si>
    <t>MIKROSTIKALO ZA HO VENTIL 4-pol.Tip GT š.8765</t>
  </si>
  <si>
    <t>PRIKLJUČNA DOZA AZD št.8770</t>
  </si>
  <si>
    <t>OMARICA HO-EURO kpl.1-C/30m Ventil DN50/2" 1040x840x250</t>
  </si>
  <si>
    <t>kot npr. proizvod: GALLUS SM ali enakovredno, tip:</t>
  </si>
  <si>
    <t>Dobava in montaža podometni (vgrajen v steno) požarni “EURO” hidrant  (kombinirana omarica za gasilni aparat) s končnimi stikali povezani z ventilsko postajo, sestoječ iz: pločevinaste omarice z vratci na tečaj, opleskane in ustreznim napisom, zaporni  ventil  DN 50 s zadnjim-hrbtnim priključkom s togo spojko “C” , 30 m tlačne gumijaste cevi dimenzije 25 mm navite na gibljivi kolut ročnika z ustnikoma in zasunom dimenzije DN25, z vsem pritrdilnim, montažnim in tesnilnim materialom, montažo in pregledom</t>
  </si>
  <si>
    <t xml:space="preserve">DN80 </t>
  </si>
  <si>
    <t>proženje:električno, U=24V</t>
  </si>
  <si>
    <t>Tmax=30°C</t>
  </si>
  <si>
    <t>Q=2.32l/s</t>
  </si>
  <si>
    <t>pmin=2bar</t>
  </si>
  <si>
    <t>pmax=16bar</t>
  </si>
  <si>
    <t>Požarno krmilna postaja centrala AVS 4.0D</t>
  </si>
  <si>
    <t xml:space="preserve">cevni ločevalnik DN80 za zaščito pitne vode pred povratnim tlakom in povratnim sesanjem iz sistema. </t>
  </si>
  <si>
    <t>zasun DN80, izpustni ventil</t>
  </si>
  <si>
    <t>protipovratni ventil DN80</t>
  </si>
  <si>
    <t>Dobava in montaža suho mokre avtomatske ventilske postaje-polnilno praznilna postaja za hidrantno postajo po DIN 14463-1+DIN1988-6, vključno z vso pripadajočo armaturo, talčnimi in končnimi stikali, manometri, VdS atestom in certifikatom, krmilno centralo z možnostjo povezave na CNS, napajanjem in ožičenjem, montažnim in pritrdilnim materialom, tlačne stopnje PN16</t>
  </si>
  <si>
    <t>reducirni ventil-regulator tlaka DN25 s filtrom p=1-5 bar</t>
  </si>
  <si>
    <t>elektromagnetni ventila za zaporo vode DN25 iz nerjavečega jekla, EPDM tesnila, napetost 230 V, električna zaščita IP65, časovno stikalo skupaj z montažnim in tesnilnim materialom in senzorjem izlitja vode; PN 10</t>
  </si>
  <si>
    <t>PE 100 SDR 13,6 d26x2,3 (12,5 bar)</t>
  </si>
  <si>
    <t>vodovodne cevi iz polietilena, izdelana v skladu s standardom SIST ISO 4427,vključno z vsem potrebnim povezovalnimi spoji (T-kos, reducirni kosi, kolena 90°, kolena 45°,..) tesnilnim materilom in pritrdilnim priborom,</t>
  </si>
  <si>
    <t>cev za kapljično namakanje Ø16 s kapljači na razdalji 33 cm, vključno z vsem potrebnim povezovalnimi spoji (T-kos, reducirni kosi, kolena 90°, kolena 45°,..) tesnilnim materilom in pritrdilnim priborom,</t>
  </si>
  <si>
    <t>Dobava in montaža sistema za kaplično namakanje, skupaj s pritrdilnim, montažnim in tesnilnim materialom</t>
  </si>
  <si>
    <t>GT10U</t>
  </si>
  <si>
    <t>TGR30 NG</t>
  </si>
  <si>
    <t>kot npr. proizvod: GORENJE TIKI ali enakovredno, tip:</t>
  </si>
  <si>
    <t>Dobava in montaža električnega tlačnega grelnika vode, z zvijavimi povezovalnimi cevmi, protipovratnim ventilom, varnostnim ventilom, stenske izvedbe s pritrdilnim in tesnilnim materialom ter ožičenjem</t>
  </si>
  <si>
    <t>Izdelava priključka za pranje-čiščenje, stensko enoročno mešalno baterijo s gibljivo cevjo,  kompletno z gibljivimi cevmi za priključitev porabnika, kotnim regulirnim ventilom DN 20 , kompletno z montažnim in tesnilnim materialom.</t>
  </si>
  <si>
    <t>300x300</t>
  </si>
  <si>
    <t xml:space="preserve">Dobava in montaža talnega nepretočnega odtoka DN100 (suhi sifon s protismradno zaporo), s horizontalnim ali vertikalnim odtokom 1,5°,  iz umetne mase po DIN EN 1253 s tankoslojno prirobnico, sifonskim vložkom s smradno višine 30 mm, stranskim ali vertikalnim dotokom  DN100, vključno z nastavkom iz umetne mase □100 mm z rešetko □95 mm iz Cr-Ni, za vgradno višino 7 -75 mm, razred obremenitve K 3, skupaj s tesnilno maso ter vsem ostalim potrebnim montažnim, tesnilnim in pritrdilnim materialom po navodilih proizvajalca.  </t>
  </si>
  <si>
    <t>MIB-1103</t>
  </si>
  <si>
    <t>npr. kot BLITZ ali enakovredno</t>
  </si>
  <si>
    <t>Dobava in montaža stoječe kromirane enoročne mešalne baterije za pitnik, vključno z dvema medeninastima kromanima kotnima regulirnima ventiloma DN 15 z rozetama in s povezovalnima cevkama, kromanega medeninastega sifona DN 32 z vezno cevjo in s kromano rozeto, pritrdilnim in montažnim materialom</t>
  </si>
  <si>
    <t>enoročna mešalna armatura za kuhinjsko korito , kromirana, z izvlečno cevjo</t>
  </si>
  <si>
    <t>kuhinjsko korito</t>
  </si>
  <si>
    <t xml:space="preserve">Montaža kuhinjskega korita s stoječo kromirane enoročne mešalne baterije, skupaj s pritrdilnimi elementi, s tesnilnim, prehodnim in montažnim materialom, PVC odtočno cevjo začepljeno na koncu kotnim regulirnim ventilom DN 15, kotnim ventilom s priključkom za pomivalni stroj DN15 kompletno z montažnim, tesnilnim, pritrdilnim in povezovalnim materialom. </t>
  </si>
  <si>
    <t>podajalnik brisač</t>
  </si>
  <si>
    <t>razkuževalnik</t>
  </si>
  <si>
    <t>milnik</t>
  </si>
  <si>
    <t>koš za odpadke</t>
  </si>
  <si>
    <t>kljukica za obleke</t>
  </si>
  <si>
    <t>koš za higienske odpadke</t>
  </si>
  <si>
    <t>proizvod Mediclinics ali enakovredno</t>
  </si>
  <si>
    <t>Dobava in montaža sanitarne opreme, skupaj s pritrdilnim in montažnim materialom.</t>
  </si>
  <si>
    <t>Mediclinics PR2783 ali enakovredno</t>
  </si>
  <si>
    <t>Dobava in montaža podajalnika za WC papir, iz aluminija prevlečen z nylon oblogo, z nerjavečimi nastavki za pritrditev na steno, skupaj s pritrdilnim vijaki in montažnim materialom.</t>
  </si>
  <si>
    <t>Mediclinics Babymedi ali enakovredno</t>
  </si>
  <si>
    <t>Dobava in montaža zložljive previjalne mize, skupaj s pritrdilnim in montažnim materialom</t>
  </si>
  <si>
    <t>Dobava in montaža konzolne straniščne metlice z držalom in posodo, iz aluminija prevlečen z nylon oblogo, z nerjavečimi nastavki za pritrditev na steno, skupaj s pritrdilnim vijaki in montažnim materialom</t>
  </si>
  <si>
    <t>ogledalo (750x750)</t>
  </si>
  <si>
    <t>Dobava in montaža stenskega ogledala, za pritrjevanje v steno, brez okvirja, skupaj s pritrdilnim vijaki in montažnim materialom.</t>
  </si>
  <si>
    <t>npr. kot HATRIA ali enakovredno</t>
  </si>
  <si>
    <t>Dobava in montaža nagibnega ogledala za gibalno ovirane, za pritrjevanje v dveh točkah, nosilni element plastična cev fi 36m z rozeto, brez okvirja, skupaj s pritrdilnim vijaki in montažnim materialom.</t>
  </si>
  <si>
    <t>Dobava in montaža konzolnega fiksnega belega držala fiksni ročaj stenski za gibalno ovirane, aluminij oblečen v PVC , protizdrsni, z nerjavečimi nastavki za pritrditev na steno, skupaj s pritrdilnim vijaki in montažnim materialom.</t>
  </si>
  <si>
    <t>Dobava in montaža dvižnega konzolnega držala za invalide, aluminij oblečen v PVC , protizdrsni, možnost blokiranja v vertiklanem in horizontalnem položaju, skupaj s pritrdilnim vijaki in montažnim materialom.</t>
  </si>
  <si>
    <t>Duofix</t>
  </si>
  <si>
    <t>npr. kot GEBERIT ali enakovredno, tip:</t>
  </si>
  <si>
    <t>Dobava in montaža montažnega elementa za pisoar za masivno vzidavo in suhomontažno vgradnjo, skupaj s pritrdilnim in montažnim materialom sestavljen iz:
-montažnega okvirja
-opornimi nogami
-armaturnih priključkov za vodo
-navojnih palic
-montažnih plošč za armaturne priključke
-PE odtočnega kolena
-gumijastih tesnil</t>
  </si>
  <si>
    <t>Dobava in montaža montažnega elementa za umivalnik za masivno vzidavo in suhomontažno vgradnjo, skupaj s pritrdilnim in montažnim materialom sestavljen iz:
-montažnega okvirja
-opornimi nogami
-armaturnih priključkov za vodo
-navojnih palic
-montažnih plošč za armaturne priključke
-PE odtočnega kolena
-gumijastih tesnil</t>
  </si>
  <si>
    <t>proizvod:  Sigma 30</t>
  </si>
  <si>
    <t>in tipko za dvojno splakovanje 24/16 cm</t>
  </si>
  <si>
    <t>Duofix Sigma</t>
  </si>
  <si>
    <t>Dobava in montaža vgradnega splakovalnika za stranišče konzolne izvedbe z zadnjim iztokom, kompletno z montažnim in pritrdilnim materialom sestavljen iz:
-podometnim vgrajenim izplakovalnim kotličkom
-opornimi nogami
-prehodnim kosom
-WC priključno armaturo
-setom za zvočno izolacijo
-PE odtočnega kolena
-dvodelno varčno tipko, (posluževanje od spredaj)</t>
  </si>
  <si>
    <t>Geberit HyTronic</t>
  </si>
  <si>
    <t xml:space="preserve">in senzorsko armaturo: </t>
  </si>
  <si>
    <t xml:space="preserve"> GEBERIT Aller (236500000)</t>
  </si>
  <si>
    <t>npr. kot GEBERITali enakovredno, tip:</t>
  </si>
  <si>
    <t>Kompleten pisoar, sestoječ se iz zidne pisoarne školjke iz belesanitarne keramike, enote za izplakovanje z elektronsko krmiljenim splakovanjem z elektromagnetnim ventilom DN 15, 230 V, medeninastega ravnega ventila s kromirano kapo in rozeto, odtočne garniture s sifonom skupaj s potrebnim pritrdilnim in tesnilnim materialom.</t>
  </si>
  <si>
    <t>HATRIA AUTONOMY Y0CA01</t>
  </si>
  <si>
    <t>npr. kot HATRIA ali enakovredno, tip:</t>
  </si>
  <si>
    <t>Dobava in montaža komplet WC talne izvedbe primernega za gibalno ovirane s stenskim iztokom, s keramičnim kotličkom, skupaj polne plastične sedežne deske s pokrovom in z gumijastimi nastavki, kromanega kotnega ventila DN15/Ø10 mm za splakovalnik z gibljivo cevko Ø10 mm z rozeto, vezne cevi Ø30 mm z manšeto, kompletno z montažnim in tesnilnim materialom.</t>
  </si>
  <si>
    <t xml:space="preserve">WC školjka z desko GEMMA 2 (560x360) </t>
  </si>
  <si>
    <t>npr. kot Ceramica Dolomite ali enakovredno, tip:</t>
  </si>
  <si>
    <t>Dobava in montaža komplet konzolna WC školjka, brez roba na notranji strani školjke, skrita pritrditev, glaziran z galzuro, ki izravna površino keramike in je bakteriološko odporna, glaziran sifon , max raba vode za splakovanje 3,75L ( 'waterlabel') , s pokrovom, kromanega kotnega ventila DN15/Ø10 mm za splakovalnik z gibljivo cevko Ø10 mm z rozeto, vezne cevi Ø30 mm z manšeto,kompletno z montažnim in tesnilnim materialom.</t>
  </si>
  <si>
    <t>kromirana sifon garnitura, kot npr. GEBERIT (151.034.21.1)</t>
  </si>
  <si>
    <t>Dolomite, Atlantis b0137</t>
  </si>
  <si>
    <t xml:space="preserve">enoročna mešalna armatura s podaljšano ročico za gibalno ovirane osebe , prostostoječa </t>
  </si>
  <si>
    <t xml:space="preserve">in armaturo: </t>
  </si>
  <si>
    <t>HATRIA AUTONOMY YOBV01</t>
  </si>
  <si>
    <t>Dobava in montaža kompletnega stenskega umivalnika za gibalno ovirane,z luknjo iz sanitarne keramikepravokotne oblike z zaobljenimi robovi , -bela in stoječe kromirane enoročne mešalne baterije za gibalno ovirane, vključno z dvema medeninastima kromanima kotnima regulirnima ventiloma DN 15 z rozetama in s povezovalnima cevkama, kromanega medeninastega sifona DN 32 z vezno cevjo in s kromano rozeto, pritrdilnim in montažnim materialom.</t>
  </si>
  <si>
    <t>proizvod: Grohe BauLoop 23335000 ali enakovredno</t>
  </si>
  <si>
    <t>umivalnik GEMMA 2 (550x450) J521301</t>
  </si>
  <si>
    <t>VODOVOD IN KANALIZACIJA</t>
  </si>
  <si>
    <t>OGREVANJE IN HLAJENJE SKUPAJ:</t>
  </si>
  <si>
    <t>Zagon sistema
- nastavitev parametrov delovanja
- poskusni zagon in pregled poskusnega delovanja
- poučevanje osebja</t>
  </si>
  <si>
    <t>Polnjenje sistema
- vakuumiranje sistema
- polnjenje sistema z medije</t>
  </si>
  <si>
    <t>Montaža notranje enote
- dobava in montaža navojnih palic
- montaža notranjega dela klimatske naprave na navojne palice oz. na montažno ploščo
- prilkop cevnih instalacij na notranjo enoto
- montaža in priklop signalnega kabla na notranjo enoto
- montaža in priklop elektro kabla na notranjo enoto</t>
  </si>
  <si>
    <t>Montaža zunanje enote 
- postavitev naprave na predpripravljeno konstrukcijo
- dvig in postavitev enote na konstrukcijo (cca. 2-3 m od tal)
- priklop cevnih instalacij
- priklop notranjih elektro/signalnih instalacij</t>
  </si>
  <si>
    <t xml:space="preserve">Dobava in montaža elektro in signalnih kablov za povezavo med notranjimi in zunanjimi napravami skupaj z vsem potrebnim povezovalnim in tesnilnim materialom.                                    </t>
  </si>
  <si>
    <t>9,52 mm</t>
  </si>
  <si>
    <t>6,35 mm</t>
  </si>
  <si>
    <t>kot npr. proizvod: Armacel, tip: Tubolit split</t>
  </si>
  <si>
    <t>Dobava in montaža izolirane bakrene cevi za povezavo notranje in zunanje klimatske enote  skupaj z vsem potrebnim povezovalnim in tesnilnim materialom.                                    
OPOMBA: Cevi hladilnega medija vodene na prostem morajo biti izolirane/zaščitene proti mehanskimi in vremenskimi poškodbami (ptice, UV sevanje,…)</t>
  </si>
  <si>
    <t>npr. kot Gree Amber Nordic GWH12YD-S6DBA2A/O</t>
  </si>
  <si>
    <t>Zunanja klima enota
Qh=2,7 (0,7-5,0)kW                                               
Medij: R32
Dimenzija priključne instalacije: Cu 6.35/9,52mm                                                          
Območje delovanja: hlajenje od -18°C do 46°C</t>
  </si>
  <si>
    <t xml:space="preserve">Dobava zunanje in notranje stenske enote klimatskega sistema v split izvedbi z inverter kompresorjem, uparjalnikom ter zračno hlajenim kondenzatorjem. Stroj je kompletne izvedbe z vso interno cevno in elektro instalacijo, varnostno ter funkcijsko mikroprocesorsko avtomatiko - vključno z instrumenti za nadzor in kontrolo delovanja. Naprava je namenjena za zunanjo postavitev. Naprava ustreza kriterijem zelenega javnega naročanja, brezžični uporabniški umesnik, ki omogoča upravljanje na daljavo v živo in nastavitev tedenskega časovnik z ene same naprave oziroma lokacije, skupaj s signalno povezavo med zunanjo in notranjo enoto, konzolami za pritrditev na steno iz pocinkane pločevine premazane z epoksi barvo, antivibracijskimi vložki, z zagonom, navodili za uporabo, ter montažnim in pritrdilnim materialom. Plinsko polnenje z R410A. </t>
  </si>
  <si>
    <t>BEHA-I-Jaz</t>
  </si>
  <si>
    <t>kot npr. proizvod: BEHA ali enakovredno, tip:</t>
  </si>
  <si>
    <t>Dobava in montaža brezžičnega sistema za regulacijo radiatorjev 230V, z možnostjo nastavitve centralne regulacije delovanja radiatorjev preko tedenskega časovnika, časovni nadzor in znižanje temperature v prostoru</t>
  </si>
  <si>
    <t>P4-400/431- 400W</t>
  </si>
  <si>
    <t>P8-400/679-800W</t>
  </si>
  <si>
    <t>Ogrevanje in hlajenje</t>
  </si>
  <si>
    <t>Strojne instalacije skupaj:</t>
  </si>
  <si>
    <t>PREZRAČEVANJE</t>
  </si>
  <si>
    <t>OGREVANJE IN HLAJENJE</t>
  </si>
  <si>
    <t>Popis materiala, opreme in montažnih del - STROJNE INŠTALACIJE</t>
  </si>
  <si>
    <r>
      <rPr>
        <sz val="10"/>
        <rFont val="Tahoma"/>
        <family val="2"/>
      </rPr>
      <t xml:space="preserve">Objekt: </t>
    </r>
    <r>
      <rPr>
        <b/>
        <sz val="10"/>
        <rFont val="Tahoma"/>
        <family val="2"/>
      </rPr>
      <t>Parkirna hiša P+R Sonce v Kopru</t>
    </r>
  </si>
  <si>
    <t>Faza: PZI</t>
  </si>
  <si>
    <t>Dobava in montaža navojnega cevnega ločevalnika z dvema kontrolnima ventiloma, komoro za redukcijo tlaka ter z izpustnim ventilom; z ohišjem iz medi, navojneizvedbe,navojnima zapornima ventiloma in čistilnim kosom ter s tesnilnim materialom; PN 10</t>
  </si>
  <si>
    <t>kot npr. proizvod: CALEFFI ali enakovredno, tip:</t>
  </si>
  <si>
    <t>BA 574 DN20</t>
  </si>
  <si>
    <t>REKAPITULACIJA NAČRTA CS1369-PH/20-PZI   PARKIRNA HIŠA</t>
  </si>
  <si>
    <t>PARKIRNA HIŠA P+R SONCE</t>
  </si>
  <si>
    <t>1.0  OPREMA CEST</t>
  </si>
  <si>
    <t>1.1 POKONČNA OPREMA CEST</t>
  </si>
  <si>
    <t>Dobava in vgraditev stebrička za prometni znak iz vroče cinkane jeklene cevi s premerom 64 mm, dolge 60 mm</t>
  </si>
  <si>
    <t>Dobava in pritrditev table nad vhodom podloga iz vroče cinkane jeklene pločevine, znak z odsevno folijo 1. vrste (razred retrofleksije RA2), dimenzije 3600 mm x 650 mm</t>
  </si>
  <si>
    <t>Dobava in pritrditev palice za kontrolo višine nad vhodom iz vroče cinkane jeklene cevi, znak z odsevno folijo 1. vrste (razred retrofleksije RA2), dimenzije fi 100 mm x 3000 mm s pritrdilnim materialom</t>
  </si>
  <si>
    <t>Dobava in pritrditev okroglega prometnega znaka, podloga iz vroče cinkane jeklene pločevine, znak z odsevno folijo 1. vrste (razred retrofleksije RA2), premera 400 mm</t>
  </si>
  <si>
    <t>Dobava in pritrditev kvadratnega prometnega znaka, podloga iz vroče cinkane jeklene pločevine, znak z odsevno folijo 1. vrste (razred retrofleksije RA2), dolžina stranice 400 mm</t>
  </si>
  <si>
    <t>Dobava in pritrditev osemkotnega prometnega znaka (STOP), podloga iz vroče cinkane jeklene pločevine, znak z odsevno folijo 1. vrste (razred retrofleksije RA2), dolžina stranice 400 mm</t>
  </si>
  <si>
    <t>Dobava in pritrditev pravokotnega prometnega znaka (dopolnilne table), podloga iz vroče cinkane jeklene pločevine, razred svetlobne odbojnosti RA2, dimenzij 250 mm x 850 mm s pritrdilnim materialom</t>
  </si>
  <si>
    <t>Dobava in pritrditev pravokotnega prometnega znaka (dopolnilne table), podloga iz vroče cinkane jeklene pločevine, razred svetlobne odbojnosti RA2, dimenzij 250 mm x 1050 mm s pritrdilnim materialom</t>
  </si>
  <si>
    <t>Dobava in pritrditev pravokotnega prometnega znaka (dopolnilne table), podloga iz vroče cinkane jeklene pločevine, razred svetlobne odbojnosti RA2, dimenzij 250 mm x 1100 mm s pritrdilnim materialom</t>
  </si>
  <si>
    <t>Dobava in pritrditev pravokotnega prometnega znaka (dopolnilne table), podloga iz vroče cinkane jeklene pločevine, razred svetlobne odbojnosti RA2, dimenzij 250 mm x 1200 mm s pritrdilnim materialom</t>
  </si>
  <si>
    <t>Dobava in pritrditev pravokotnega prometnega znaka (dopolnilne table), podloga iz vroče cinkane jeklene pločevine, razred svetlobne odbojnosti RA2, dimenzij 250 mm x 1250 mm s pritrdilnim materialom</t>
  </si>
  <si>
    <t>Dobava in pritrditev pravokotnega prometnega znaka (dopolnilne table), podloga iz vroče cinkane jeklene pločevine, razred svetlobne odbojnosti RA2, dimenzij 250 mm x 2400 mm s pritrdilnim materialom</t>
  </si>
  <si>
    <t>Dobava in pritrditev okroglega prometnega ogledala premera 600 mm</t>
  </si>
  <si>
    <t>1.2 OZNAČBE NA VOZIŠČU</t>
  </si>
  <si>
    <t>Izdelava tankoslojne vzdolžne označbe na vozišču z enokomponentno barvo RAL 3009, vključno 250 g/m2 posipa z drobci / kroglicami stekla, strojno, debelina plasti suhe snovi 200 μm, širina črte 10 cm</t>
  </si>
  <si>
    <t>Izdelava tankoslojne prečne in ostalih označb na vozišču z enokomponentno barvo RAL 3009, vključno 250 g/m2 posipa z drobci / kroglicami stekla, strojno, debelina plasti suhe snovi 250 mm, širina črte 10 cm</t>
  </si>
  <si>
    <t>Izdelava tankoslojne prečne in ostalih označb na vozišču z enokomponentno barvo RAL 3009, vključno 250 g/m2 posipa z drobci / kroglicami stekla, strojno, debelina plasti suhe snovi 250 mm, širina črte 30 cm (STOP črta)</t>
  </si>
  <si>
    <t>Izdelava tankoslojne prečne in ostalih označb na vozišču z enokomponentno rumeno barvo, vključno 250 g/m2 posipa z drobci / kroglicami stekla, strojno, debelina plasti suhe snovi 250 mm</t>
  </si>
  <si>
    <t>Izdelava tankoslojne prečne in ostalih označb na vozišču z enokomponentno rumeno barvo, vključno 250 g/m2 posipa z drobci / kroglicami stekla, strojno, debelina plasti suhe snovi 250 mm, širina črte 10 cm</t>
  </si>
  <si>
    <t>Izdelava smernih označb z enokomponentno barvo RAL 3009, vključno 250 g/m2 posipa z drobci / kroglicami stekla, strojno, debelina plasti suhe snovi 250 mm</t>
  </si>
  <si>
    <t>Izdelava piktogramov z enokomponentno barvo RAL 3009, vključno 250 g/m2 posipa z drobci / kroglicami stekla, strojno, debelina plasti suhe snovi 250 mm</t>
  </si>
  <si>
    <t>Izdelava piktogramov z enokomponentno rumeno barvo, vključno 250 g/m2 posipa z drobci / kroglicami stekla, strojno, debelina plasti suhe snovi 250 mm</t>
  </si>
  <si>
    <t>Izdelava piktogramov z enokomponentno zeleno barvo, vključno 250 g/m2 posipa z drobci / kroglicami stekla, strojno, debelina plasti suhe snovi 250 mm</t>
  </si>
  <si>
    <t>1.2.10</t>
  </si>
  <si>
    <t>Doplačilo za ročno izdelavo ostalih označb na vozišču, posamezna površina označbe do 0,50 m2</t>
  </si>
  <si>
    <t>1.2.11</t>
  </si>
  <si>
    <t>Dobava in pritrditev parkirnega omejevalca dolžine 1800 mm s pritrdilnim materialom</t>
  </si>
  <si>
    <t>4.5.2.  Premestitev obstoječih TK vodov</t>
  </si>
  <si>
    <t xml:space="preserve">Za preložitev obstoječe TK cevne kanalizacije za optiko </t>
  </si>
  <si>
    <t>vzporedno z elektro kanalizacijo v medsebojni razdalji 50 cm</t>
  </si>
  <si>
    <t xml:space="preserve">vgradnja cevi Stigmaflex 1x125 + PE-HD 2x50 mm, </t>
  </si>
  <si>
    <t xml:space="preserve">100x100x150 cm,  izkop zemljišča v 4. ktg. </t>
  </si>
  <si>
    <t xml:space="preserve">Vgradnja cevi Stigmaflex 1x125 + PE-HD 2x 50 cm, </t>
  </si>
  <si>
    <t>Premestitev obstoječega optičnega kabla</t>
  </si>
  <si>
    <t>ponudbi Telekoma Slovenije  (ocena)</t>
  </si>
  <si>
    <t>4.5.3.  JAVNA RAZSVETLJAVA SKUPAJ EUR:</t>
  </si>
  <si>
    <t>REKAPITULACIJA NAČRTA CS 1369-ZU/20-PZI  ZUNANJA UREDITEV</t>
  </si>
  <si>
    <t>A.1 KANALIZACIJA - kanali S</t>
  </si>
  <si>
    <t>A.2 KANALIZACIJA - kanali M</t>
  </si>
  <si>
    <t>REKAPITULACIJA NAČRTA CS 1369-K/20-PZI KANALIZACIJA</t>
  </si>
  <si>
    <t>REKAPITULACIJA GRADBENO OBRTNIŠKIH DEL</t>
  </si>
  <si>
    <t>Načrt arhitekture 241/19 in načrt s področja gradbeništva SI-018/20</t>
  </si>
  <si>
    <t>k o m b i n a t .</t>
  </si>
  <si>
    <t>Kombinat arhitekti, projektiranje, d.o.o., info@kombinat-arhitekti.si, www.kombinat-arhitekti.si</t>
  </si>
  <si>
    <t>št. projekta 241/19</t>
  </si>
  <si>
    <t>ZUNANJA UREDITEV</t>
  </si>
  <si>
    <t>REKONSTRUKCIJA CESTE</t>
  </si>
  <si>
    <t>ELEKTRO INSTALACIJE IN OPREMA</t>
  </si>
  <si>
    <t>TEHNIČNO VAROVANJE</t>
  </si>
  <si>
    <t xml:space="preserve">STROJNE INSTALACIJE </t>
  </si>
  <si>
    <t>PROMETNA UREDITEV GARAŽE</t>
  </si>
  <si>
    <t>NEPREDVIDENA DELA 3%</t>
  </si>
  <si>
    <t>DDV 22%</t>
  </si>
  <si>
    <t>Dobava in montaža, priklop in ožičenje električnih konvektorski radiatorjev s stikalom vklop/izklop, elektronskim termostatom, priključno vrvico dolžine 1,5 m z DIN vtikačem in priključno dozo za fiksni priklop. Električna zaščita IP 24 ( zaščita proti škropljenju z vodo). Predpriprava za montažo varčevalnega modula TP100 za znižanje temperature v prostoru, montažnim in pritrdilnim materialom.</t>
  </si>
  <si>
    <t xml:space="preserve">Dobava in montaža kompletnega ergonomskega stenskega umivalnika z luknjo iz sanitarne keramike visoke kvalitete-bela in stoječe kromirane enoročne mešalne baterije (5 l/min, možnost omejitve temperature, keramični ležaj, z varčnim perlatorjem za 50% vode), vključno z dvema medeninastima kromanima kotnima regulirnima ventiloma DN 15 z rozetama in s povezovalnima cevkama, kromanega inox sifona z zgornjim delom na pritisk DN 32 z vezno cevjo in s kromano rozeto, pritrdilnim in montažnim materialom.   </t>
  </si>
  <si>
    <t>·         Vidni brušeni betonski tlak z omejenim krčenjem.</t>
  </si>
  <si>
    <t xml:space="preserve">Preveriti je potrebno ali je objekt pripravljen za izvedbo krovsko kleparskih del, uskladiti in preveriti je potrebno vse detaile in elemente na katere, ali preko katerih se bodo izvajala krovsko kleparska dela. Posamezni sklopi ali izdelki krovsko kleparskih del morajo biti izdelani in pritrjeni tako, da pri temperaturnih spremembah lahko nemoteno dilatirajo in da ne pride do deformacij, pri tem pa morajo ostati kompaktni in nepropustni. Vezni spojni in pritrdilni material uporabljen za izvedbo krovsko kleparskih del mora biti iz materialov ki ne povzročajo reakcij , elektrolize ali drugih poškodb materiala in morajo po svoji kvaliteti in sestavi ter življenski dobi ustrezati osnovnemu vgrajenemu materialu.Pločevine ki se uporabljajo za izvedbo krovsko kleparskih del morajo po vrsti, kvaliteti, debelini in osnovnih karakteristikah ustrezati standardnim na trgu in v prosti prodaji dosegljivim materialom. V ceno izvedbe posamezne postavke krovsko kleparskih del spadajo poleg opisa posamezne postavke še nabava, priprava in dobava potrebnega materiala -izdelka, vključno s snemanjem mer na objektu, vezni in pritrdilni material, potrebni transporti, čiščenje po končanem delu. </t>
  </si>
  <si>
    <t>Dobava in zasaditev rastlin v korita in lonce, kompletno z substratom, gnojilom, oporami ter vzdrževanjem za obdobje 1 leta</t>
  </si>
  <si>
    <r>
      <t xml:space="preserve">Investitor: 
</t>
    </r>
    <r>
      <rPr>
        <b/>
        <sz val="11"/>
        <rFont val="Calibri"/>
        <family val="2"/>
        <scheme val="minor"/>
      </rPr>
      <t>Mestna občina Koper</t>
    </r>
    <r>
      <rPr>
        <sz val="11"/>
        <color theme="1"/>
        <rFont val="Calibri"/>
        <family val="2"/>
        <charset val="238"/>
        <scheme val="minor"/>
      </rPr>
      <t xml:space="preserve">
Verdijeva ulica 10, 6000 Koper</t>
    </r>
  </si>
  <si>
    <t xml:space="preserve"> - Pred pričetkom del je treba vse opise, mere, količine in obdelave kontrolirati po zadnje veljavnih </t>
  </si>
  <si>
    <t>načrtih, detajlih in opisih  ter preveriti dejanske izmere na objektu!!</t>
  </si>
  <si>
    <t>Dobava in izdelava zakoličbe objekta in sicer:</t>
  </si>
  <si>
    <t>uradna zakoličba objekta  v skladu z  Gradbenim zakonom:</t>
  </si>
  <si>
    <t xml:space="preserve"> - da se zakoličba objekta izvede v skladu s pogoji, določenimi v gradbenem dovoljenju;</t>
  </si>
  <si>
    <t xml:space="preserve"> - zakoličba objekta se izvede kot geodetska storitev po predpisih o geodetski dejavnosti;</t>
  </si>
  <si>
    <t xml:space="preserve"> - zakoličbo izvede geodet, ki izpolnjuje pogoje, določene z geodetskimi predpisi;</t>
  </si>
  <si>
    <t xml:space="preserve"> - o zakoličbi objekta se v skladu z geodetskimi predpisi izdela poseben zakoličbeni načrt in zapisnik, na podlagi katerega je omogočeno zakoličenje objekta v skladu s pogoji iz gradbenega dovoljenja;</t>
  </si>
  <si>
    <t>Odstranitev obstoječih svetilk javne razsvetljave, vključno z odklopom po navodilih koncesionarja</t>
  </si>
  <si>
    <t>Projektantski popis del</t>
  </si>
  <si>
    <t>Presaditev obstoječih dreves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</si>
</sst>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8" formatCode="#,##0.00\ &quot;€&quot;;[Red]\-#,##0.00\ &quot;€&quot;"/>
    <numFmt numFmtId="164" formatCode="#,##0.00\ &quot;SIT&quot;;\-#,##0.00\ &quot;SIT&quot;"/>
    <numFmt numFmtId="165" formatCode="&quot;$&quot;#,##0.00_);[Red]\(&quot;$&quot;#,##0.00\)"/>
    <numFmt numFmtId="166" formatCode="_(&quot;$&quot;* #,##0_);_(&quot;$&quot;* \(#,##0\);_(&quot;$&quot;* &quot;-&quot;_);_(@_)"/>
    <numFmt numFmtId="167" formatCode="_(&quot;$&quot;* #,##0.00_);_(&quot;$&quot;* \(#,##0.00\);_(&quot;$&quot;* &quot;-&quot;??_);_(@_)"/>
    <numFmt numFmtId="168" formatCode="#,##0.00\ [$€-40B]"/>
    <numFmt numFmtId="169" formatCode="#,##0.00&quot; SIT &quot;;\-#,##0.00&quot; SIT &quot;;&quot; -&quot;#&quot; SIT &quot;;@\ "/>
    <numFmt numFmtId="170" formatCode="\$#,##0.00\ ;[Red]&quot;($&quot;#,##0.00\)"/>
    <numFmt numFmtId="171" formatCode="&quot;SIT&quot;#,##0\ ;&quot;(SIT&quot;#,##0\)"/>
    <numFmt numFmtId="172" formatCode="mmmm\ d&quot;, &quot;yyyy"/>
    <numFmt numFmtId="173" formatCode="#,##0.00&quot;       &quot;;\-#,##0.00&quot;       &quot;;&quot; -&quot;#&quot;       &quot;;@\ "/>
    <numFmt numFmtId="174" formatCode="#,##0.00\ &quot;€&quot;"/>
    <numFmt numFmtId="175" formatCode="#,##0.00_ ;[Red]\-#,##0.00\ "/>
    <numFmt numFmtId="176" formatCode="&quot;$&quot;#,##0\ ;\(&quot;$&quot;#,##0\)"/>
    <numFmt numFmtId="177" formatCode="_-* #,##0.00\ [$€-1]_-;\-* #,##0.00\ [$€-1]_-;_-* &quot;-&quot;??\ [$€-1]_-;_-@_-"/>
    <numFmt numFmtId="178" formatCode="0.0"/>
    <numFmt numFmtId="179" formatCode="#,##0.00\ [$€-1]"/>
    <numFmt numFmtId="180" formatCode="#,##0.00\ &quot;SIT&quot;"/>
    <numFmt numFmtId="181" formatCode="_-* #,##0.00\ _S_I_T_-;\-* #,##0.00\ _S_I_T_-;_-* &quot;-&quot;??\ _S_I_T_-;_-@_-"/>
    <numFmt numFmtId="182" formatCode="0.00\ %"/>
    <numFmt numFmtId="183" formatCode="_-* #,##0.00\ [$€-424]_-;\-* #,##0.00\ [$€-424]_-;_-* &quot;-&quot;??\ [$€-424]_-;_-@_-"/>
    <numFmt numFmtId="184" formatCode="#,##0.0\ &quot;€&quot;"/>
    <numFmt numFmtId="185" formatCode="_ [$€]\ * #,##0.00_ ;_ [$€]\ * \-#,##0.00_ ;_ [$€]\ * &quot;-&quot;??_ ;_ @_ "/>
    <numFmt numFmtId="186" formatCode="_-* #,##0.00\ &quot;SIT&quot;_-;\-* #,##0.00\ &quot;SIT&quot;_-;_-* &quot;-&quot;??\ &quot;SIT&quot;_-;_-@_-"/>
  </numFmts>
  <fonts count="202">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8"/>
      <name val="Arial CE"/>
      <charset val="238"/>
    </font>
    <font>
      <sz val="10"/>
      <name val="Arial"/>
      <family val="2"/>
      <charset val="238"/>
    </font>
    <font>
      <b/>
      <sz val="10"/>
      <name val="Arial CE"/>
      <family val="2"/>
      <charset val="238"/>
    </font>
    <font>
      <sz val="10"/>
      <name val="Arial CE"/>
      <family val="2"/>
      <charset val="238"/>
    </font>
    <font>
      <b/>
      <sz val="10"/>
      <name val="Arial CE"/>
      <charset val="238"/>
    </font>
    <font>
      <sz val="10"/>
      <name val="Arial"/>
      <family val="2"/>
      <charset val="238"/>
    </font>
    <font>
      <sz val="10"/>
      <name val="Arial CE"/>
      <charset val="238"/>
    </font>
    <font>
      <b/>
      <u/>
      <sz val="14"/>
      <name val="Arial CE"/>
      <family val="2"/>
      <charset val="238"/>
    </font>
    <font>
      <b/>
      <sz val="10"/>
      <name val="Arial"/>
      <family val="2"/>
      <charset val="238"/>
    </font>
    <font>
      <sz val="10"/>
      <name val="Arial"/>
      <family val="2"/>
    </font>
    <font>
      <sz val="8"/>
      <name val="Arial"/>
      <family val="2"/>
      <charset val="238"/>
    </font>
    <font>
      <sz val="11"/>
      <color indexed="8"/>
      <name val="Calibri"/>
      <family val="2"/>
      <charset val="238"/>
    </font>
    <font>
      <sz val="10"/>
      <color indexed="10"/>
      <name val="Arial"/>
      <family val="2"/>
      <charset val="238"/>
    </font>
    <font>
      <b/>
      <sz val="10"/>
      <name val="BankGothic Lt BT"/>
      <family val="2"/>
    </font>
    <font>
      <b/>
      <u/>
      <sz val="10"/>
      <name val="Arial CE"/>
      <charset val="238"/>
    </font>
    <font>
      <sz val="10"/>
      <name val="Helv"/>
    </font>
    <font>
      <sz val="10"/>
      <color indexed="8"/>
      <name val="Arial"/>
      <family val="2"/>
      <charset val="238"/>
    </font>
    <font>
      <u/>
      <sz val="10"/>
      <name val="Arial CE"/>
      <family val="2"/>
      <charset val="238"/>
    </font>
    <font>
      <i/>
      <sz val="10"/>
      <name val="Arial"/>
      <family val="2"/>
      <charset val="238"/>
    </font>
    <font>
      <b/>
      <sz val="10"/>
      <name val="Arial"/>
      <family val="2"/>
    </font>
    <font>
      <b/>
      <sz val="16"/>
      <name val="Arial CE"/>
      <family val="2"/>
      <charset val="238"/>
    </font>
    <font>
      <sz val="9"/>
      <name val="Arial CE"/>
      <charset val="238"/>
    </font>
    <font>
      <b/>
      <i/>
      <sz val="10"/>
      <name val="Arial"/>
      <family val="2"/>
      <charset val="238"/>
    </font>
    <font>
      <u/>
      <sz val="10"/>
      <name val="Arial"/>
      <family val="2"/>
      <charset val="238"/>
    </font>
    <font>
      <sz val="10"/>
      <name val="Calibri"/>
      <family val="2"/>
      <charset val="238"/>
    </font>
    <font>
      <i/>
      <sz val="9"/>
      <name val="Arial"/>
      <family val="2"/>
      <charset val="238"/>
    </font>
    <font>
      <b/>
      <sz val="12"/>
      <name val="Arial CE"/>
      <charset val="238"/>
    </font>
    <font>
      <sz val="12"/>
      <name val="Arial CE"/>
      <charset val="238"/>
    </font>
    <font>
      <sz val="9"/>
      <name val="Arial"/>
      <family val="2"/>
      <charset val="238"/>
    </font>
    <font>
      <b/>
      <sz val="18"/>
      <color indexed="56"/>
      <name val="Cambria"/>
      <family val="2"/>
      <charset val="238"/>
    </font>
    <font>
      <sz val="11"/>
      <color indexed="60"/>
      <name val="Calibri"/>
      <family val="2"/>
      <charset val="238"/>
    </font>
    <font>
      <sz val="12"/>
      <name val="Arial CE"/>
      <family val="2"/>
      <charset val="238"/>
    </font>
    <font>
      <sz val="11"/>
      <name val="Arial CE"/>
      <family val="2"/>
      <charset val="238"/>
    </font>
    <font>
      <b/>
      <sz val="12"/>
      <name val="Arial CE"/>
      <family val="2"/>
      <charset val="238"/>
    </font>
    <font>
      <b/>
      <sz val="11"/>
      <name val="Arial CE"/>
      <family val="2"/>
      <charset val="238"/>
    </font>
    <font>
      <b/>
      <sz val="11"/>
      <name val="Arial CE"/>
      <charset val="238"/>
    </font>
    <font>
      <b/>
      <u/>
      <sz val="10"/>
      <name val="Arial CE"/>
      <family val="2"/>
      <charset val="238"/>
    </font>
    <font>
      <b/>
      <sz val="14"/>
      <name val="Arial CE"/>
      <charset val="238"/>
    </font>
    <font>
      <sz val="9"/>
      <name val="Futura Prins"/>
      <charset val="238"/>
    </font>
    <font>
      <sz val="9"/>
      <name val="Futura Prins"/>
    </font>
    <font>
      <u/>
      <sz val="10"/>
      <color indexed="12"/>
      <name val="MS Sans Serif"/>
      <family val="2"/>
    </font>
    <font>
      <u/>
      <sz val="10"/>
      <color indexed="12"/>
      <name val="MS Sans Serif"/>
      <family val="2"/>
      <charset val="238"/>
    </font>
    <font>
      <sz val="10"/>
      <name val="Times New Roman CE"/>
      <family val="1"/>
      <charset val="238"/>
    </font>
    <font>
      <sz val="10"/>
      <name val="MS Sans Serif"/>
      <family val="2"/>
      <charset val="238"/>
    </font>
    <font>
      <sz val="5"/>
      <name val="Courier New CE"/>
      <family val="3"/>
      <charset val="238"/>
    </font>
    <font>
      <sz val="11"/>
      <name val="Futura Prins"/>
    </font>
    <font>
      <sz val="10"/>
      <name val="MS Sans Serif"/>
      <family val="2"/>
    </font>
    <font>
      <b/>
      <sz val="14"/>
      <name val="Arial"/>
      <family val="2"/>
      <charset val="238"/>
    </font>
    <font>
      <b/>
      <sz val="11"/>
      <name val="Arial"/>
      <family val="2"/>
      <charset val="238"/>
    </font>
    <font>
      <b/>
      <u/>
      <sz val="11"/>
      <name val="Calibri"/>
      <family val="2"/>
      <charset val="238"/>
    </font>
    <font>
      <b/>
      <sz val="10"/>
      <name val="BankGothic Lt BT"/>
      <family val="2"/>
      <charset val="238"/>
    </font>
    <font>
      <vertAlign val="superscript"/>
      <sz val="10"/>
      <name val="Arial"/>
      <family val="2"/>
      <charset val="238"/>
    </font>
    <font>
      <b/>
      <u/>
      <sz val="10"/>
      <name val="Arial"/>
      <family val="2"/>
      <charset val="238"/>
    </font>
    <font>
      <b/>
      <i/>
      <u/>
      <sz val="10"/>
      <name val="Arial"/>
      <family val="2"/>
      <charset val="238"/>
    </font>
    <font>
      <i/>
      <sz val="10"/>
      <name val="Arial CE"/>
      <charset val="238"/>
    </font>
    <font>
      <b/>
      <u/>
      <sz val="11"/>
      <name val="Arial CE"/>
      <charset val="238"/>
    </font>
    <font>
      <b/>
      <sz val="10"/>
      <color indexed="8"/>
      <name val="Arial"/>
      <family val="2"/>
      <charset val="238"/>
    </font>
    <font>
      <b/>
      <sz val="9"/>
      <name val="Arial"/>
      <family val="2"/>
      <charset val="238"/>
    </font>
    <font>
      <b/>
      <sz val="9"/>
      <name val="Calibri"/>
      <family val="2"/>
      <charset val="238"/>
    </font>
    <font>
      <sz val="9"/>
      <name val="Calibri"/>
      <family val="2"/>
      <charset val="238"/>
    </font>
    <font>
      <u/>
      <sz val="10"/>
      <name val="Arial CE"/>
      <charset val="238"/>
    </font>
    <font>
      <u/>
      <sz val="10"/>
      <name val="Arial"/>
      <family val="2"/>
    </font>
    <font>
      <sz val="11"/>
      <name val="Arial"/>
      <family val="2"/>
      <charset val="238"/>
    </font>
    <font>
      <b/>
      <i/>
      <sz val="12"/>
      <name val="Arial"/>
      <family val="2"/>
      <charset val="238"/>
    </font>
    <font>
      <sz val="11"/>
      <color theme="1"/>
      <name val="Calibri"/>
      <family val="2"/>
      <charset val="238"/>
      <scheme val="minor"/>
    </font>
    <font>
      <sz val="10"/>
      <color rgb="FF000000"/>
      <name val="Arial"/>
      <family val="2"/>
      <charset val="238"/>
    </font>
    <font>
      <b/>
      <sz val="10"/>
      <color rgb="FFFF0000"/>
      <name val="Arial CE"/>
      <charset val="238"/>
    </font>
    <font>
      <sz val="10"/>
      <color rgb="FFFF0000"/>
      <name val="Arial CE"/>
      <family val="2"/>
      <charset val="238"/>
    </font>
    <font>
      <sz val="10"/>
      <color rgb="FFFF0000"/>
      <name val="Arial"/>
      <family val="2"/>
      <charset val="238"/>
    </font>
    <font>
      <b/>
      <sz val="10"/>
      <color theme="1"/>
      <name val="Arial"/>
      <family val="2"/>
      <charset val="238"/>
    </font>
    <font>
      <sz val="10"/>
      <color theme="1"/>
      <name val="Arial"/>
      <family val="2"/>
      <charset val="238"/>
    </font>
    <font>
      <i/>
      <sz val="10"/>
      <color theme="1"/>
      <name val="Arial"/>
      <family val="2"/>
      <charset val="238"/>
    </font>
    <font>
      <sz val="8"/>
      <color theme="1"/>
      <name val="Arial"/>
      <family val="2"/>
      <charset val="238"/>
    </font>
    <font>
      <i/>
      <sz val="8"/>
      <color theme="1"/>
      <name val="Arial"/>
      <family val="2"/>
      <charset val="238"/>
    </font>
    <font>
      <sz val="11"/>
      <color rgb="FF000000"/>
      <name val="Calibri"/>
      <family val="2"/>
      <charset val="238"/>
    </font>
    <font>
      <u/>
      <sz val="10"/>
      <color rgb="FF000000"/>
      <name val="Arial"/>
      <family val="2"/>
      <charset val="238"/>
    </font>
    <font>
      <b/>
      <sz val="12"/>
      <color rgb="FFFF0000"/>
      <name val="Arial"/>
      <family val="2"/>
      <charset val="238"/>
    </font>
    <font>
      <i/>
      <u/>
      <sz val="10"/>
      <color rgb="FF000000"/>
      <name val="Arial"/>
      <family val="2"/>
      <charset val="238"/>
    </font>
    <font>
      <sz val="11"/>
      <name val="Calibri"/>
      <family val="2"/>
      <charset val="238"/>
      <scheme val="minor"/>
    </font>
    <font>
      <b/>
      <sz val="11"/>
      <color theme="1"/>
      <name val="Calibri"/>
      <family val="2"/>
      <charset val="238"/>
      <scheme val="minor"/>
    </font>
    <font>
      <sz val="12"/>
      <color indexed="24"/>
      <name val="Times New Roman"/>
      <family val="1"/>
    </font>
    <font>
      <sz val="8"/>
      <name val="SLO Arial"/>
      <charset val="238"/>
    </font>
    <font>
      <sz val="10"/>
      <name val="SLO Arial"/>
      <family val="2"/>
      <charset val="238"/>
    </font>
    <font>
      <b/>
      <sz val="10"/>
      <name val="SLO Arial"/>
      <charset val="238"/>
    </font>
    <font>
      <b/>
      <sz val="18"/>
      <name val="Arial CE"/>
      <family val="2"/>
      <charset val="238"/>
    </font>
    <font>
      <sz val="8"/>
      <name val="Arial CE"/>
      <family val="2"/>
      <charset val="238"/>
    </font>
    <font>
      <b/>
      <sz val="14"/>
      <name val="Arial CE"/>
      <family val="2"/>
      <charset val="238"/>
    </font>
    <font>
      <sz val="12"/>
      <color indexed="24"/>
      <name val="Arial CE"/>
      <family val="2"/>
      <charset val="238"/>
    </font>
    <font>
      <b/>
      <sz val="12"/>
      <color indexed="24"/>
      <name val="Times New Roman"/>
      <family val="1"/>
      <charset val="238"/>
    </font>
    <font>
      <sz val="10"/>
      <name val="SLO Arial"/>
      <charset val="238"/>
    </font>
    <font>
      <sz val="14"/>
      <name val="Arial CE"/>
      <family val="2"/>
      <charset val="238"/>
    </font>
    <font>
      <sz val="8"/>
      <name val="SLO Arial"/>
      <family val="2"/>
      <charset val="238"/>
    </font>
    <font>
      <sz val="12"/>
      <name val="SLO Arial"/>
      <charset val="238"/>
    </font>
    <font>
      <b/>
      <sz val="11"/>
      <name val="SLO arial"/>
      <family val="2"/>
      <charset val="238"/>
    </font>
    <font>
      <b/>
      <sz val="12"/>
      <name val="SLO arial"/>
      <family val="2"/>
      <charset val="238"/>
    </font>
    <font>
      <sz val="12"/>
      <color indexed="24"/>
      <name val="Times New Roman"/>
      <family val="1"/>
      <charset val="238"/>
    </font>
    <font>
      <b/>
      <sz val="14"/>
      <name val="SLO Arial"/>
      <family val="2"/>
      <charset val="238"/>
    </font>
    <font>
      <b/>
      <sz val="14"/>
      <color indexed="24"/>
      <name val="Arial CE"/>
      <family val="2"/>
      <charset val="238"/>
    </font>
    <font>
      <sz val="12"/>
      <name val="Times New Roman"/>
      <family val="1"/>
      <charset val="238"/>
    </font>
    <font>
      <sz val="8"/>
      <color indexed="24"/>
      <name val="Times New Roman"/>
      <family val="1"/>
      <charset val="238"/>
    </font>
    <font>
      <sz val="6"/>
      <color indexed="24"/>
      <name val="Times New Roman"/>
      <family val="1"/>
      <charset val="238"/>
    </font>
    <font>
      <sz val="12"/>
      <name val="Arial Narrow"/>
      <family val="2"/>
      <charset val="238"/>
    </font>
    <font>
      <sz val="12"/>
      <color indexed="24"/>
      <name val="Arial Narrow"/>
      <family val="2"/>
      <charset val="238"/>
    </font>
    <font>
      <b/>
      <sz val="12"/>
      <name val="Arial Narrow"/>
      <family val="2"/>
      <charset val="238"/>
    </font>
    <font>
      <b/>
      <sz val="14"/>
      <name val="Arial Narrow"/>
      <family val="2"/>
      <charset val="238"/>
    </font>
    <font>
      <sz val="14"/>
      <name val="Arial Narrow"/>
      <family val="2"/>
      <charset val="238"/>
    </font>
    <font>
      <sz val="16"/>
      <name val="Arial Narrow"/>
      <family val="2"/>
      <charset val="238"/>
    </font>
    <font>
      <b/>
      <sz val="16"/>
      <name val="Arial Narrow"/>
      <family val="2"/>
      <charset val="238"/>
    </font>
    <font>
      <vertAlign val="superscript"/>
      <sz val="10"/>
      <name val="Arial Narrow"/>
      <family val="2"/>
      <charset val="238"/>
    </font>
    <font>
      <b/>
      <sz val="16"/>
      <color theme="0" tint="-0.249977111117893"/>
      <name val="Arial Narrow"/>
      <family val="2"/>
      <charset val="238"/>
    </font>
    <font>
      <sz val="16"/>
      <color theme="0" tint="-0.249977111117893"/>
      <name val="Arial Narrow"/>
      <family val="2"/>
      <charset val="238"/>
    </font>
    <font>
      <b/>
      <sz val="14"/>
      <color rgb="FFFF0000"/>
      <name val="Arial Narrow"/>
      <family val="2"/>
      <charset val="238"/>
    </font>
    <font>
      <sz val="12"/>
      <name val="Calibri"/>
      <family val="2"/>
      <charset val="238"/>
    </font>
    <font>
      <sz val="12"/>
      <color rgb="FFFF0000"/>
      <name val="Arial Narrow"/>
      <family val="2"/>
      <charset val="238"/>
    </font>
    <font>
      <sz val="12"/>
      <name val="Arial"/>
      <family val="2"/>
    </font>
    <font>
      <sz val="11"/>
      <name val="Arial"/>
      <family val="2"/>
    </font>
    <font>
      <b/>
      <sz val="12"/>
      <name val="Arial"/>
      <family val="2"/>
    </font>
    <font>
      <b/>
      <i/>
      <u/>
      <sz val="12"/>
      <name val="Arial"/>
      <family val="2"/>
    </font>
    <font>
      <b/>
      <u/>
      <sz val="12"/>
      <name val="Arial"/>
      <family val="2"/>
    </font>
    <font>
      <u/>
      <sz val="12"/>
      <name val="Arial"/>
      <family val="2"/>
    </font>
    <font>
      <b/>
      <sz val="12"/>
      <name val="Arial"/>
      <family val="2"/>
      <charset val="238"/>
    </font>
    <font>
      <b/>
      <sz val="12"/>
      <color indexed="9"/>
      <name val="Arial"/>
      <family val="2"/>
    </font>
    <font>
      <sz val="7"/>
      <name val="Times New Roman"/>
      <family val="1"/>
      <charset val="238"/>
    </font>
    <font>
      <b/>
      <u/>
      <sz val="11"/>
      <name val="Arial"/>
      <family val="2"/>
    </font>
    <font>
      <b/>
      <sz val="11"/>
      <name val="Arial"/>
      <family val="2"/>
    </font>
    <font>
      <i/>
      <sz val="11"/>
      <name val="Arial"/>
      <family val="2"/>
    </font>
    <font>
      <sz val="10"/>
      <name val="Times New Roman CE"/>
      <charset val="238"/>
    </font>
    <font>
      <sz val="10"/>
      <name val="Cambria"/>
      <family val="1"/>
      <charset val="238"/>
      <scheme val="major"/>
    </font>
    <font>
      <sz val="12"/>
      <name val="Cambria"/>
      <family val="1"/>
      <charset val="238"/>
      <scheme val="major"/>
    </font>
    <font>
      <sz val="8"/>
      <name val="Cambria"/>
      <family val="1"/>
      <charset val="238"/>
      <scheme val="major"/>
    </font>
    <font>
      <sz val="11"/>
      <name val="Cambria"/>
      <family val="1"/>
      <charset val="238"/>
      <scheme val="major"/>
    </font>
    <font>
      <sz val="14"/>
      <name val="Cambria"/>
      <family val="1"/>
      <charset val="238"/>
      <scheme val="major"/>
    </font>
    <font>
      <u/>
      <sz val="12"/>
      <name val="Cambria"/>
      <family val="1"/>
      <charset val="238"/>
      <scheme val="major"/>
    </font>
    <font>
      <b/>
      <sz val="14"/>
      <name val="Times New Roman"/>
      <family val="1"/>
      <charset val="238"/>
    </font>
    <font>
      <b/>
      <i/>
      <sz val="14"/>
      <name val="Times New Roman"/>
      <family val="1"/>
      <charset val="238"/>
    </font>
    <font>
      <b/>
      <sz val="8"/>
      <name val="Arial"/>
      <family val="2"/>
      <charset val="238"/>
    </font>
    <font>
      <sz val="10"/>
      <color theme="1"/>
      <name val="Arial"/>
      <family val="2"/>
    </font>
    <font>
      <sz val="12"/>
      <name val="Cambria"/>
      <family val="1"/>
      <charset val="238"/>
    </font>
    <font>
      <u/>
      <sz val="12"/>
      <name val="Cambria"/>
      <family val="1"/>
      <charset val="238"/>
    </font>
    <font>
      <sz val="10"/>
      <color indexed="8"/>
      <name val="Arial"/>
      <family val="2"/>
    </font>
    <font>
      <sz val="10"/>
      <name val="Times New Roman"/>
      <family val="1"/>
      <charset val="238"/>
    </font>
    <font>
      <sz val="9"/>
      <color indexed="8"/>
      <name val="ChaletOffice"/>
      <charset val="238"/>
    </font>
    <font>
      <sz val="9"/>
      <name val="ChaletOffice"/>
      <charset val="238"/>
    </font>
    <font>
      <b/>
      <u/>
      <sz val="10"/>
      <name val="Arial"/>
      <family val="2"/>
    </font>
    <font>
      <b/>
      <sz val="12"/>
      <name val="Arial"/>
      <family val="2"/>
      <charset val="1"/>
    </font>
    <font>
      <sz val="10"/>
      <name val="Zurich Lt BT"/>
      <family val="2"/>
    </font>
    <font>
      <b/>
      <sz val="10"/>
      <name val="Arial"/>
      <family val="2"/>
      <charset val="1"/>
    </font>
    <font>
      <b/>
      <u/>
      <sz val="10"/>
      <name val="Arial"/>
      <family val="2"/>
      <charset val="1"/>
    </font>
    <font>
      <b/>
      <sz val="11"/>
      <name val="Zurich BdXCn BT"/>
      <charset val="238"/>
    </font>
    <font>
      <b/>
      <sz val="11"/>
      <name val="Zurich BT"/>
      <family val="2"/>
      <charset val="238"/>
    </font>
    <font>
      <sz val="10"/>
      <name val="Arial"/>
      <family val="2"/>
      <charset val="1"/>
    </font>
    <font>
      <b/>
      <sz val="11"/>
      <name val="Zurich Lt BT"/>
      <charset val="238"/>
    </font>
    <font>
      <sz val="11"/>
      <name val="Zurich Lt BT"/>
      <family val="2"/>
      <charset val="238"/>
    </font>
    <font>
      <b/>
      <sz val="12"/>
      <color indexed="9"/>
      <name val="Zurich Lt BT"/>
      <charset val="238"/>
    </font>
    <font>
      <b/>
      <sz val="10"/>
      <name val="Zurich Lt BT"/>
      <family val="2"/>
    </font>
    <font>
      <b/>
      <sz val="11"/>
      <name val="Zurich Lt BT"/>
      <family val="2"/>
    </font>
    <font>
      <b/>
      <sz val="12"/>
      <name val="Zurich Lt BT"/>
      <family val="2"/>
    </font>
    <font>
      <sz val="11"/>
      <name val="Zurich Lt BT"/>
      <family val="2"/>
    </font>
    <font>
      <sz val="10"/>
      <color theme="0"/>
      <name val="Arial"/>
      <family val="2"/>
      <charset val="238"/>
    </font>
    <font>
      <sz val="10"/>
      <color indexed="9"/>
      <name val="Arial CE"/>
      <family val="2"/>
      <charset val="238"/>
    </font>
    <font>
      <sz val="10"/>
      <name val="Helv"/>
      <charset val="204"/>
    </font>
    <font>
      <sz val="10"/>
      <color indexed="10"/>
      <name val="Arial CE"/>
      <family val="2"/>
      <charset val="238"/>
    </font>
    <font>
      <sz val="9"/>
      <name val="Arial CE"/>
      <family val="2"/>
      <charset val="238"/>
    </font>
    <font>
      <b/>
      <sz val="10"/>
      <name val="Arial Narrow"/>
      <family val="2"/>
      <charset val="238"/>
    </font>
    <font>
      <sz val="9"/>
      <name val="Symbol"/>
      <family val="1"/>
      <charset val="2"/>
    </font>
    <font>
      <sz val="11"/>
      <color theme="1"/>
      <name val="Calibri"/>
      <family val="2"/>
      <scheme val="minor"/>
    </font>
    <font>
      <b/>
      <sz val="16"/>
      <name val="ISOCPEUR"/>
      <family val="2"/>
      <charset val="238"/>
    </font>
    <font>
      <sz val="11"/>
      <name val="ISOCPEUR"/>
      <family val="2"/>
      <charset val="238"/>
    </font>
    <font>
      <b/>
      <sz val="11"/>
      <name val="ISOCPEUR"/>
      <family val="2"/>
      <charset val="238"/>
    </font>
    <font>
      <sz val="11"/>
      <name val="Calibri"/>
      <family val="2"/>
      <scheme val="minor"/>
    </font>
    <font>
      <b/>
      <sz val="8"/>
      <name val="Calibri"/>
      <family val="2"/>
      <charset val="238"/>
      <scheme val="minor"/>
    </font>
    <font>
      <b/>
      <sz val="8"/>
      <color theme="1"/>
      <name val="Calibri"/>
      <family val="2"/>
      <charset val="238"/>
      <scheme val="minor"/>
    </font>
    <font>
      <b/>
      <sz val="11"/>
      <color theme="1"/>
      <name val="Arial"/>
      <family val="2"/>
      <charset val="238"/>
    </font>
    <font>
      <sz val="11"/>
      <color theme="1"/>
      <name val="Arial"/>
      <family val="2"/>
      <charset val="238"/>
    </font>
    <font>
      <sz val="9"/>
      <color theme="1"/>
      <name val="Arial"/>
      <family val="2"/>
      <charset val="238"/>
    </font>
    <font>
      <sz val="10"/>
      <name val="Tahoma"/>
      <family val="2"/>
    </font>
    <font>
      <b/>
      <sz val="10"/>
      <name val="Tahoma"/>
      <family val="2"/>
    </font>
    <font>
      <sz val="10"/>
      <name val="Tahoma"/>
      <family val="2"/>
      <charset val="238"/>
    </font>
    <font>
      <b/>
      <sz val="10"/>
      <name val="Tahoma"/>
      <family val="2"/>
      <charset val="238"/>
    </font>
    <font>
      <sz val="12"/>
      <name val="Courier"/>
      <family val="3"/>
    </font>
    <font>
      <sz val="11"/>
      <name val="Times New Roman"/>
      <family val="1"/>
      <charset val="238"/>
    </font>
    <font>
      <sz val="11"/>
      <color theme="1"/>
      <name val="Tahoma"/>
      <family val="2"/>
    </font>
    <font>
      <sz val="10"/>
      <name val="Helv"/>
      <family val="2"/>
      <charset val="204"/>
    </font>
    <font>
      <sz val="12"/>
      <name val="Zurich BT"/>
      <family val="2"/>
    </font>
    <font>
      <sz val="12"/>
      <name val="Calibri"/>
      <family val="2"/>
      <charset val="238"/>
      <scheme val="minor"/>
    </font>
    <font>
      <sz val="12"/>
      <color rgb="FFFF0000"/>
      <name val="Arial CE"/>
      <family val="2"/>
      <charset val="238"/>
    </font>
    <font>
      <u/>
      <sz val="10"/>
      <name val="Cambria"/>
      <family val="1"/>
      <charset val="238"/>
      <scheme val="major"/>
    </font>
    <font>
      <b/>
      <sz val="12"/>
      <name val="Tahoma"/>
      <family val="2"/>
    </font>
    <font>
      <sz val="12"/>
      <color rgb="FFFF0000"/>
      <name val="kombinat bold"/>
    </font>
    <font>
      <sz val="8"/>
      <color theme="1"/>
      <name val="HelNeueSloLight"/>
    </font>
    <font>
      <b/>
      <sz val="12"/>
      <color theme="1"/>
      <name val="Calibri"/>
      <family val="2"/>
      <scheme val="minor"/>
    </font>
    <font>
      <b/>
      <sz val="11"/>
      <color theme="1"/>
      <name val="Calibri"/>
      <family val="2"/>
      <scheme val="minor"/>
    </font>
    <font>
      <b/>
      <sz val="11"/>
      <color theme="1"/>
      <name val="Arial"/>
      <family val="2"/>
    </font>
    <font>
      <sz val="8"/>
      <color theme="1"/>
      <name val="Arial"/>
      <family val="2"/>
    </font>
    <font>
      <b/>
      <sz val="10"/>
      <color theme="1"/>
      <name val="Arial"/>
      <family val="2"/>
    </font>
    <font>
      <b/>
      <sz val="11"/>
      <name val="Calibri"/>
      <family val="2"/>
      <scheme val="minor"/>
    </font>
    <font>
      <b/>
      <sz val="14"/>
      <name val="ISOCPEUR"/>
      <family val="2"/>
      <charset val="238"/>
    </font>
  </fonts>
  <fills count="12">
    <fill>
      <patternFill patternType="none"/>
    </fill>
    <fill>
      <patternFill patternType="gray125"/>
    </fill>
    <fill>
      <patternFill patternType="solid">
        <fgColor indexed="43"/>
      </patternFill>
    </fill>
    <fill>
      <patternFill patternType="solid">
        <fgColor indexed="2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63">
    <border>
      <left/>
      <right/>
      <top/>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8"/>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hair">
        <color indexed="64"/>
      </left>
      <right style="hair">
        <color indexed="64"/>
      </right>
      <top/>
      <bottom style="double">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dotted">
        <color indexed="64"/>
      </bottom>
      <diagonal/>
    </border>
    <border>
      <left/>
      <right/>
      <top style="double">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theme="0" tint="-0.34998626667073579"/>
      </top>
      <bottom style="hair">
        <color theme="0" tint="-0.34998626667073579"/>
      </bottom>
      <diagonal/>
    </border>
    <border>
      <left/>
      <right/>
      <top style="hair">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top style="thin">
        <color indexed="64"/>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style="double">
        <color auto="1"/>
      </top>
      <bottom style="hair">
        <color auto="1"/>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diagonal/>
    </border>
    <border>
      <left/>
      <right/>
      <top/>
      <bottom style="dotted">
        <color indexed="64"/>
      </bottom>
      <diagonal/>
    </border>
  </borders>
  <cellStyleXfs count="171">
    <xf numFmtId="0" fontId="0" fillId="0" borderId="0"/>
    <xf numFmtId="40" fontId="8" fillId="0" borderId="0" applyFill="0" applyBorder="0" applyAlignment="0" applyProtection="0"/>
    <xf numFmtId="40" fontId="8" fillId="0" borderId="0" applyFill="0" applyBorder="0" applyAlignment="0" applyProtection="0"/>
    <xf numFmtId="37" fontId="6" fillId="0" borderId="0" applyFill="0" applyBorder="0" applyAlignment="0" applyProtection="0"/>
    <xf numFmtId="168" fontId="8" fillId="0" borderId="0" applyFill="0" applyBorder="0" applyAlignment="0" applyProtection="0"/>
    <xf numFmtId="168" fontId="8" fillId="0" borderId="0" applyFill="0" applyBorder="0" applyAlignment="0" applyProtection="0"/>
    <xf numFmtId="168" fontId="8" fillId="0" borderId="0" applyFill="0" applyBorder="0" applyAlignment="0" applyProtection="0"/>
    <xf numFmtId="169" fontId="8" fillId="0" borderId="0" applyFill="0" applyBorder="0" applyAlignment="0" applyProtection="0"/>
    <xf numFmtId="170" fontId="8" fillId="0" borderId="0" applyFill="0" applyBorder="0" applyAlignment="0" applyProtection="0"/>
    <xf numFmtId="171" fontId="6" fillId="0" borderId="0" applyFill="0" applyBorder="0" applyAlignment="0" applyProtection="0"/>
    <xf numFmtId="172" fontId="6" fillId="0" borderId="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43" fillId="0" borderId="1" applyAlignment="0"/>
    <xf numFmtId="0" fontId="44" fillId="0" borderId="1" applyAlignment="0"/>
    <xf numFmtId="0" fontId="44" fillId="0" borderId="1">
      <alignment vertical="top" wrapText="1"/>
    </xf>
    <xf numFmtId="2" fontId="6" fillId="0" borderId="0" applyFill="0" applyBorder="0" applyAlignment="0" applyProtection="0"/>
    <xf numFmtId="0" fontId="45" fillId="0" borderId="0" applyNumberFormat="0" applyFill="0" applyBorder="0" applyAlignment="0" applyProtection="0">
      <alignment vertical="top"/>
      <protection locked="0"/>
    </xf>
    <xf numFmtId="0" fontId="46" fillId="0" borderId="0" applyNumberFormat="0" applyFill="0" applyBorder="0" applyAlignment="0" applyProtection="0"/>
    <xf numFmtId="0" fontId="46" fillId="0" borderId="0" applyNumberFormat="0" applyFill="0" applyBorder="0" applyAlignment="0" applyProtection="0"/>
    <xf numFmtId="0" fontId="29" fillId="0" borderId="0" applyNumberFormat="0" applyFill="0" applyBorder="0" applyAlignment="0" applyProtection="0">
      <alignment vertical="top" wrapText="1"/>
    </xf>
    <xf numFmtId="0" fontId="34" fillId="0" borderId="0" applyNumberFormat="0" applyFill="0" applyBorder="0" applyAlignment="0" applyProtection="0"/>
    <xf numFmtId="0" fontId="11" fillId="0" borderId="0"/>
    <xf numFmtId="0" fontId="6" fillId="0" borderId="0"/>
    <xf numFmtId="0" fontId="6" fillId="0" borderId="0"/>
    <xf numFmtId="0" fontId="8" fillId="0" borderId="0"/>
    <xf numFmtId="0" fontId="8" fillId="0" borderId="0"/>
    <xf numFmtId="0" fontId="11" fillId="0" borderId="0"/>
    <xf numFmtId="0" fontId="69" fillId="0" borderId="0"/>
    <xf numFmtId="0" fontId="16" fillId="0" borderId="0"/>
    <xf numFmtId="0" fontId="16" fillId="0" borderId="0"/>
    <xf numFmtId="0" fontId="16" fillId="0" borderId="0"/>
    <xf numFmtId="0" fontId="8" fillId="0" borderId="0"/>
    <xf numFmtId="0" fontId="69" fillId="0" borderId="0"/>
    <xf numFmtId="0" fontId="8"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6" fillId="0" borderId="0"/>
    <xf numFmtId="0" fontId="6" fillId="0" borderId="0"/>
    <xf numFmtId="0" fontId="14" fillId="0" borderId="0"/>
    <xf numFmtId="0" fontId="14" fillId="0" borderId="0"/>
    <xf numFmtId="0" fontId="16" fillId="0" borderId="0"/>
    <xf numFmtId="0" fontId="8" fillId="0" borderId="0"/>
    <xf numFmtId="0" fontId="47" fillId="0" borderId="0"/>
    <xf numFmtId="0" fontId="6" fillId="0" borderId="0"/>
    <xf numFmtId="2" fontId="11" fillId="0" borderId="0"/>
    <xf numFmtId="0" fontId="6" fillId="0" borderId="0"/>
    <xf numFmtId="2" fontId="11" fillId="0" borderId="0"/>
    <xf numFmtId="0" fontId="11" fillId="0" borderId="0"/>
    <xf numFmtId="2" fontId="11" fillId="0" borderId="0"/>
    <xf numFmtId="0" fontId="14" fillId="0" borderId="0">
      <alignment vertical="center"/>
    </xf>
    <xf numFmtId="0" fontId="6" fillId="0" borderId="0"/>
    <xf numFmtId="2" fontId="11" fillId="0" borderId="0"/>
    <xf numFmtId="0" fontId="8" fillId="0" borderId="0"/>
    <xf numFmtId="0" fontId="16" fillId="0" borderId="0"/>
    <xf numFmtId="0" fontId="16" fillId="0" borderId="0"/>
    <xf numFmtId="0" fontId="16" fillId="0" borderId="0"/>
    <xf numFmtId="2" fontId="11" fillId="0" borderId="0"/>
    <xf numFmtId="0" fontId="16" fillId="0" borderId="0"/>
    <xf numFmtId="0" fontId="16" fillId="0" borderId="0"/>
    <xf numFmtId="0" fontId="6" fillId="0" borderId="0"/>
    <xf numFmtId="0" fontId="8" fillId="0" borderId="0"/>
    <xf numFmtId="0" fontId="8" fillId="0" borderId="0"/>
    <xf numFmtId="0" fontId="16" fillId="0" borderId="0"/>
    <xf numFmtId="0" fontId="16" fillId="0" borderId="0"/>
    <xf numFmtId="0" fontId="6" fillId="0" borderId="0"/>
    <xf numFmtId="0" fontId="4" fillId="0" borderId="0"/>
    <xf numFmtId="0" fontId="11" fillId="0" borderId="0"/>
    <xf numFmtId="0" fontId="6" fillId="0" borderId="0"/>
    <xf numFmtId="0" fontId="14" fillId="0" borderId="0"/>
    <xf numFmtId="0" fontId="6" fillId="0" borderId="0"/>
    <xf numFmtId="0" fontId="16" fillId="0" borderId="0"/>
    <xf numFmtId="0" fontId="16" fillId="0" borderId="0"/>
    <xf numFmtId="0" fontId="6" fillId="0" borderId="0"/>
    <xf numFmtId="0" fontId="6" fillId="0" borderId="0"/>
    <xf numFmtId="0" fontId="16" fillId="0" borderId="0"/>
    <xf numFmtId="0" fontId="35" fillId="2" borderId="0" applyNumberFormat="0" applyBorder="0" applyAlignment="0" applyProtection="0"/>
    <xf numFmtId="0" fontId="16" fillId="0" borderId="0"/>
    <xf numFmtId="0" fontId="48" fillId="0" borderId="0">
      <alignment vertical="top"/>
    </xf>
    <xf numFmtId="0" fontId="47" fillId="0" borderId="0"/>
    <xf numFmtId="2" fontId="11" fillId="0" borderId="0"/>
    <xf numFmtId="0" fontId="8" fillId="0" borderId="0"/>
    <xf numFmtId="0" fontId="8" fillId="0" borderId="0"/>
    <xf numFmtId="2" fontId="11" fillId="0" borderId="0"/>
    <xf numFmtId="0" fontId="6" fillId="0" borderId="0"/>
    <xf numFmtId="0" fontId="8" fillId="0" borderId="0"/>
    <xf numFmtId="0" fontId="8" fillId="0" borderId="0"/>
    <xf numFmtId="0" fontId="69"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16" fillId="0" borderId="0"/>
    <xf numFmtId="0" fontId="16" fillId="0" borderId="0"/>
    <xf numFmtId="0" fontId="36" fillId="0" borderId="0">
      <alignment wrapText="1"/>
    </xf>
    <xf numFmtId="0" fontId="48"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16" fillId="0" borderId="0"/>
    <xf numFmtId="0" fontId="16" fillId="0" borderId="0"/>
    <xf numFmtId="0" fontId="16" fillId="0" borderId="0"/>
    <xf numFmtId="0" fontId="20" fillId="0" borderId="0">
      <protection locked="0"/>
    </xf>
    <xf numFmtId="9" fontId="6" fillId="0" borderId="0" applyFill="0" applyBorder="0" applyAlignment="0" applyProtection="0"/>
    <xf numFmtId="4" fontId="49" fillId="0" borderId="0">
      <alignment vertical="top"/>
      <protection hidden="1"/>
    </xf>
    <xf numFmtId="49" fontId="50" fillId="3" borderId="2">
      <alignment horizontal="center" vertical="top" wrapText="1"/>
    </xf>
    <xf numFmtId="0" fontId="8" fillId="0" borderId="0"/>
    <xf numFmtId="165" fontId="51" fillId="0" borderId="0" applyFont="0" applyFill="0" applyBorder="0" applyAlignment="0" applyProtection="0"/>
    <xf numFmtId="40" fontId="51" fillId="0" borderId="0" applyFont="0" applyFill="0" applyBorder="0" applyAlignment="0" applyProtection="0"/>
    <xf numFmtId="173" fontId="6" fillId="0" borderId="0" applyFill="0" applyBorder="0" applyAlignment="0" applyProtection="0"/>
    <xf numFmtId="173" fontId="6" fillId="0" borderId="0" applyFill="0" applyBorder="0" applyAlignment="0" applyProtection="0"/>
    <xf numFmtId="0" fontId="85" fillId="0" borderId="0"/>
    <xf numFmtId="0" fontId="100" fillId="0" borderId="0"/>
    <xf numFmtId="0" fontId="100" fillId="0" borderId="0"/>
    <xf numFmtId="3" fontId="100" fillId="0" borderId="0" applyFont="0" applyFill="0" applyBorder="0" applyAlignment="0" applyProtection="0"/>
    <xf numFmtId="3" fontId="100" fillId="0" borderId="0" applyFont="0" applyFill="0" applyBorder="0" applyAlignment="0" applyProtection="0"/>
    <xf numFmtId="176" fontId="100" fillId="0" borderId="0" applyFont="0" applyFill="0" applyBorder="0" applyAlignment="0" applyProtection="0"/>
    <xf numFmtId="176" fontId="100" fillId="0" borderId="0" applyFont="0" applyFill="0" applyBorder="0" applyAlignment="0" applyProtection="0"/>
    <xf numFmtId="0" fontId="100" fillId="0" borderId="0" applyFont="0" applyFill="0" applyBorder="0" applyAlignment="0" applyProtection="0"/>
    <xf numFmtId="0" fontId="100" fillId="0" borderId="0" applyFont="0" applyFill="0" applyBorder="0" applyAlignment="0" applyProtection="0"/>
    <xf numFmtId="0" fontId="16" fillId="0" borderId="0"/>
    <xf numFmtId="2" fontId="100" fillId="0" borderId="0" applyFont="0" applyFill="0" applyBorder="0" applyAlignment="0" applyProtection="0"/>
    <xf numFmtId="2" fontId="100"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0" fillId="0" borderId="29" applyNumberFormat="0" applyFont="0" applyFill="0" applyAlignment="0" applyProtection="0"/>
    <xf numFmtId="0" fontId="100" fillId="0" borderId="29" applyNumberFormat="0" applyFont="0" applyFill="0" applyAlignment="0" applyProtection="0"/>
    <xf numFmtId="0" fontId="100" fillId="0" borderId="0"/>
    <xf numFmtId="0" fontId="100" fillId="0" borderId="0"/>
    <xf numFmtId="0" fontId="3" fillId="0" borderId="0"/>
    <xf numFmtId="0" fontId="131" fillId="0" borderId="0"/>
    <xf numFmtId="181" fontId="6" fillId="0" borderId="0" applyFont="0" applyFill="0" applyBorder="0" applyAlignment="0" applyProtection="0"/>
    <xf numFmtId="9" fontId="6" fillId="0" borderId="0" applyFont="0" applyFill="0" applyBorder="0" applyAlignment="0" applyProtection="0"/>
    <xf numFmtId="0" fontId="170" fillId="0" borderId="0"/>
    <xf numFmtId="0" fontId="6" fillId="0" borderId="0"/>
    <xf numFmtId="0" fontId="184" fillId="0" borderId="0"/>
    <xf numFmtId="0" fontId="6" fillId="0" borderId="0"/>
    <xf numFmtId="0" fontId="185" fillId="0" borderId="0"/>
    <xf numFmtId="0" fontId="3" fillId="0" borderId="0"/>
    <xf numFmtId="0" fontId="4" fillId="0" borderId="0"/>
    <xf numFmtId="0" fontId="4" fillId="0" borderId="0"/>
    <xf numFmtId="0" fontId="185" fillId="0" borderId="0"/>
    <xf numFmtId="185" fontId="4" fillId="0" borderId="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1" fontId="185" fillId="0" borderId="0" applyFont="0" applyFill="0" applyBorder="0" applyAlignment="0" applyProtection="0"/>
    <xf numFmtId="0" fontId="100" fillId="0" borderId="0"/>
    <xf numFmtId="0" fontId="100" fillId="0" borderId="0"/>
  </cellStyleXfs>
  <cellXfs count="1717">
    <xf numFmtId="0" fontId="0" fillId="0" borderId="0" xfId="0"/>
    <xf numFmtId="0" fontId="8" fillId="0" borderId="0" xfId="81" applyFont="1"/>
    <xf numFmtId="0" fontId="8" fillId="0" borderId="0" xfId="81" applyFont="1" applyBorder="1"/>
    <xf numFmtId="0" fontId="8" fillId="0" borderId="3" xfId="81" applyFont="1" applyBorder="1" applyAlignment="1">
      <alignment horizontal="left"/>
    </xf>
    <xf numFmtId="0" fontId="8" fillId="0" borderId="0" xfId="81" applyFont="1" applyAlignment="1">
      <alignment horizontal="left"/>
    </xf>
    <xf numFmtId="0" fontId="8" fillId="0" borderId="0" xfId="81" applyFont="1" applyAlignment="1">
      <alignment horizontal="center"/>
    </xf>
    <xf numFmtId="0" fontId="8" fillId="0" borderId="3" xfId="81" applyFont="1" applyBorder="1" applyAlignment="1">
      <alignment horizontal="justify" vertical="top" wrapText="1"/>
    </xf>
    <xf numFmtId="4" fontId="8" fillId="0" borderId="3" xfId="81" applyNumberFormat="1" applyFont="1" applyBorder="1" applyAlignment="1">
      <alignment horizontal="right"/>
    </xf>
    <xf numFmtId="0" fontId="8" fillId="0" borderId="0" xfId="81" quotePrefix="1" applyFont="1" applyAlignment="1">
      <alignment horizontal="left" vertical="top"/>
    </xf>
    <xf numFmtId="0" fontId="8" fillId="0" borderId="0" xfId="81" applyFont="1" applyAlignment="1">
      <alignment vertical="center"/>
    </xf>
    <xf numFmtId="0" fontId="8" fillId="0" borderId="0" xfId="81" applyFont="1" applyAlignment="1">
      <alignment horizontal="left" vertical="top"/>
    </xf>
    <xf numFmtId="4" fontId="8" fillId="0" borderId="0" xfId="81" applyNumberFormat="1" applyFont="1" applyAlignment="1">
      <alignment horizontal="right"/>
    </xf>
    <xf numFmtId="49" fontId="8" fillId="0" borderId="0" xfId="81" applyNumberFormat="1" applyFont="1" applyAlignment="1">
      <alignment horizontal="justify" vertical="top" wrapText="1"/>
    </xf>
    <xf numFmtId="4" fontId="8" fillId="0" borderId="0" xfId="81" applyNumberFormat="1" applyFont="1"/>
    <xf numFmtId="0" fontId="8" fillId="0" borderId="0" xfId="81" applyFont="1" applyAlignment="1">
      <alignment horizontal="justify" vertical="top" wrapText="1"/>
    </xf>
    <xf numFmtId="0" fontId="9" fillId="0" borderId="0" xfId="81" applyFont="1"/>
    <xf numFmtId="0" fontId="9" fillId="0" borderId="0" xfId="81" applyFont="1" applyAlignment="1">
      <alignment horizontal="left"/>
    </xf>
    <xf numFmtId="49" fontId="8" fillId="0" borderId="0" xfId="81" quotePrefix="1" applyNumberFormat="1" applyFont="1" applyAlignment="1">
      <alignment horizontal="left" vertical="top" wrapText="1"/>
    </xf>
    <xf numFmtId="4" fontId="9" fillId="0" borderId="0" xfId="81" applyNumberFormat="1" applyFont="1" applyAlignment="1">
      <alignment horizontal="right"/>
    </xf>
    <xf numFmtId="4" fontId="8" fillId="0" borderId="0" xfId="81" applyNumberFormat="1" applyFont="1" applyFill="1" applyAlignment="1">
      <alignment horizontal="right"/>
    </xf>
    <xf numFmtId="0" fontId="8" fillId="0" borderId="0" xfId="81" applyFont="1" applyFill="1" applyAlignment="1">
      <alignment horizontal="left" vertical="top"/>
    </xf>
    <xf numFmtId="49" fontId="8" fillId="0" borderId="0" xfId="81" applyNumberFormat="1" applyFont="1" applyFill="1" applyBorder="1" applyAlignment="1">
      <alignment horizontal="left" vertical="top" wrapText="1"/>
    </xf>
    <xf numFmtId="0" fontId="8" fillId="0" borderId="0" xfId="81" quotePrefix="1" applyFont="1" applyFill="1" applyAlignment="1">
      <alignment horizontal="left"/>
    </xf>
    <xf numFmtId="0" fontId="8" fillId="0" borderId="0" xfId="81" applyFont="1" applyFill="1" applyAlignment="1">
      <alignment vertical="center"/>
    </xf>
    <xf numFmtId="0" fontId="8" fillId="0" borderId="0" xfId="81" applyFont="1" applyFill="1"/>
    <xf numFmtId="0" fontId="8" fillId="0" borderId="0" xfId="81" applyFont="1" applyFill="1" applyAlignment="1">
      <alignment horizontal="center"/>
    </xf>
    <xf numFmtId="0" fontId="8" fillId="0" borderId="0" xfId="81" applyFont="1" applyFill="1" applyAlignment="1">
      <alignment horizontal="left"/>
    </xf>
    <xf numFmtId="0" fontId="8" fillId="0" borderId="0" xfId="81" applyFont="1" applyFill="1" applyAlignment="1"/>
    <xf numFmtId="4" fontId="8" fillId="0" borderId="0" xfId="81" applyNumberFormat="1" applyFont="1" applyFill="1" applyBorder="1" applyAlignment="1">
      <alignment horizontal="right"/>
    </xf>
    <xf numFmtId="0" fontId="9" fillId="0" borderId="0" xfId="81" applyFont="1" applyFill="1" applyAlignment="1">
      <alignment horizontal="left"/>
    </xf>
    <xf numFmtId="0" fontId="9" fillId="0" borderId="0" xfId="81" applyFont="1" applyFill="1"/>
    <xf numFmtId="0" fontId="8" fillId="0" borderId="3" xfId="81" applyFont="1" applyFill="1" applyBorder="1" applyAlignment="1">
      <alignment horizontal="justify" vertical="top" wrapText="1"/>
    </xf>
    <xf numFmtId="0" fontId="8" fillId="0" borderId="3" xfId="81" applyFont="1" applyFill="1" applyBorder="1" applyAlignment="1">
      <alignment horizontal="left"/>
    </xf>
    <xf numFmtId="4" fontId="8" fillId="0" borderId="3" xfId="81" applyNumberFormat="1" applyFont="1" applyFill="1" applyBorder="1" applyAlignment="1">
      <alignment horizontal="right"/>
    </xf>
    <xf numFmtId="0" fontId="8" fillId="0" borderId="0" xfId="81" applyFont="1" applyFill="1" applyBorder="1"/>
    <xf numFmtId="0" fontId="8" fillId="0" borderId="0" xfId="81" applyFont="1" applyFill="1" applyAlignment="1">
      <alignment horizontal="justify" vertical="top" wrapText="1"/>
    </xf>
    <xf numFmtId="0" fontId="6" fillId="0" borderId="0" xfId="81" applyFont="1" applyFill="1"/>
    <xf numFmtId="0" fontId="8" fillId="0" borderId="0" xfId="81" applyFont="1" applyFill="1" applyBorder="1" applyAlignment="1">
      <alignment horizontal="left"/>
    </xf>
    <xf numFmtId="4" fontId="8" fillId="0" borderId="0" xfId="81" applyNumberFormat="1" applyFont="1" applyFill="1" applyBorder="1" applyAlignment="1"/>
    <xf numFmtId="0" fontId="9" fillId="0" borderId="0" xfId="81" applyFont="1" applyFill="1" applyAlignment="1">
      <alignment horizontal="left" vertical="top"/>
    </xf>
    <xf numFmtId="0" fontId="8" fillId="0" borderId="3" xfId="81" applyFont="1" applyFill="1" applyBorder="1" applyAlignment="1">
      <alignment horizontal="left" vertical="top"/>
    </xf>
    <xf numFmtId="4" fontId="8" fillId="0" borderId="0" xfId="81" applyNumberFormat="1" applyFont="1" applyFill="1" applyAlignment="1"/>
    <xf numFmtId="4" fontId="9" fillId="0" borderId="0" xfId="81" applyNumberFormat="1" applyFont="1" applyFill="1" applyAlignment="1">
      <alignment horizontal="right"/>
    </xf>
    <xf numFmtId="4" fontId="7" fillId="0" borderId="0" xfId="81" applyNumberFormat="1" applyFont="1" applyFill="1" applyAlignment="1">
      <alignment horizontal="right"/>
    </xf>
    <xf numFmtId="0" fontId="6" fillId="0" borderId="0" xfId="81" applyFill="1"/>
    <xf numFmtId="4" fontId="6" fillId="0" borderId="0" xfId="81" applyNumberFormat="1" applyFill="1"/>
    <xf numFmtId="0" fontId="8" fillId="0" borderId="0" xfId="81" applyFont="1" applyFill="1" applyAlignment="1">
      <alignment horizontal="left" vertical="top" wrapText="1"/>
    </xf>
    <xf numFmtId="4" fontId="10" fillId="0" borderId="0" xfId="81" applyNumberFormat="1" applyFont="1" applyFill="1" applyAlignment="1">
      <alignment horizontal="right"/>
    </xf>
    <xf numFmtId="0" fontId="10" fillId="0" borderId="0" xfId="81" applyFont="1" applyFill="1" applyAlignment="1"/>
    <xf numFmtId="0" fontId="10" fillId="0" borderId="0" xfId="81" applyFont="1" applyFill="1"/>
    <xf numFmtId="0" fontId="10" fillId="0" borderId="0" xfId="81" applyFont="1" applyFill="1" applyAlignment="1">
      <alignment vertical="center"/>
    </xf>
    <xf numFmtId="0" fontId="10" fillId="0" borderId="0" xfId="81" applyFont="1" applyFill="1" applyAlignment="1">
      <alignment horizontal="left"/>
    </xf>
    <xf numFmtId="0" fontId="10" fillId="0" borderId="0" xfId="81" applyFont="1" applyFill="1" applyAlignment="1">
      <alignment vertical="top"/>
    </xf>
    <xf numFmtId="0" fontId="13" fillId="0" borderId="0" xfId="81" applyFont="1" applyFill="1" applyAlignment="1">
      <alignment vertical="top"/>
    </xf>
    <xf numFmtId="0" fontId="13" fillId="0" borderId="0" xfId="81" quotePrefix="1" applyFont="1" applyFill="1" applyAlignment="1">
      <alignment vertical="top"/>
    </xf>
    <xf numFmtId="0" fontId="10" fillId="0" borderId="0" xfId="81" applyFont="1" applyFill="1" applyAlignment="1" applyProtection="1">
      <alignment vertical="top" wrapText="1"/>
      <protection locked="0"/>
    </xf>
    <xf numFmtId="0" fontId="13" fillId="0" borderId="0" xfId="81" applyFont="1" applyFill="1" applyAlignment="1" applyProtection="1">
      <alignment vertical="top" wrapText="1"/>
      <protection locked="0"/>
    </xf>
    <xf numFmtId="0" fontId="13" fillId="0" borderId="0" xfId="81" applyFont="1" applyFill="1" applyAlignment="1"/>
    <xf numFmtId="4" fontId="13" fillId="0" borderId="0" xfId="81" applyNumberFormat="1" applyFont="1" applyFill="1" applyAlignment="1">
      <alignment horizontal="right"/>
    </xf>
    <xf numFmtId="0" fontId="13" fillId="0" borderId="0" xfId="81" applyFont="1" applyFill="1"/>
    <xf numFmtId="4" fontId="10" fillId="0" borderId="0" xfId="81" applyNumberFormat="1" applyFont="1" applyFill="1" applyBorder="1" applyAlignment="1">
      <alignment horizontal="right"/>
    </xf>
    <xf numFmtId="0" fontId="10" fillId="0" borderId="0" xfId="81" applyFont="1" applyFill="1" applyBorder="1"/>
    <xf numFmtId="4" fontId="10" fillId="0" borderId="0" xfId="81" applyNumberFormat="1" applyFont="1" applyFill="1"/>
    <xf numFmtId="4" fontId="10" fillId="0" borderId="3" xfId="81" applyNumberFormat="1" applyFont="1" applyFill="1" applyBorder="1" applyAlignment="1">
      <alignment horizontal="right"/>
    </xf>
    <xf numFmtId="0" fontId="9" fillId="0" borderId="0" xfId="81" applyFont="1" applyFill="1" applyAlignment="1">
      <alignment horizontal="left" vertical="top" wrapText="1"/>
    </xf>
    <xf numFmtId="0" fontId="8" fillId="0" borderId="0" xfId="81" applyFont="1" applyFill="1" applyBorder="1" applyAlignment="1">
      <alignment horizontal="left" vertical="top" wrapText="1"/>
    </xf>
    <xf numFmtId="0" fontId="13" fillId="0" borderId="0" xfId="81" applyFont="1" applyFill="1" applyAlignment="1">
      <alignment vertical="top" wrapText="1"/>
    </xf>
    <xf numFmtId="0" fontId="13" fillId="0" borderId="0" xfId="81" applyFont="1" applyFill="1" applyAlignment="1">
      <alignment horizontal="left"/>
    </xf>
    <xf numFmtId="0" fontId="10" fillId="0" borderId="3" xfId="81" applyFont="1" applyFill="1" applyBorder="1" applyAlignment="1">
      <alignment horizontal="left"/>
    </xf>
    <xf numFmtId="0" fontId="10" fillId="0" borderId="0" xfId="81" applyFont="1" applyFill="1" applyAlignment="1">
      <alignment horizontal="justify" vertical="top" wrapText="1"/>
    </xf>
    <xf numFmtId="0" fontId="10" fillId="0" borderId="0" xfId="81" applyFont="1" applyFill="1" applyBorder="1" applyAlignment="1">
      <alignment horizontal="left"/>
    </xf>
    <xf numFmtId="49" fontId="8" fillId="0" borderId="0" xfId="81" applyNumberFormat="1" applyFont="1" applyFill="1" applyAlignment="1">
      <alignment horizontal="justify" vertical="top" wrapText="1"/>
    </xf>
    <xf numFmtId="0" fontId="9" fillId="0" borderId="0" xfId="81" applyFont="1" applyAlignment="1">
      <alignment vertical="top"/>
    </xf>
    <xf numFmtId="0" fontId="9" fillId="0" borderId="0" xfId="81" quotePrefix="1" applyFont="1" applyAlignment="1">
      <alignment horizontal="left" vertical="top"/>
    </xf>
    <xf numFmtId="0" fontId="13" fillId="0" borderId="0" xfId="81" applyFont="1" applyFill="1" applyAlignment="1">
      <alignment horizontal="left" vertical="top"/>
    </xf>
    <xf numFmtId="0" fontId="13" fillId="0" borderId="0" xfId="81" applyFont="1" applyFill="1" applyAlignment="1">
      <alignment horizontal="center" vertical="top"/>
    </xf>
    <xf numFmtId="0" fontId="10" fillId="0" borderId="0" xfId="81" applyFont="1" applyFill="1" applyAlignment="1">
      <alignment horizontal="left" vertical="top"/>
    </xf>
    <xf numFmtId="0" fontId="10" fillId="0" borderId="3" xfId="81" applyFont="1" applyFill="1" applyBorder="1" applyAlignment="1">
      <alignment horizontal="left" vertical="top"/>
    </xf>
    <xf numFmtId="0" fontId="10" fillId="0" borderId="0" xfId="81" applyFont="1" applyFill="1" applyBorder="1" applyAlignment="1">
      <alignment horizontal="left" vertical="top"/>
    </xf>
    <xf numFmtId="0" fontId="13" fillId="0" borderId="0" xfId="81" applyNumberFormat="1" applyFont="1" applyFill="1" applyAlignment="1">
      <alignment horizontal="left"/>
    </xf>
    <xf numFmtId="0" fontId="10" fillId="0" borderId="0" xfId="81" applyNumberFormat="1" applyFont="1" applyFill="1" applyAlignment="1">
      <alignment horizontal="left"/>
    </xf>
    <xf numFmtId="0" fontId="10" fillId="0" borderId="0" xfId="81" applyNumberFormat="1" applyFont="1" applyFill="1" applyBorder="1" applyAlignment="1">
      <alignment horizontal="left"/>
    </xf>
    <xf numFmtId="4" fontId="6" fillId="0" borderId="0" xfId="81" applyNumberFormat="1" applyFont="1" applyFill="1" applyAlignment="1">
      <alignment horizontal="right"/>
    </xf>
    <xf numFmtId="4" fontId="6" fillId="0" borderId="0" xfId="81" applyNumberFormat="1" applyFont="1" applyFill="1" applyBorder="1" applyAlignment="1">
      <alignment horizontal="right"/>
    </xf>
    <xf numFmtId="0" fontId="13" fillId="0" borderId="0" xfId="78" applyFont="1"/>
    <xf numFmtId="4" fontId="13" fillId="0" borderId="0" xfId="78" applyNumberFormat="1" applyFont="1"/>
    <xf numFmtId="0" fontId="13" fillId="0" borderId="0" xfId="78" applyFont="1" applyAlignment="1">
      <alignment horizontal="left" vertical="top" wrapText="1"/>
    </xf>
    <xf numFmtId="0" fontId="10" fillId="0" borderId="0" xfId="81" quotePrefix="1" applyNumberFormat="1" applyFont="1" applyFill="1" applyAlignment="1">
      <alignment horizontal="left" vertical="top"/>
    </xf>
    <xf numFmtId="0" fontId="13" fillId="0" borderId="4" xfId="81" applyFont="1" applyFill="1" applyBorder="1" applyAlignment="1">
      <alignment vertical="top" wrapText="1"/>
    </xf>
    <xf numFmtId="0" fontId="13" fillId="0" borderId="5" xfId="81" applyFont="1" applyFill="1" applyBorder="1" applyAlignment="1">
      <alignment vertical="top" wrapText="1"/>
    </xf>
    <xf numFmtId="0" fontId="10" fillId="0" borderId="0" xfId="81" applyFont="1" applyFill="1" applyAlignment="1">
      <alignment vertical="top" wrapText="1"/>
    </xf>
    <xf numFmtId="0" fontId="10" fillId="0" borderId="0" xfId="0" applyFont="1"/>
    <xf numFmtId="0" fontId="10" fillId="0" borderId="0" xfId="81" applyFont="1"/>
    <xf numFmtId="0" fontId="8" fillId="0" borderId="6" xfId="81" applyFont="1" applyBorder="1" applyAlignment="1">
      <alignment horizontal="left"/>
    </xf>
    <xf numFmtId="4" fontId="8" fillId="0" borderId="6" xfId="81" applyNumberFormat="1" applyFont="1" applyBorder="1" applyAlignment="1">
      <alignment horizontal="right"/>
    </xf>
    <xf numFmtId="0" fontId="13" fillId="0" borderId="0" xfId="78" applyNumberFormat="1" applyFont="1" applyAlignment="1">
      <alignment vertical="top" wrapText="1"/>
    </xf>
    <xf numFmtId="0" fontId="13" fillId="0" borderId="0" xfId="81" applyNumberFormat="1" applyFont="1" applyFill="1" applyAlignment="1">
      <alignment horizontal="center" vertical="top" wrapText="1"/>
    </xf>
    <xf numFmtId="0" fontId="13" fillId="0" borderId="7" xfId="86" applyNumberFormat="1" applyFont="1" applyBorder="1" applyAlignment="1">
      <alignment vertical="top" wrapText="1"/>
    </xf>
    <xf numFmtId="0" fontId="10" fillId="0" borderId="0" xfId="78" applyFont="1" applyAlignment="1">
      <alignment horizontal="left" vertical="top" wrapText="1"/>
    </xf>
    <xf numFmtId="0" fontId="10" fillId="0" borderId="0" xfId="78" applyNumberFormat="1" applyFont="1" applyAlignment="1">
      <alignment vertical="top" wrapText="1"/>
    </xf>
    <xf numFmtId="0" fontId="10" fillId="0" borderId="0" xfId="78" applyFont="1"/>
    <xf numFmtId="4" fontId="10" fillId="0" borderId="0" xfId="78" applyNumberFormat="1" applyFont="1"/>
    <xf numFmtId="0" fontId="10" fillId="0" borderId="0" xfId="86" applyFont="1"/>
    <xf numFmtId="4" fontId="10" fillId="0" borderId="0" xfId="0" applyNumberFormat="1" applyFont="1"/>
    <xf numFmtId="0" fontId="10" fillId="0" borderId="3" xfId="78" applyFont="1" applyBorder="1"/>
    <xf numFmtId="4" fontId="10" fillId="0" borderId="3" xfId="78" applyNumberFormat="1" applyFont="1" applyBorder="1"/>
    <xf numFmtId="0" fontId="10" fillId="0" borderId="8" xfId="78" applyFont="1" applyBorder="1" applyAlignment="1">
      <alignment horizontal="left" vertical="top" wrapText="1"/>
    </xf>
    <xf numFmtId="0" fontId="10" fillId="0" borderId="8" xfId="78" applyNumberFormat="1" applyFont="1" applyBorder="1" applyAlignment="1">
      <alignment vertical="top" wrapText="1"/>
    </xf>
    <xf numFmtId="0" fontId="10" fillId="0" borderId="8" xfId="78" applyFont="1" applyBorder="1"/>
    <xf numFmtId="4" fontId="10" fillId="0" borderId="8" xfId="78" applyNumberFormat="1" applyFont="1" applyBorder="1"/>
    <xf numFmtId="4" fontId="17" fillId="0" borderId="0" xfId="86" applyNumberFormat="1" applyFont="1" applyFill="1"/>
    <xf numFmtId="4" fontId="10" fillId="0" borderId="0" xfId="86" applyNumberFormat="1" applyFont="1" applyFill="1"/>
    <xf numFmtId="4" fontId="10" fillId="0" borderId="0" xfId="0" applyNumberFormat="1" applyFont="1" applyFill="1"/>
    <xf numFmtId="0" fontId="8" fillId="0" borderId="6" xfId="81" applyFont="1" applyBorder="1"/>
    <xf numFmtId="0" fontId="8" fillId="0" borderId="0" xfId="81" applyFont="1" applyAlignment="1">
      <alignment vertical="top"/>
    </xf>
    <xf numFmtId="0" fontId="18" fillId="3" borderId="9" xfId="81" quotePrefix="1" applyFont="1" applyFill="1" applyBorder="1" applyAlignment="1">
      <alignment horizontal="left" vertical="top"/>
    </xf>
    <xf numFmtId="0" fontId="18" fillId="3" borderId="9" xfId="81" applyFont="1" applyFill="1" applyBorder="1"/>
    <xf numFmtId="0" fontId="18" fillId="3" borderId="9" xfId="81" applyFont="1" applyFill="1" applyBorder="1" applyAlignment="1">
      <alignment horizontal="center"/>
    </xf>
    <xf numFmtId="4" fontId="18" fillId="3" borderId="9" xfId="81" applyNumberFormat="1" applyFont="1" applyFill="1" applyBorder="1" applyAlignment="1">
      <alignment horizontal="center"/>
    </xf>
    <xf numFmtId="0" fontId="18" fillId="0" borderId="0" xfId="81" applyFont="1"/>
    <xf numFmtId="0" fontId="8" fillId="0" borderId="0" xfId="0" applyFont="1" applyBorder="1"/>
    <xf numFmtId="4" fontId="10" fillId="0" borderId="0" xfId="81" applyNumberFormat="1" applyFont="1" applyFill="1" applyAlignment="1"/>
    <xf numFmtId="0" fontId="4" fillId="0" borderId="0" xfId="0" applyFont="1"/>
    <xf numFmtId="0" fontId="13" fillId="0" borderId="0" xfId="81" applyFont="1" applyBorder="1" applyAlignment="1">
      <alignment vertical="top" wrapText="1"/>
    </xf>
    <xf numFmtId="0" fontId="8" fillId="0" borderId="0" xfId="124" applyFont="1" applyFill="1" applyBorder="1" applyAlignment="1">
      <alignment vertical="top"/>
      <protection locked="0"/>
    </xf>
    <xf numFmtId="4" fontId="8" fillId="0" borderId="0" xfId="124" applyNumberFormat="1" applyFont="1" applyFill="1" applyBorder="1">
      <protection locked="0"/>
    </xf>
    <xf numFmtId="4" fontId="8" fillId="0" borderId="0" xfId="124" applyNumberFormat="1" applyFont="1" applyBorder="1">
      <protection locked="0"/>
    </xf>
    <xf numFmtId="0" fontId="22" fillId="0" borderId="0" xfId="124" applyFont="1" applyFill="1" applyBorder="1" applyAlignment="1">
      <alignment horizontal="left" vertical="top" wrapText="1"/>
      <protection locked="0"/>
    </xf>
    <xf numFmtId="4" fontId="8" fillId="0" borderId="0" xfId="124" applyNumberFormat="1" applyFont="1" applyBorder="1" applyProtection="1">
      <protection locked="0"/>
    </xf>
    <xf numFmtId="0" fontId="8" fillId="0" borderId="0" xfId="0" applyFont="1" applyBorder="1" applyAlignment="1">
      <alignment horizontal="left" vertical="top" wrapText="1"/>
    </xf>
    <xf numFmtId="0" fontId="10" fillId="0" borderId="6" xfId="81" applyFont="1" applyBorder="1" applyAlignment="1">
      <alignment horizontal="left"/>
    </xf>
    <xf numFmtId="4" fontId="10" fillId="0" borderId="6" xfId="81" applyNumberFormat="1" applyFont="1" applyBorder="1" applyAlignment="1">
      <alignment horizontal="right"/>
    </xf>
    <xf numFmtId="0" fontId="13" fillId="3" borderId="9" xfId="81" quotePrefix="1" applyFont="1" applyFill="1" applyBorder="1" applyAlignment="1">
      <alignment horizontal="left" vertical="top"/>
    </xf>
    <xf numFmtId="0" fontId="10" fillId="0" borderId="6" xfId="81" applyFont="1" applyBorder="1" applyAlignment="1">
      <alignment vertical="top"/>
    </xf>
    <xf numFmtId="0" fontId="21" fillId="0" borderId="0" xfId="84" applyFont="1" applyAlignment="1">
      <alignment vertical="top"/>
    </xf>
    <xf numFmtId="0" fontId="21" fillId="0" borderId="0" xfId="85" applyFont="1" applyAlignment="1">
      <alignment vertical="top"/>
    </xf>
    <xf numFmtId="0" fontId="11" fillId="0" borderId="0" xfId="0" applyFont="1"/>
    <xf numFmtId="0" fontId="21" fillId="0" borderId="0" xfId="0" applyFont="1"/>
    <xf numFmtId="0" fontId="8" fillId="0" borderId="6" xfId="81" applyFont="1" applyBorder="1" applyAlignment="1">
      <alignment vertical="top" wrapText="1"/>
    </xf>
    <xf numFmtId="0" fontId="18" fillId="3" borderId="9" xfId="81" applyFont="1" applyFill="1" applyBorder="1" applyAlignment="1">
      <alignment vertical="top" wrapText="1"/>
    </xf>
    <xf numFmtId="0" fontId="21" fillId="0" borderId="0" xfId="0" applyFont="1" applyAlignment="1">
      <alignment vertical="top" wrapText="1"/>
    </xf>
    <xf numFmtId="4" fontId="21" fillId="0" borderId="0" xfId="0" applyNumberFormat="1" applyFont="1"/>
    <xf numFmtId="0" fontId="9" fillId="0" borderId="0" xfId="81" applyFont="1" applyAlignment="1">
      <alignment vertical="top" wrapText="1"/>
    </xf>
    <xf numFmtId="0" fontId="8" fillId="0" borderId="0" xfId="81" applyFont="1" applyAlignment="1">
      <alignment vertical="top" wrapText="1"/>
    </xf>
    <xf numFmtId="0" fontId="6" fillId="0" borderId="0" xfId="81" applyFont="1" applyAlignment="1">
      <alignment vertical="top" wrapText="1"/>
    </xf>
    <xf numFmtId="0" fontId="13" fillId="0" borderId="0" xfId="81" applyFont="1" applyFill="1" applyBorder="1" applyAlignment="1"/>
    <xf numFmtId="49" fontId="13" fillId="3" borderId="0" xfId="81" applyNumberFormat="1" applyFont="1" applyFill="1" applyBorder="1" applyAlignment="1">
      <alignment horizontal="left" vertical="top" wrapText="1"/>
    </xf>
    <xf numFmtId="0" fontId="8" fillId="0" borderId="6" xfId="81" applyFont="1" applyBorder="1" applyAlignment="1">
      <alignment vertical="top"/>
    </xf>
    <xf numFmtId="0" fontId="18" fillId="3" borderId="9" xfId="81" applyFont="1" applyFill="1" applyBorder="1" applyAlignment="1">
      <alignment vertical="top"/>
    </xf>
    <xf numFmtId="0" fontId="9" fillId="0" borderId="0" xfId="0" applyFont="1" applyAlignment="1">
      <alignment vertical="top" wrapText="1"/>
    </xf>
    <xf numFmtId="0" fontId="13" fillId="0" borderId="0" xfId="81" quotePrefix="1" applyFont="1" applyFill="1" applyAlignment="1">
      <alignment horizontal="left" vertical="top"/>
    </xf>
    <xf numFmtId="0" fontId="10" fillId="0" borderId="0" xfId="86" applyFont="1" applyAlignment="1">
      <alignment horizontal="left" vertical="top"/>
    </xf>
    <xf numFmtId="0" fontId="10" fillId="0" borderId="0" xfId="0" applyFont="1" applyAlignment="1">
      <alignment horizontal="left" vertical="top"/>
    </xf>
    <xf numFmtId="4" fontId="10" fillId="0" borderId="0" xfId="78" applyNumberFormat="1" applyFont="1" applyFill="1"/>
    <xf numFmtId="0" fontId="10" fillId="0" borderId="0" xfId="81" applyFont="1" applyFill="1" applyBorder="1" applyAlignment="1">
      <alignment horizontal="justify" vertical="top" wrapText="1"/>
    </xf>
    <xf numFmtId="0" fontId="10" fillId="0" borderId="6" xfId="81" applyFont="1" applyBorder="1" applyAlignment="1">
      <alignment vertical="top" wrapText="1"/>
    </xf>
    <xf numFmtId="0" fontId="10" fillId="0" borderId="0" xfId="81" applyFont="1" applyFill="1" applyBorder="1" applyAlignment="1">
      <alignment horizontal="right" vertical="top" wrapText="1"/>
    </xf>
    <xf numFmtId="0" fontId="21" fillId="0" borderId="3" xfId="0" applyFont="1" applyBorder="1"/>
    <xf numFmtId="0" fontId="21" fillId="0" borderId="3" xfId="0" applyFont="1" applyBorder="1" applyAlignment="1">
      <alignment vertical="top" wrapText="1"/>
    </xf>
    <xf numFmtId="4" fontId="21" fillId="0" borderId="3" xfId="0" applyNumberFormat="1" applyFont="1" applyBorder="1"/>
    <xf numFmtId="4" fontId="8" fillId="0" borderId="0" xfId="81" applyNumberFormat="1" applyFont="1" applyFill="1"/>
    <xf numFmtId="0" fontId="10" fillId="0" borderId="6" xfId="81" applyFont="1" applyBorder="1" applyAlignment="1">
      <alignment horizontal="left" vertical="top"/>
    </xf>
    <xf numFmtId="0" fontId="21" fillId="0" borderId="0" xfId="0" applyFont="1" applyAlignment="1">
      <alignment horizontal="left" vertical="top"/>
    </xf>
    <xf numFmtId="0" fontId="9" fillId="0" borderId="4" xfId="81" applyFont="1" applyFill="1" applyBorder="1" applyAlignment="1">
      <alignment horizontal="left" vertical="top" wrapText="1"/>
    </xf>
    <xf numFmtId="0" fontId="9" fillId="0" borderId="5" xfId="81" applyFont="1" applyFill="1" applyBorder="1" applyAlignment="1">
      <alignment horizontal="left" vertical="top" wrapText="1"/>
    </xf>
    <xf numFmtId="0" fontId="6" fillId="0" borderId="0" xfId="0" applyFont="1" applyAlignment="1">
      <alignment vertical="top" wrapText="1"/>
    </xf>
    <xf numFmtId="0" fontId="6" fillId="0" borderId="0" xfId="81" applyFont="1" applyFill="1" applyAlignment="1" applyProtection="1">
      <alignment vertical="top" wrapText="1"/>
      <protection locked="0"/>
    </xf>
    <xf numFmtId="0" fontId="6" fillId="0" borderId="0" xfId="81" applyFont="1" applyFill="1" applyAlignment="1"/>
    <xf numFmtId="2" fontId="14" fillId="0" borderId="0" xfId="93" applyNumberFormat="1" applyFont="1" applyFill="1" applyBorder="1" applyAlignment="1">
      <alignment horizontal="left" vertical="top" wrapText="1"/>
    </xf>
    <xf numFmtId="0" fontId="8" fillId="0" borderId="0" xfId="124" applyFont="1" applyBorder="1" applyAlignment="1">
      <protection locked="0"/>
    </xf>
    <xf numFmtId="0" fontId="8" fillId="0" borderId="0" xfId="81" quotePrefix="1" applyFont="1" applyFill="1" applyAlignment="1"/>
    <xf numFmtId="0" fontId="8" fillId="0" borderId="3" xfId="81" applyFont="1" applyFill="1" applyBorder="1" applyAlignment="1"/>
    <xf numFmtId="49" fontId="6" fillId="0" borderId="0" xfId="81" applyNumberFormat="1" applyFont="1" applyFill="1" applyBorder="1" applyAlignment="1">
      <alignment horizontal="left" vertical="top" wrapText="1"/>
    </xf>
    <xf numFmtId="0" fontId="6" fillId="0" borderId="0" xfId="0" applyFont="1" applyBorder="1" applyAlignment="1">
      <alignment horizontal="left"/>
    </xf>
    <xf numFmtId="4" fontId="6" fillId="0" borderId="0" xfId="0" applyNumberFormat="1" applyFont="1" applyBorder="1" applyAlignment="1">
      <alignment horizontal="right"/>
    </xf>
    <xf numFmtId="49" fontId="6" fillId="0" borderId="0" xfId="79" applyNumberFormat="1" applyFont="1" applyBorder="1" applyAlignment="1">
      <alignment horizontal="left" vertical="top" wrapText="1"/>
    </xf>
    <xf numFmtId="49" fontId="6" fillId="0" borderId="0" xfId="81" quotePrefix="1" applyNumberFormat="1" applyFont="1" applyFill="1" applyBorder="1" applyAlignment="1" applyProtection="1">
      <alignment horizontal="left" vertical="top" wrapText="1"/>
      <protection locked="0"/>
    </xf>
    <xf numFmtId="0" fontId="6" fillId="0" borderId="0" xfId="81" applyFont="1" applyFill="1" applyBorder="1" applyAlignment="1">
      <alignment horizontal="left"/>
    </xf>
    <xf numFmtId="0" fontId="6" fillId="0" borderId="0" xfId="81" applyFont="1" applyFill="1" applyAlignment="1">
      <alignment horizontal="left" vertical="top"/>
    </xf>
    <xf numFmtId="49" fontId="6" fillId="0" borderId="0" xfId="79" applyNumberFormat="1" applyFont="1" applyAlignment="1">
      <alignment horizontal="left" vertical="top"/>
    </xf>
    <xf numFmtId="0" fontId="26" fillId="0" borderId="0" xfId="0" applyFont="1" applyFill="1" applyBorder="1" applyAlignment="1">
      <alignment horizontal="left" vertical="top" wrapText="1"/>
    </xf>
    <xf numFmtId="0" fontId="6" fillId="0" borderId="0" xfId="81" applyFont="1" applyFill="1" applyAlignment="1">
      <alignment horizontal="left" vertical="top" wrapText="1"/>
    </xf>
    <xf numFmtId="0" fontId="6" fillId="0" borderId="0" xfId="86" applyNumberFormat="1" applyFont="1" applyAlignment="1">
      <alignment horizontal="left" vertical="top" wrapText="1"/>
    </xf>
    <xf numFmtId="4" fontId="6" fillId="0" borderId="0" xfId="81" applyNumberFormat="1" applyFont="1" applyFill="1" applyBorder="1" applyAlignment="1">
      <alignment horizontal="left"/>
    </xf>
    <xf numFmtId="0" fontId="6" fillId="0" borderId="0" xfId="0" applyFont="1" applyFill="1" applyBorder="1" applyAlignment="1">
      <alignment vertical="top" wrapText="1"/>
    </xf>
    <xf numFmtId="0" fontId="9" fillId="0" borderId="0" xfId="81" quotePrefix="1" applyFont="1" applyAlignment="1">
      <alignment vertical="top"/>
    </xf>
    <xf numFmtId="0" fontId="18" fillId="3" borderId="9" xfId="81" quotePrefix="1" applyFont="1" applyFill="1" applyBorder="1" applyAlignment="1">
      <alignment vertical="top"/>
    </xf>
    <xf numFmtId="0" fontId="8" fillId="0" borderId="3" xfId="81" applyFont="1" applyBorder="1" applyAlignment="1">
      <alignment vertical="top"/>
    </xf>
    <xf numFmtId="0" fontId="6" fillId="0" borderId="0" xfId="81" applyFont="1" applyFill="1" applyAlignment="1">
      <alignment vertical="top"/>
    </xf>
    <xf numFmtId="0" fontId="13" fillId="0" borderId="0" xfId="0" applyFont="1" applyFill="1" applyAlignment="1">
      <alignment horizontal="left" vertical="top" wrapText="1"/>
    </xf>
    <xf numFmtId="0" fontId="21" fillId="0" borderId="0" xfId="88" applyFont="1" applyAlignment="1">
      <alignment horizontal="right"/>
    </xf>
    <xf numFmtId="4" fontId="21" fillId="0" borderId="0" xfId="88" applyNumberFormat="1" applyFont="1" applyAlignment="1">
      <alignment horizontal="right"/>
    </xf>
    <xf numFmtId="0" fontId="6" fillId="0" borderId="0" xfId="86" applyFont="1" applyAlignment="1">
      <alignment horizontal="left" vertical="top"/>
    </xf>
    <xf numFmtId="0" fontId="6" fillId="0" borderId="0" xfId="81" applyFont="1" applyFill="1" applyBorder="1" applyAlignment="1">
      <alignment horizontal="left" vertical="top"/>
    </xf>
    <xf numFmtId="0" fontId="21" fillId="0" borderId="3" xfId="0" applyFont="1" applyBorder="1" applyAlignment="1">
      <alignment horizontal="left" vertical="top"/>
    </xf>
    <xf numFmtId="4" fontId="10" fillId="0" borderId="0" xfId="81" applyNumberFormat="1" applyFont="1" applyFill="1" applyAlignment="1">
      <alignment vertical="center"/>
    </xf>
    <xf numFmtId="4" fontId="10" fillId="0" borderId="0" xfId="81" applyNumberFormat="1" applyFont="1" applyFill="1" applyBorder="1"/>
    <xf numFmtId="0" fontId="6" fillId="0" borderId="0" xfId="0" applyFont="1"/>
    <xf numFmtId="0" fontId="8" fillId="0" borderId="6" xfId="81" applyFont="1" applyBorder="1" applyAlignment="1">
      <alignment wrapText="1"/>
    </xf>
    <xf numFmtId="0" fontId="18" fillId="3" borderId="9" xfId="81" applyFont="1" applyFill="1" applyBorder="1" applyAlignment="1">
      <alignment wrapText="1"/>
    </xf>
    <xf numFmtId="4" fontId="0" fillId="0" borderId="0" xfId="0" applyNumberFormat="1"/>
    <xf numFmtId="0" fontId="70" fillId="0" borderId="0" xfId="0" applyFont="1" applyAlignment="1">
      <alignment vertical="top" wrapText="1"/>
    </xf>
    <xf numFmtId="0" fontId="0" fillId="0" borderId="0" xfId="0" applyAlignment="1">
      <alignment vertical="top"/>
    </xf>
    <xf numFmtId="0" fontId="13" fillId="0" borderId="0" xfId="81" applyFont="1" applyFill="1" applyAlignment="1">
      <alignment horizontal="left" vertical="top" wrapText="1"/>
    </xf>
    <xf numFmtId="0" fontId="13" fillId="0" borderId="0" xfId="81" applyFont="1" applyFill="1" applyAlignment="1">
      <alignment horizontal="center" vertical="top" wrapText="1"/>
    </xf>
    <xf numFmtId="0" fontId="6" fillId="0" borderId="0" xfId="81" applyNumberFormat="1" applyFont="1" applyFill="1" applyAlignment="1">
      <alignment horizontal="left"/>
    </xf>
    <xf numFmtId="0" fontId="6" fillId="0" borderId="0" xfId="81" applyFont="1" applyFill="1" applyBorder="1"/>
    <xf numFmtId="4" fontId="6" fillId="0" borderId="0" xfId="81" applyNumberFormat="1" applyFont="1" applyFill="1" applyAlignment="1"/>
    <xf numFmtId="0" fontId="6" fillId="0" borderId="6" xfId="81" applyFont="1" applyBorder="1"/>
    <xf numFmtId="0" fontId="6" fillId="0" borderId="0" xfId="0" applyNumberFormat="1" applyFont="1" applyAlignment="1">
      <alignment vertical="top" wrapText="1"/>
    </xf>
    <xf numFmtId="0" fontId="6" fillId="0" borderId="0" xfId="78" applyNumberFormat="1" applyFont="1" applyAlignment="1">
      <alignment vertical="top" wrapText="1"/>
    </xf>
    <xf numFmtId="4" fontId="71" fillId="0" borderId="0" xfId="81" applyNumberFormat="1" applyFont="1" applyFill="1" applyAlignment="1">
      <alignment horizontal="right"/>
    </xf>
    <xf numFmtId="4" fontId="72" fillId="0" borderId="0" xfId="81" applyNumberFormat="1" applyFont="1" applyFill="1" applyAlignment="1">
      <alignment horizontal="left"/>
    </xf>
    <xf numFmtId="4" fontId="26" fillId="0" borderId="0" xfId="0" applyNumberFormat="1" applyFont="1" applyFill="1" applyBorder="1" applyAlignment="1">
      <alignment horizontal="left" vertical="top" wrapText="1"/>
    </xf>
    <xf numFmtId="0" fontId="6" fillId="0" borderId="3" xfId="81" applyFont="1" applyFill="1" applyBorder="1" applyAlignment="1">
      <alignment horizontal="left" vertical="top"/>
    </xf>
    <xf numFmtId="0" fontId="6" fillId="0" borderId="6" xfId="81" applyFont="1" applyBorder="1" applyAlignment="1">
      <alignment vertical="top"/>
    </xf>
    <xf numFmtId="0" fontId="6" fillId="0" borderId="0" xfId="0" applyFont="1" applyAlignment="1">
      <alignment horizontal="left" vertical="top" wrapText="1"/>
    </xf>
    <xf numFmtId="0" fontId="6" fillId="0" borderId="3" xfId="81" applyFont="1" applyFill="1" applyBorder="1" applyAlignment="1">
      <alignment horizontal="left" vertical="top" wrapText="1"/>
    </xf>
    <xf numFmtId="0" fontId="6" fillId="0" borderId="0" xfId="81" applyFont="1" applyFill="1" applyBorder="1" applyAlignment="1">
      <alignment vertical="center"/>
    </xf>
    <xf numFmtId="0" fontId="6" fillId="0" borderId="0" xfId="81" applyFont="1" applyFill="1" applyBorder="1" applyAlignment="1"/>
    <xf numFmtId="0" fontId="6" fillId="0" borderId="0" xfId="79" applyFont="1" applyAlignment="1"/>
    <xf numFmtId="4" fontId="6" fillId="0" borderId="0" xfId="79" applyNumberFormat="1" applyFont="1" applyFill="1" applyAlignment="1"/>
    <xf numFmtId="4" fontId="6" fillId="0" borderId="0" xfId="79" applyNumberFormat="1" applyFont="1" applyAlignment="1"/>
    <xf numFmtId="0" fontId="6" fillId="0" borderId="0" xfId="79" applyFont="1"/>
    <xf numFmtId="0" fontId="6" fillId="0" borderId="0" xfId="79" applyFont="1" applyAlignment="1">
      <alignment horizontal="center"/>
    </xf>
    <xf numFmtId="0" fontId="6" fillId="0" borderId="0" xfId="0" applyFont="1" applyAlignment="1"/>
    <xf numFmtId="4" fontId="6" fillId="0" borderId="0" xfId="0" applyNumberFormat="1" applyFont="1" applyFill="1" applyAlignment="1"/>
    <xf numFmtId="0" fontId="6" fillId="0" borderId="0" xfId="0" applyFont="1" applyFill="1" applyBorder="1" applyAlignment="1">
      <alignment horizontal="left" vertical="top" wrapText="1"/>
    </xf>
    <xf numFmtId="4" fontId="6" fillId="0" borderId="0" xfId="0" applyNumberFormat="1" applyFont="1" applyAlignment="1"/>
    <xf numFmtId="0" fontId="6" fillId="0" borderId="3" xfId="81" applyFont="1" applyFill="1" applyBorder="1" applyAlignment="1" applyProtection="1">
      <alignment horizontal="justify" vertical="top" wrapText="1"/>
      <protection locked="0"/>
    </xf>
    <xf numFmtId="0" fontId="6" fillId="0" borderId="3" xfId="81" applyFont="1" applyFill="1" applyBorder="1" applyAlignment="1"/>
    <xf numFmtId="4" fontId="6" fillId="0" borderId="3" xfId="81" applyNumberFormat="1" applyFont="1" applyFill="1" applyBorder="1" applyAlignment="1"/>
    <xf numFmtId="4" fontId="6" fillId="0" borderId="0" xfId="0" applyNumberFormat="1" applyFont="1" applyBorder="1" applyAlignment="1"/>
    <xf numFmtId="0" fontId="6" fillId="0" borderId="0" xfId="78" applyFont="1" applyFill="1" applyAlignment="1">
      <alignment horizontal="left" vertical="top" wrapText="1"/>
    </xf>
    <xf numFmtId="0" fontId="6" fillId="0" borderId="0" xfId="20" applyFont="1" applyFill="1" applyBorder="1" applyAlignment="1">
      <alignment horizontal="left" vertical="top" wrapText="1"/>
    </xf>
    <xf numFmtId="0" fontId="73" fillId="0" borderId="0" xfId="0" applyFont="1" applyAlignment="1">
      <alignment horizontal="left" vertical="top" wrapText="1"/>
    </xf>
    <xf numFmtId="0" fontId="6" fillId="0" borderId="0" xfId="81" applyFont="1" applyFill="1" applyBorder="1" applyAlignment="1">
      <alignment horizontal="justify" vertical="top" wrapText="1"/>
    </xf>
    <xf numFmtId="0" fontId="13" fillId="0" borderId="0" xfId="0" applyFont="1" applyAlignment="1">
      <alignment horizontal="left" vertical="top" wrapText="1"/>
    </xf>
    <xf numFmtId="0" fontId="6" fillId="0" borderId="0" xfId="0" applyFont="1" applyAlignment="1">
      <alignment horizontal="left" wrapText="1"/>
    </xf>
    <xf numFmtId="0" fontId="6" fillId="0" borderId="0" xfId="0" applyFont="1" applyFill="1"/>
    <xf numFmtId="4" fontId="72" fillId="0" borderId="0" xfId="81" applyNumberFormat="1" applyFont="1" applyFill="1" applyAlignment="1">
      <alignment wrapText="1"/>
    </xf>
    <xf numFmtId="4" fontId="8" fillId="0" borderId="0" xfId="81" applyNumberFormat="1" applyFont="1" applyFill="1" applyAlignment="1">
      <alignment wrapText="1"/>
    </xf>
    <xf numFmtId="4" fontId="8" fillId="0" borderId="0" xfId="81" applyNumberFormat="1" applyFont="1" applyFill="1" applyAlignment="1">
      <alignment horizontal="right" wrapText="1"/>
    </xf>
    <xf numFmtId="4" fontId="6" fillId="0" borderId="0" xfId="0" applyNumberFormat="1" applyFont="1"/>
    <xf numFmtId="2" fontId="6" fillId="0" borderId="0" xfId="0" applyNumberFormat="1" applyFont="1" applyFill="1" applyAlignment="1">
      <alignment horizontal="left"/>
    </xf>
    <xf numFmtId="2" fontId="6" fillId="0" borderId="0" xfId="0" applyNumberFormat="1" applyFont="1" applyFill="1" applyAlignment="1">
      <alignment horizontal="right"/>
    </xf>
    <xf numFmtId="2" fontId="73" fillId="0" borderId="0" xfId="0" applyNumberFormat="1" applyFont="1" applyFill="1"/>
    <xf numFmtId="2" fontId="33" fillId="0" borderId="0" xfId="0" applyNumberFormat="1" applyFont="1" applyFill="1"/>
    <xf numFmtId="0" fontId="6" fillId="0" borderId="0" xfId="0" applyFont="1" applyFill="1" applyAlignment="1">
      <alignment wrapText="1"/>
    </xf>
    <xf numFmtId="0" fontId="6" fillId="0" borderId="0" xfId="79" applyFont="1" applyFill="1" applyBorder="1" applyAlignment="1"/>
    <xf numFmtId="0" fontId="6" fillId="0" borderId="0" xfId="79" applyFont="1" applyFill="1"/>
    <xf numFmtId="0" fontId="6" fillId="0" borderId="0" xfId="79" applyFont="1" applyFill="1" applyAlignment="1"/>
    <xf numFmtId="0" fontId="14" fillId="0" borderId="0" xfId="0" applyFont="1" applyAlignment="1">
      <alignment horizontal="left" vertical="top" wrapText="1"/>
    </xf>
    <xf numFmtId="0" fontId="14" fillId="0" borderId="0" xfId="20" applyFont="1" applyFill="1" applyBorder="1" applyAlignment="1">
      <alignment horizontal="left" vertical="top" wrapText="1"/>
    </xf>
    <xf numFmtId="0" fontId="8" fillId="0" borderId="0" xfId="82" applyFont="1"/>
    <xf numFmtId="49" fontId="13" fillId="0" borderId="0" xfId="80" applyNumberFormat="1" applyFont="1" applyAlignment="1">
      <alignment horizontal="left" vertical="top"/>
    </xf>
    <xf numFmtId="0" fontId="13" fillId="0" borderId="0" xfId="80" applyFont="1" applyAlignment="1">
      <alignment horizontal="right"/>
    </xf>
    <xf numFmtId="0" fontId="13" fillId="0" borderId="0" xfId="80" applyFont="1" applyAlignment="1"/>
    <xf numFmtId="0" fontId="13" fillId="0" borderId="0" xfId="80" applyFont="1"/>
    <xf numFmtId="0" fontId="8" fillId="0" borderId="6" xfId="83" applyFont="1" applyBorder="1"/>
    <xf numFmtId="0" fontId="8" fillId="0" borderId="0" xfId="83" applyFont="1"/>
    <xf numFmtId="0" fontId="18" fillId="3" borderId="9" xfId="83" quotePrefix="1" applyFont="1" applyFill="1" applyBorder="1" applyAlignment="1">
      <alignment horizontal="left" vertical="top"/>
    </xf>
    <xf numFmtId="0" fontId="18" fillId="0" borderId="0" xfId="83" applyFont="1"/>
    <xf numFmtId="0" fontId="13" fillId="0" borderId="0" xfId="83" applyFont="1" applyFill="1" applyAlignment="1">
      <alignment vertical="top"/>
    </xf>
    <xf numFmtId="0" fontId="13" fillId="0" borderId="0" xfId="83" applyFont="1" applyFill="1"/>
    <xf numFmtId="0" fontId="13" fillId="0" borderId="0" xfId="83" applyFont="1" applyBorder="1" applyAlignment="1">
      <alignment vertical="top" wrapText="1"/>
    </xf>
    <xf numFmtId="49" fontId="6" fillId="0" borderId="0" xfId="80" quotePrefix="1" applyNumberFormat="1" applyFont="1" applyFill="1" applyBorder="1" applyAlignment="1">
      <alignment horizontal="left" vertical="top"/>
    </xf>
    <xf numFmtId="0" fontId="6" fillId="0" borderId="0" xfId="80" applyFont="1" applyFill="1" applyBorder="1"/>
    <xf numFmtId="0" fontId="6" fillId="0" borderId="0" xfId="80" applyFont="1" applyFill="1" applyBorder="1" applyAlignment="1"/>
    <xf numFmtId="0" fontId="6" fillId="0" borderId="0" xfId="80" applyFont="1" applyFill="1" applyBorder="1" applyAlignment="1">
      <alignment horizontal="center"/>
    </xf>
    <xf numFmtId="0" fontId="6" fillId="0" borderId="0" xfId="0" applyFont="1" applyFill="1" applyAlignment="1">
      <alignment vertical="top" wrapText="1"/>
    </xf>
    <xf numFmtId="49" fontId="6" fillId="0" borderId="0" xfId="80" applyNumberFormat="1" applyFont="1" applyFill="1" applyBorder="1" applyAlignment="1">
      <alignment horizontal="left" vertical="top"/>
    </xf>
    <xf numFmtId="0" fontId="6" fillId="0" borderId="0" xfId="82" applyFont="1" applyFill="1" applyAlignment="1">
      <alignment horizontal="left" vertical="top"/>
    </xf>
    <xf numFmtId="0" fontId="6" fillId="0" borderId="0" xfId="82" applyFont="1" applyFill="1"/>
    <xf numFmtId="0" fontId="14" fillId="0" borderId="0" xfId="0" applyFont="1" applyAlignment="1">
      <alignment vertical="top" wrapText="1"/>
    </xf>
    <xf numFmtId="49" fontId="6" fillId="0" borderId="0" xfId="80" applyNumberFormat="1" applyFont="1" applyFill="1" applyBorder="1" applyAlignment="1">
      <alignment horizontal="center" vertical="top"/>
    </xf>
    <xf numFmtId="49" fontId="6" fillId="0" borderId="0" xfId="80" applyNumberFormat="1" applyFont="1" applyFill="1" applyBorder="1" applyAlignment="1">
      <alignment horizontal="left" vertical="top" wrapText="1"/>
    </xf>
    <xf numFmtId="49" fontId="6" fillId="0" borderId="0" xfId="80" quotePrefix="1" applyNumberFormat="1" applyFont="1" applyFill="1" applyBorder="1" applyAlignment="1">
      <alignment horizontal="left" vertical="top" wrapText="1"/>
    </xf>
    <xf numFmtId="4" fontId="6" fillId="0" borderId="0" xfId="80" applyNumberFormat="1" applyFont="1" applyFill="1" applyBorder="1" applyAlignment="1">
      <alignment horizontal="right"/>
    </xf>
    <xf numFmtId="4" fontId="6" fillId="0" borderId="0" xfId="80" applyNumberFormat="1" applyFont="1" applyFill="1" applyBorder="1" applyAlignment="1"/>
    <xf numFmtId="164" fontId="6" fillId="0" borderId="0" xfId="80" applyNumberFormat="1" applyFont="1" applyFill="1" applyBorder="1" applyAlignment="1">
      <alignment vertical="center"/>
    </xf>
    <xf numFmtId="4" fontId="6" fillId="0" borderId="0" xfId="80" applyNumberFormat="1" applyFont="1" applyBorder="1" applyAlignment="1">
      <alignment horizontal="right"/>
    </xf>
    <xf numFmtId="4" fontId="6" fillId="0" borderId="0" xfId="80" applyNumberFormat="1" applyFont="1" applyBorder="1" applyAlignment="1"/>
    <xf numFmtId="0" fontId="6" fillId="0" borderId="0" xfId="80" applyFont="1"/>
    <xf numFmtId="49" fontId="6" fillId="0" borderId="0" xfId="80" applyNumberFormat="1" applyFont="1" applyAlignment="1">
      <alignment horizontal="center" vertical="top"/>
    </xf>
    <xf numFmtId="0" fontId="6" fillId="0" borderId="0" xfId="80" applyFont="1" applyAlignment="1">
      <alignment horizontal="right"/>
    </xf>
    <xf numFmtId="0" fontId="6" fillId="0" borderId="0" xfId="80" applyFont="1" applyAlignment="1"/>
    <xf numFmtId="0" fontId="8" fillId="0" borderId="0" xfId="82" applyFont="1" applyAlignment="1">
      <alignment horizontal="center" vertical="top"/>
    </xf>
    <xf numFmtId="0" fontId="9" fillId="0" borderId="0" xfId="82" applyFont="1" applyAlignment="1">
      <alignment vertical="top"/>
    </xf>
    <xf numFmtId="0" fontId="8" fillId="0" borderId="0" xfId="82" applyFont="1" applyFill="1" applyAlignment="1">
      <alignment horizontal="left"/>
    </xf>
    <xf numFmtId="4" fontId="8" fillId="0" borderId="0" xfId="82" applyNumberFormat="1" applyFont="1" applyFill="1" applyAlignment="1"/>
    <xf numFmtId="4" fontId="8" fillId="0" borderId="0" xfId="82" applyNumberFormat="1" applyFont="1" applyAlignment="1">
      <alignment horizontal="right"/>
    </xf>
    <xf numFmtId="0" fontId="8" fillId="0" borderId="0" xfId="82" applyFont="1" applyFill="1"/>
    <xf numFmtId="0" fontId="13" fillId="0" borderId="0" xfId="82" applyFont="1" applyAlignment="1">
      <alignment vertical="top" wrapText="1"/>
    </xf>
    <xf numFmtId="0" fontId="13" fillId="0" borderId="0" xfId="82" applyFont="1" applyFill="1" applyAlignment="1">
      <alignment horizontal="left"/>
    </xf>
    <xf numFmtId="4" fontId="13" fillId="0" borderId="0" xfId="82" applyNumberFormat="1" applyFont="1" applyFill="1" applyAlignment="1"/>
    <xf numFmtId="0" fontId="13" fillId="0" borderId="0" xfId="82" applyFont="1" applyAlignment="1">
      <alignment horizontal="right"/>
    </xf>
    <xf numFmtId="4" fontId="13" fillId="0" borderId="0" xfId="82" applyNumberFormat="1" applyFont="1" applyAlignment="1">
      <alignment horizontal="right"/>
    </xf>
    <xf numFmtId="0" fontId="13" fillId="0" borderId="0" xfId="82" applyFont="1" applyFill="1"/>
    <xf numFmtId="0" fontId="13" fillId="0" borderId="0" xfId="82" applyFont="1"/>
    <xf numFmtId="0" fontId="13" fillId="0" borderId="0" xfId="82" quotePrefix="1" applyFont="1" applyAlignment="1">
      <alignment horizontal="left" vertical="top"/>
    </xf>
    <xf numFmtId="0" fontId="13" fillId="3" borderId="9" xfId="82" quotePrefix="1" applyFont="1" applyFill="1" applyBorder="1" applyAlignment="1">
      <alignment horizontal="left" vertical="top"/>
    </xf>
    <xf numFmtId="0" fontId="13" fillId="3" borderId="9" xfId="82" applyFont="1" applyFill="1" applyBorder="1" applyAlignment="1">
      <alignment vertical="top" wrapText="1"/>
    </xf>
    <xf numFmtId="0" fontId="13" fillId="3" borderId="9" xfId="82" applyFont="1" applyFill="1" applyBorder="1" applyAlignment="1">
      <alignment horizontal="center"/>
    </xf>
    <xf numFmtId="4" fontId="13" fillId="3" borderId="9" xfId="82" applyNumberFormat="1" applyFont="1" applyFill="1" applyBorder="1" applyAlignment="1">
      <alignment horizontal="center"/>
    </xf>
    <xf numFmtId="0" fontId="13" fillId="3" borderId="0" xfId="82" applyFont="1" applyFill="1"/>
    <xf numFmtId="0" fontId="6" fillId="0" borderId="0" xfId="82" applyFont="1" applyFill="1" applyBorder="1" applyAlignment="1">
      <alignment horizontal="left" vertical="top" wrapText="1"/>
    </xf>
    <xf numFmtId="0" fontId="6" fillId="0" borderId="0" xfId="82" applyFont="1" applyFill="1" applyBorder="1" applyAlignment="1">
      <alignment horizontal="left"/>
    </xf>
    <xf numFmtId="4" fontId="6" fillId="0" borderId="0" xfId="82" applyNumberFormat="1" applyFont="1" applyFill="1" applyBorder="1" applyAlignment="1"/>
    <xf numFmtId="4" fontId="6" fillId="0" borderId="0" xfId="82" applyNumberFormat="1" applyFont="1" applyFill="1" applyBorder="1" applyAlignment="1">
      <alignment horizontal="right"/>
    </xf>
    <xf numFmtId="0" fontId="6" fillId="0" borderId="0" xfId="83" applyFont="1" applyFill="1" applyAlignment="1">
      <alignment horizontal="left" vertical="top"/>
    </xf>
    <xf numFmtId="0" fontId="6" fillId="0" borderId="0" xfId="83" applyFont="1" applyFill="1"/>
    <xf numFmtId="4" fontId="6" fillId="0" borderId="0" xfId="83" applyNumberFormat="1" applyFont="1" applyFill="1"/>
    <xf numFmtId="0" fontId="6" fillId="0" borderId="0" xfId="83" applyFont="1" applyFill="1" applyBorder="1" applyAlignment="1">
      <alignment horizontal="left"/>
    </xf>
    <xf numFmtId="4" fontId="6" fillId="0" borderId="0" xfId="83" applyNumberFormat="1" applyFont="1" applyFill="1" applyBorder="1" applyAlignment="1"/>
    <xf numFmtId="4" fontId="6" fillId="0" borderId="0" xfId="83" applyNumberFormat="1" applyFont="1" applyFill="1" applyBorder="1" applyAlignment="1">
      <alignment horizontal="right"/>
    </xf>
    <xf numFmtId="0" fontId="6" fillId="0" borderId="0" xfId="83" applyFont="1" applyFill="1" applyAlignment="1">
      <alignment vertical="top" wrapText="1"/>
    </xf>
    <xf numFmtId="0" fontId="6" fillId="0" borderId="0" xfId="82" applyFont="1" applyBorder="1" applyAlignment="1">
      <alignment horizontal="left" vertical="top"/>
    </xf>
    <xf numFmtId="0" fontId="6" fillId="0" borderId="0" xfId="82" applyFont="1" applyFill="1" applyBorder="1" applyAlignment="1">
      <alignment vertical="top" wrapText="1"/>
    </xf>
    <xf numFmtId="4" fontId="6" fillId="0" borderId="0" xfId="82" applyNumberFormat="1" applyFont="1" applyBorder="1" applyAlignment="1">
      <alignment horizontal="right"/>
    </xf>
    <xf numFmtId="0" fontId="6" fillId="0" borderId="0" xfId="82" applyFont="1" applyBorder="1"/>
    <xf numFmtId="0" fontId="0" fillId="0" borderId="0" xfId="87" applyFont="1" applyFill="1" applyAlignment="1">
      <alignment horizontal="left" vertical="top"/>
    </xf>
    <xf numFmtId="0" fontId="0" fillId="0" borderId="0" xfId="87" applyFont="1" applyFill="1" applyAlignment="1">
      <alignment horizontal="center"/>
    </xf>
    <xf numFmtId="0" fontId="6" fillId="0" borderId="0" xfId="82" applyFont="1"/>
    <xf numFmtId="0" fontId="6" fillId="0" borderId="3" xfId="82" applyFont="1" applyFill="1" applyBorder="1" applyAlignment="1">
      <alignment horizontal="left" vertical="top"/>
    </xf>
    <xf numFmtId="0" fontId="6" fillId="0" borderId="3" xfId="82" applyFont="1" applyFill="1" applyBorder="1" applyAlignment="1">
      <alignment horizontal="right" vertical="top" wrapText="1"/>
    </xf>
    <xf numFmtId="0" fontId="6" fillId="0" borderId="3" xfId="82" applyFont="1" applyFill="1" applyBorder="1" applyAlignment="1">
      <alignment horizontal="left"/>
    </xf>
    <xf numFmtId="4" fontId="6" fillId="0" borderId="3" xfId="82" applyNumberFormat="1" applyFont="1" applyFill="1" applyBorder="1" applyAlignment="1"/>
    <xf numFmtId="4" fontId="6" fillId="0" borderId="3" xfId="82" applyNumberFormat="1" applyFont="1" applyFill="1" applyBorder="1" applyAlignment="1">
      <alignment horizontal="right"/>
    </xf>
    <xf numFmtId="0" fontId="6" fillId="0" borderId="3" xfId="82" applyFont="1" applyFill="1" applyBorder="1" applyAlignment="1"/>
    <xf numFmtId="0" fontId="6" fillId="0" borderId="0" xfId="82" applyFont="1" applyFill="1" applyAlignment="1">
      <alignment horizontal="center" vertical="top"/>
    </xf>
    <xf numFmtId="0" fontId="6" fillId="0" borderId="0" xfId="82" applyFont="1" applyFill="1" applyAlignment="1">
      <alignment vertical="top" wrapText="1"/>
    </xf>
    <xf numFmtId="0" fontId="6" fillId="0" borderId="0" xfId="82" applyFont="1" applyFill="1" applyAlignment="1">
      <alignment horizontal="left"/>
    </xf>
    <xf numFmtId="4" fontId="6" fillId="0" borderId="0" xfId="82" applyNumberFormat="1" applyFont="1" applyFill="1" applyAlignment="1"/>
    <xf numFmtId="4" fontId="6" fillId="0" borderId="0" xfId="82" applyNumberFormat="1" applyFont="1" applyFill="1" applyAlignment="1">
      <alignment horizontal="right"/>
    </xf>
    <xf numFmtId="0" fontId="6" fillId="0" borderId="0" xfId="82" applyFont="1" applyFill="1" applyAlignment="1"/>
    <xf numFmtId="0" fontId="24" fillId="0" borderId="10" xfId="82" applyFont="1" applyFill="1" applyBorder="1" applyAlignment="1">
      <alignment horizontal="center" vertical="top"/>
    </xf>
    <xf numFmtId="0" fontId="24" fillId="0" borderId="10" xfId="82" applyFont="1" applyFill="1" applyBorder="1" applyAlignment="1">
      <alignment horizontal="left" vertical="top" wrapText="1"/>
    </xf>
    <xf numFmtId="0" fontId="24" fillId="0" borderId="10" xfId="82" applyFont="1" applyFill="1" applyBorder="1" applyAlignment="1">
      <alignment horizontal="left"/>
    </xf>
    <xf numFmtId="4" fontId="24" fillId="0" borderId="10" xfId="82" applyNumberFormat="1" applyFont="1" applyFill="1" applyBorder="1" applyAlignment="1"/>
    <xf numFmtId="4" fontId="24" fillId="0" borderId="10" xfId="82" applyNumberFormat="1" applyFont="1" applyFill="1" applyBorder="1" applyAlignment="1">
      <alignment horizontal="right"/>
    </xf>
    <xf numFmtId="0" fontId="24" fillId="0" borderId="0" xfId="82" applyFont="1" applyFill="1"/>
    <xf numFmtId="0" fontId="24" fillId="0" borderId="0" xfId="82" applyFont="1"/>
    <xf numFmtId="0" fontId="6" fillId="0" borderId="0" xfId="82" applyFont="1" applyFill="1" applyAlignment="1">
      <alignment horizontal="left" vertical="top" wrapText="1"/>
    </xf>
    <xf numFmtId="0" fontId="6" fillId="0" borderId="0" xfId="82" applyFont="1" applyAlignment="1">
      <alignment horizontal="center" vertical="top"/>
    </xf>
    <xf numFmtId="0" fontId="6" fillId="0" borderId="0" xfId="82" applyFont="1" applyAlignment="1">
      <alignment vertical="top" wrapText="1"/>
    </xf>
    <xf numFmtId="0" fontId="6" fillId="0" borderId="0" xfId="82" applyFont="1" applyAlignment="1">
      <alignment horizontal="right"/>
    </xf>
    <xf numFmtId="4" fontId="6" fillId="0" borderId="0" xfId="82" applyNumberFormat="1" applyFont="1" applyAlignment="1">
      <alignment horizontal="right"/>
    </xf>
    <xf numFmtId="0" fontId="7" fillId="0" borderId="0" xfId="83" applyFont="1" applyFill="1"/>
    <xf numFmtId="0" fontId="9" fillId="0" borderId="0" xfId="87" applyFont="1" applyFill="1"/>
    <xf numFmtId="0" fontId="0" fillId="0" borderId="0" xfId="87" applyFont="1" applyFill="1" applyAlignment="1">
      <alignment horizontal="left"/>
    </xf>
    <xf numFmtId="4" fontId="0" fillId="0" borderId="0" xfId="87" applyNumberFormat="1" applyFont="1" applyFill="1" applyAlignment="1"/>
    <xf numFmtId="4" fontId="0" fillId="0" borderId="0" xfId="87" applyNumberFormat="1" applyFont="1" applyFill="1" applyBorder="1" applyAlignment="1"/>
    <xf numFmtId="0" fontId="0" fillId="0" borderId="0" xfId="87" applyFont="1" applyFill="1"/>
    <xf numFmtId="0" fontId="7" fillId="0" borderId="0" xfId="83" applyFont="1" applyFill="1" applyBorder="1" applyAlignment="1">
      <alignment horizontal="left" vertical="top" wrapText="1"/>
    </xf>
    <xf numFmtId="0" fontId="7" fillId="0" borderId="0" xfId="87" applyFont="1" applyFill="1"/>
    <xf numFmtId="0" fontId="7" fillId="0" borderId="0" xfId="87" applyFont="1" applyFill="1" applyAlignment="1">
      <alignment horizontal="left"/>
    </xf>
    <xf numFmtId="4" fontId="7" fillId="0" borderId="0" xfId="87" applyNumberFormat="1" applyFont="1" applyFill="1" applyAlignment="1"/>
    <xf numFmtId="4" fontId="7" fillId="0" borderId="0" xfId="87" applyNumberFormat="1" applyFont="1" applyFill="1" applyBorder="1" applyAlignment="1"/>
    <xf numFmtId="0" fontId="18" fillId="3" borderId="9" xfId="83" applyFont="1" applyFill="1" applyBorder="1" applyAlignment="1">
      <alignment vertical="top"/>
    </xf>
    <xf numFmtId="0" fontId="18" fillId="3" borderId="9" xfId="83" applyFont="1" applyFill="1" applyBorder="1" applyAlignment="1">
      <alignment horizontal="center"/>
    </xf>
    <xf numFmtId="4" fontId="18" fillId="3" borderId="9" xfId="83" applyNumberFormat="1" applyFont="1" applyFill="1" applyBorder="1" applyAlignment="1"/>
    <xf numFmtId="49" fontId="7" fillId="0" borderId="0" xfId="87" applyNumberFormat="1" applyFont="1" applyFill="1" applyBorder="1" applyAlignment="1">
      <alignment horizontal="left" vertical="top" wrapText="1"/>
    </xf>
    <xf numFmtId="49" fontId="7" fillId="0" borderId="7" xfId="87" applyNumberFormat="1" applyFont="1" applyFill="1" applyBorder="1" applyAlignment="1">
      <alignment horizontal="left" vertical="top" wrapText="1"/>
    </xf>
    <xf numFmtId="49" fontId="0" fillId="0" borderId="0" xfId="87" applyNumberFormat="1" applyFont="1" applyFill="1" applyBorder="1" applyAlignment="1">
      <alignment horizontal="left" vertical="top" wrapText="1"/>
    </xf>
    <xf numFmtId="4" fontId="11" fillId="0" borderId="0" xfId="87" applyNumberFormat="1" applyFont="1" applyFill="1" applyBorder="1" applyAlignment="1"/>
    <xf numFmtId="0" fontId="11" fillId="0" borderId="0" xfId="87" applyFont="1" applyFill="1"/>
    <xf numFmtId="0" fontId="11" fillId="0" borderId="0" xfId="87" applyFont="1" applyFill="1" applyAlignment="1">
      <alignment horizontal="center"/>
    </xf>
    <xf numFmtId="0" fontId="0" fillId="0" borderId="11" xfId="87" applyFont="1" applyFill="1" applyBorder="1" applyAlignment="1">
      <alignment horizontal="left" vertical="top"/>
    </xf>
    <xf numFmtId="49" fontId="7" fillId="0" borderId="11" xfId="87" applyNumberFormat="1" applyFont="1" applyFill="1" applyBorder="1" applyAlignment="1">
      <alignment horizontal="left" vertical="top" wrapText="1"/>
    </xf>
    <xf numFmtId="0" fontId="0" fillId="0" borderId="11" xfId="87" applyFont="1" applyFill="1" applyBorder="1" applyAlignment="1">
      <alignment horizontal="left"/>
    </xf>
    <xf numFmtId="4" fontId="0" fillId="0" borderId="11" xfId="87" applyNumberFormat="1" applyFont="1" applyFill="1" applyBorder="1" applyAlignment="1"/>
    <xf numFmtId="0" fontId="0" fillId="0" borderId="0" xfId="87" applyFont="1" applyFill="1" applyBorder="1" applyAlignment="1">
      <alignment horizontal="left" vertical="top"/>
    </xf>
    <xf numFmtId="0" fontId="0" fillId="0" borderId="0" xfId="87" applyFont="1" applyFill="1" applyBorder="1" applyAlignment="1">
      <alignment horizontal="left"/>
    </xf>
    <xf numFmtId="0" fontId="0" fillId="0" borderId="3" xfId="87" applyFont="1" applyFill="1" applyBorder="1" applyAlignment="1">
      <alignment horizontal="left" vertical="top"/>
    </xf>
    <xf numFmtId="49" fontId="7" fillId="0" borderId="3" xfId="87" applyNumberFormat="1" applyFont="1" applyFill="1" applyBorder="1" applyAlignment="1">
      <alignment horizontal="left" vertical="top" wrapText="1"/>
    </xf>
    <xf numFmtId="0" fontId="0" fillId="0" borderId="3" xfId="87" applyFont="1" applyFill="1" applyBorder="1" applyAlignment="1">
      <alignment horizontal="left"/>
    </xf>
    <xf numFmtId="4" fontId="0" fillId="0" borderId="3" xfId="87" applyNumberFormat="1" applyFont="1" applyFill="1" applyBorder="1" applyAlignment="1"/>
    <xf numFmtId="4" fontId="7" fillId="0" borderId="3" xfId="87" applyNumberFormat="1" applyFont="1" applyFill="1" applyBorder="1" applyAlignment="1"/>
    <xf numFmtId="0" fontId="0" fillId="0" borderId="0" xfId="87" applyFont="1" applyFill="1" applyAlignment="1">
      <alignment horizontal="right"/>
    </xf>
    <xf numFmtId="0" fontId="0" fillId="0" borderId="0" xfId="87" applyFont="1" applyFill="1" applyBorder="1" applyAlignment="1">
      <alignment horizontal="right"/>
    </xf>
    <xf numFmtId="0" fontId="42" fillId="0" borderId="0" xfId="82" applyFont="1" applyAlignment="1">
      <alignment vertical="top"/>
    </xf>
    <xf numFmtId="0" fontId="8" fillId="0" borderId="0" xfId="83" applyFont="1" applyBorder="1"/>
    <xf numFmtId="0" fontId="8" fillId="0" borderId="0" xfId="83" applyFont="1" applyBorder="1" applyAlignment="1">
      <alignment horizontal="right"/>
    </xf>
    <xf numFmtId="0" fontId="7" fillId="0" borderId="0" xfId="83" quotePrefix="1" applyFont="1" applyBorder="1" applyAlignment="1">
      <alignment horizontal="left"/>
    </xf>
    <xf numFmtId="0" fontId="7" fillId="0" borderId="0" xfId="83" applyFont="1" applyBorder="1"/>
    <xf numFmtId="0" fontId="7" fillId="0" borderId="0" xfId="83" applyFont="1" applyBorder="1" applyAlignment="1">
      <alignment horizontal="right"/>
    </xf>
    <xf numFmtId="168" fontId="7" fillId="0" borderId="0" xfId="83" applyNumberFormat="1" applyFont="1" applyBorder="1" applyAlignment="1"/>
    <xf numFmtId="0" fontId="7" fillId="0" borderId="0" xfId="83" applyFont="1"/>
    <xf numFmtId="0" fontId="7" fillId="0" borderId="0" xfId="83" applyFont="1" applyAlignment="1">
      <alignment horizontal="right"/>
    </xf>
    <xf numFmtId="168" fontId="7" fillId="0" borderId="0" xfId="83" applyNumberFormat="1" applyFont="1" applyAlignment="1"/>
    <xf numFmtId="0" fontId="7" fillId="0" borderId="0" xfId="83" applyFont="1" applyAlignment="1">
      <alignment horizontal="center"/>
    </xf>
    <xf numFmtId="0" fontId="8" fillId="0" borderId="0" xfId="83" applyFont="1" applyAlignment="1">
      <alignment horizontal="right"/>
    </xf>
    <xf numFmtId="168" fontId="8" fillId="0" borderId="0" xfId="83" applyNumberFormat="1" applyFont="1" applyAlignment="1"/>
    <xf numFmtId="168" fontId="8" fillId="0" borderId="0" xfId="83" applyNumberFormat="1" applyFont="1" applyFill="1" applyAlignment="1"/>
    <xf numFmtId="0" fontId="8" fillId="0" borderId="0" xfId="83" applyFont="1" applyAlignment="1">
      <alignment horizontal="left"/>
    </xf>
    <xf numFmtId="168" fontId="8" fillId="0" borderId="0" xfId="83" applyNumberFormat="1" applyFont="1" applyBorder="1" applyAlignment="1">
      <alignment vertical="center"/>
    </xf>
    <xf numFmtId="0" fontId="8" fillId="0" borderId="0" xfId="83" quotePrefix="1" applyFont="1" applyAlignment="1">
      <alignment horizontal="left"/>
    </xf>
    <xf numFmtId="0" fontId="8" fillId="0" borderId="3" xfId="83" applyFont="1" applyBorder="1" applyAlignment="1">
      <alignment horizontal="center" vertical="top"/>
    </xf>
    <xf numFmtId="0" fontId="8" fillId="0" borderId="3" xfId="83" applyFont="1" applyBorder="1" applyAlignment="1">
      <alignment horizontal="justify" vertical="top" wrapText="1"/>
    </xf>
    <xf numFmtId="0" fontId="8" fillId="0" borderId="3" xfId="83" applyFont="1" applyBorder="1" applyAlignment="1">
      <alignment horizontal="justify" vertical="top"/>
    </xf>
    <xf numFmtId="0" fontId="8" fillId="0" borderId="3" xfId="83" applyFont="1" applyBorder="1" applyAlignment="1">
      <alignment horizontal="right"/>
    </xf>
    <xf numFmtId="168" fontId="8" fillId="0" borderId="3" xfId="83" applyNumberFormat="1" applyFont="1" applyBorder="1" applyAlignment="1"/>
    <xf numFmtId="0" fontId="8" fillId="0" borderId="0" xfId="83" applyFont="1" applyBorder="1" applyAlignment="1">
      <alignment horizontal="center" vertical="top"/>
    </xf>
    <xf numFmtId="0" fontId="8" fillId="0" borderId="0" xfId="83" applyFont="1" applyBorder="1" applyAlignment="1">
      <alignment horizontal="justify" vertical="top" wrapText="1"/>
    </xf>
    <xf numFmtId="0" fontId="8" fillId="0" borderId="0" xfId="83" applyFont="1" applyBorder="1" applyAlignment="1">
      <alignment horizontal="justify" vertical="top"/>
    </xf>
    <xf numFmtId="168" fontId="8" fillId="0" borderId="0" xfId="83" applyNumberFormat="1" applyFont="1" applyBorder="1" applyAlignment="1"/>
    <xf numFmtId="0" fontId="7" fillId="0" borderId="0" xfId="83" quotePrefix="1" applyFont="1" applyAlignment="1">
      <alignment horizontal="left"/>
    </xf>
    <xf numFmtId="168" fontId="9" fillId="0" borderId="0" xfId="83" applyNumberFormat="1" applyFont="1" applyBorder="1" applyAlignment="1">
      <alignment vertical="center"/>
    </xf>
    <xf numFmtId="0" fontId="11" fillId="0" borderId="0" xfId="83" applyFont="1" applyAlignment="1">
      <alignment horizontal="left"/>
    </xf>
    <xf numFmtId="0" fontId="11" fillId="0" borderId="0" xfId="83" applyFont="1"/>
    <xf numFmtId="168" fontId="11" fillId="0" borderId="0" xfId="83" applyNumberFormat="1" applyFont="1" applyAlignment="1"/>
    <xf numFmtId="0" fontId="0" fillId="0" borderId="0" xfId="83" applyFont="1"/>
    <xf numFmtId="0" fontId="7" fillId="0" borderId="10" xfId="83" quotePrefix="1" applyFont="1" applyBorder="1" applyAlignment="1">
      <alignment horizontal="left"/>
    </xf>
    <xf numFmtId="0" fontId="7" fillId="0" borderId="10" xfId="83" applyFont="1" applyBorder="1"/>
    <xf numFmtId="0" fontId="7" fillId="0" borderId="10" xfId="83" applyFont="1" applyBorder="1" applyAlignment="1">
      <alignment horizontal="center"/>
    </xf>
    <xf numFmtId="0" fontId="7" fillId="0" borderId="10" xfId="83" applyFont="1" applyBorder="1" applyAlignment="1">
      <alignment horizontal="right"/>
    </xf>
    <xf numFmtId="168" fontId="9" fillId="0" borderId="10" xfId="83" applyNumberFormat="1" applyFont="1" applyBorder="1" applyAlignment="1">
      <alignment vertical="center"/>
    </xf>
    <xf numFmtId="4" fontId="8" fillId="0" borderId="0" xfId="83" applyNumberFormat="1" applyFont="1" applyAlignment="1"/>
    <xf numFmtId="0" fontId="6" fillId="0" borderId="0" xfId="78"/>
    <xf numFmtId="49" fontId="28" fillId="0" borderId="0" xfId="81" applyNumberFormat="1" applyFont="1" applyFill="1" applyBorder="1" applyAlignment="1">
      <alignment horizontal="left" vertical="top" wrapText="1"/>
    </xf>
    <xf numFmtId="49" fontId="11" fillId="0" borderId="0" xfId="87" applyNumberFormat="1" applyFont="1" applyFill="1" applyBorder="1" applyAlignment="1">
      <alignment horizontal="left" vertical="top" wrapText="1"/>
    </xf>
    <xf numFmtId="0" fontId="6" fillId="0" borderId="0" xfId="82" applyFont="1" applyFill="1" applyAlignment="1">
      <alignment horizontal="center"/>
    </xf>
    <xf numFmtId="0" fontId="13" fillId="0" borderId="10" xfId="82" applyFont="1" applyFill="1" applyBorder="1" applyAlignment="1">
      <alignment horizontal="left" vertical="top" wrapText="1"/>
    </xf>
    <xf numFmtId="0" fontId="13" fillId="0" borderId="10" xfId="82" applyFont="1" applyFill="1" applyBorder="1" applyAlignment="1">
      <alignment horizontal="left"/>
    </xf>
    <xf numFmtId="4" fontId="13" fillId="0" borderId="10" xfId="82" applyNumberFormat="1" applyFont="1" applyFill="1" applyBorder="1" applyAlignment="1">
      <alignment horizontal="right"/>
    </xf>
    <xf numFmtId="0" fontId="8" fillId="0" borderId="0" xfId="83" applyFont="1" applyAlignment="1">
      <alignment horizontal="left" vertical="top"/>
    </xf>
    <xf numFmtId="4" fontId="8" fillId="0" borderId="0" xfId="83" applyNumberFormat="1" applyFont="1" applyAlignment="1">
      <alignment horizontal="right"/>
    </xf>
    <xf numFmtId="0" fontId="8" fillId="0" borderId="0" xfId="83" applyFont="1" applyAlignment="1">
      <alignment vertical="center"/>
    </xf>
    <xf numFmtId="0" fontId="8" fillId="0" borderId="0" xfId="83" applyFont="1" applyFill="1"/>
    <xf numFmtId="0" fontId="9" fillId="0" borderId="0" xfId="81" applyFont="1" applyAlignment="1">
      <alignment horizontal="left" vertical="top"/>
    </xf>
    <xf numFmtId="0" fontId="8" fillId="0" borderId="6" xfId="81" applyFont="1" applyBorder="1" applyAlignment="1">
      <alignment horizontal="left" vertical="top"/>
    </xf>
    <xf numFmtId="0" fontId="8" fillId="0" borderId="3" xfId="81" applyFont="1" applyBorder="1" applyAlignment="1">
      <alignment horizontal="left" vertical="top"/>
    </xf>
    <xf numFmtId="0" fontId="7" fillId="0" borderId="10" xfId="81" applyFont="1" applyBorder="1" applyAlignment="1">
      <alignment horizontal="left" vertical="top"/>
    </xf>
    <xf numFmtId="0" fontId="13" fillId="0" borderId="10" xfId="81" quotePrefix="1" applyFont="1" applyBorder="1" applyAlignment="1">
      <alignment horizontal="left" vertical="top"/>
    </xf>
    <xf numFmtId="0" fontId="7" fillId="0" borderId="10" xfId="81" applyFont="1" applyFill="1" applyBorder="1" applyAlignment="1">
      <alignment horizontal="left"/>
    </xf>
    <xf numFmtId="0" fontId="7" fillId="0" borderId="0" xfId="81" applyFont="1"/>
    <xf numFmtId="0" fontId="8" fillId="0" borderId="0" xfId="83" applyFont="1" applyFill="1" applyAlignment="1">
      <alignment horizontal="left" vertical="top"/>
    </xf>
    <xf numFmtId="0" fontId="8" fillId="0" borderId="0" xfId="83" applyFont="1" applyFill="1" applyAlignment="1">
      <alignment horizontal="left" vertical="top" wrapText="1"/>
    </xf>
    <xf numFmtId="0" fontId="8" fillId="0" borderId="0" xfId="83" applyFont="1" applyFill="1" applyAlignment="1"/>
    <xf numFmtId="4" fontId="8" fillId="0" borderId="0" xfId="83" applyNumberFormat="1" applyFont="1" applyFill="1" applyAlignment="1">
      <alignment horizontal="right"/>
    </xf>
    <xf numFmtId="0" fontId="8" fillId="0" borderId="0" xfId="83" applyFont="1" applyFill="1" applyAlignment="1">
      <alignment horizontal="left"/>
    </xf>
    <xf numFmtId="4" fontId="6" fillId="0" borderId="0" xfId="83" applyNumberFormat="1" applyFont="1" applyFill="1" applyAlignment="1"/>
    <xf numFmtId="0" fontId="8" fillId="0" borderId="0" xfId="83" applyFont="1" applyFill="1" applyBorder="1" applyAlignment="1">
      <alignment horizontal="left"/>
    </xf>
    <xf numFmtId="4" fontId="8" fillId="0" borderId="0" xfId="83" applyNumberFormat="1" applyFont="1" applyFill="1" applyBorder="1" applyAlignment="1"/>
    <xf numFmtId="4" fontId="8" fillId="0" borderId="0" xfId="83" applyNumberFormat="1" applyFont="1" applyFill="1"/>
    <xf numFmtId="0" fontId="6" fillId="0" borderId="0" xfId="0" applyFont="1" applyBorder="1" applyAlignment="1">
      <alignment horizontal="left" vertical="top" wrapText="1"/>
    </xf>
    <xf numFmtId="0" fontId="13" fillId="0" borderId="10" xfId="81" applyFont="1" applyFill="1" applyBorder="1" applyAlignment="1">
      <alignment horizontal="left" vertical="top"/>
    </xf>
    <xf numFmtId="0" fontId="13" fillId="0" borderId="10" xfId="81" applyFont="1" applyFill="1" applyBorder="1" applyAlignment="1">
      <alignment horizontal="left" vertical="top" wrapText="1"/>
    </xf>
    <xf numFmtId="4" fontId="7" fillId="0" borderId="10" xfId="81" applyNumberFormat="1" applyFont="1" applyFill="1" applyBorder="1" applyAlignment="1">
      <alignment horizontal="right"/>
    </xf>
    <xf numFmtId="0" fontId="7" fillId="0" borderId="0" xfId="81" applyFont="1" applyFill="1"/>
    <xf numFmtId="0" fontId="6" fillId="0" borderId="0" xfId="83" applyFont="1" applyFill="1" applyAlignment="1">
      <alignment horizontal="left" vertical="top" wrapText="1"/>
    </xf>
    <xf numFmtId="4" fontId="6" fillId="0" borderId="0" xfId="83" applyNumberFormat="1" applyFont="1" applyFill="1" applyAlignment="1">
      <alignment horizontal="right"/>
    </xf>
    <xf numFmtId="0" fontId="6" fillId="0" borderId="0" xfId="83" applyNumberFormat="1" applyFont="1" applyFill="1" applyAlignment="1" applyProtection="1">
      <alignment vertical="top" wrapText="1"/>
      <protection locked="0"/>
    </xf>
    <xf numFmtId="0" fontId="6" fillId="0" borderId="0" xfId="83" applyFont="1" applyFill="1" applyAlignment="1"/>
    <xf numFmtId="0" fontId="6" fillId="0" borderId="0" xfId="83" applyFont="1" applyFill="1" applyAlignment="1">
      <alignment vertical="top"/>
    </xf>
    <xf numFmtId="49" fontId="8" fillId="0" borderId="0" xfId="83" applyNumberFormat="1" applyFont="1" applyBorder="1" applyAlignment="1">
      <alignment horizontal="left" vertical="top" wrapText="1"/>
    </xf>
    <xf numFmtId="0" fontId="6" fillId="0" borderId="0" xfId="83" applyFont="1" applyFill="1" applyAlignment="1">
      <alignment vertical="center"/>
    </xf>
    <xf numFmtId="0" fontId="6" fillId="0" borderId="0" xfId="83" applyFont="1" applyFill="1" applyAlignment="1">
      <alignment horizontal="center"/>
    </xf>
    <xf numFmtId="0" fontId="6" fillId="0" borderId="3" xfId="83" applyFont="1" applyFill="1" applyBorder="1" applyAlignment="1">
      <alignment vertical="top"/>
    </xf>
    <xf numFmtId="49" fontId="8" fillId="0" borderId="3" xfId="83" applyNumberFormat="1" applyFont="1" applyBorder="1" applyAlignment="1">
      <alignment horizontal="left" vertical="top" wrapText="1"/>
    </xf>
    <xf numFmtId="0" fontId="8" fillId="0" borderId="3" xfId="80" applyFont="1" applyBorder="1"/>
    <xf numFmtId="4" fontId="8" fillId="0" borderId="3" xfId="80" applyNumberFormat="1" applyFont="1" applyBorder="1"/>
    <xf numFmtId="4" fontId="6" fillId="0" borderId="3" xfId="83" applyNumberFormat="1" applyFont="1" applyFill="1" applyBorder="1" applyAlignment="1">
      <alignment horizontal="right"/>
    </xf>
    <xf numFmtId="0" fontId="6" fillId="0" borderId="0" xfId="81" applyFont="1" applyFill="1" applyAlignment="1">
      <alignment horizontal="left"/>
    </xf>
    <xf numFmtId="0" fontId="6" fillId="0" borderId="0" xfId="78" applyFont="1" applyFill="1"/>
    <xf numFmtId="0" fontId="13" fillId="0" borderId="10" xfId="78" applyFont="1" applyBorder="1" applyAlignment="1">
      <alignment horizontal="left" vertical="top" wrapText="1"/>
    </xf>
    <xf numFmtId="0" fontId="13" fillId="0" borderId="10" xfId="78" applyNumberFormat="1" applyFont="1" applyBorder="1" applyAlignment="1">
      <alignment vertical="top" wrapText="1"/>
    </xf>
    <xf numFmtId="0" fontId="13" fillId="0" borderId="10" xfId="78" applyFont="1" applyBorder="1"/>
    <xf numFmtId="4" fontId="13" fillId="0" borderId="10" xfId="78" applyNumberFormat="1" applyFont="1" applyBorder="1"/>
    <xf numFmtId="0" fontId="8" fillId="0" borderId="0" xfId="83" applyFont="1" applyAlignment="1">
      <alignment vertical="top"/>
    </xf>
    <xf numFmtId="0" fontId="9" fillId="0" borderId="0" xfId="83" quotePrefix="1" applyFont="1" applyAlignment="1">
      <alignment horizontal="left" vertical="top"/>
    </xf>
    <xf numFmtId="0" fontId="11" fillId="0" borderId="0" xfId="83" applyFont="1" applyAlignment="1">
      <alignment vertical="top" wrapText="1"/>
    </xf>
    <xf numFmtId="4" fontId="9" fillId="0" borderId="0" xfId="83" applyNumberFormat="1" applyFont="1" applyAlignment="1">
      <alignment horizontal="right"/>
    </xf>
    <xf numFmtId="0" fontId="9" fillId="0" borderId="0" xfId="83" applyFont="1"/>
    <xf numFmtId="0" fontId="6" fillId="0" borderId="0" xfId="0" applyFont="1" applyFill="1" applyBorder="1" applyAlignment="1">
      <alignment horizontal="left" vertical="center" wrapText="1"/>
    </xf>
    <xf numFmtId="0" fontId="8" fillId="0" borderId="0" xfId="83" applyFont="1" applyAlignment="1">
      <alignment horizontal="center"/>
    </xf>
    <xf numFmtId="4" fontId="8" fillId="0" borderId="0" xfId="83" applyNumberFormat="1" applyFont="1" applyAlignment="1">
      <alignment horizontal="center"/>
    </xf>
    <xf numFmtId="0" fontId="6" fillId="0" borderId="0" xfId="0" applyFont="1" applyBorder="1" applyAlignment="1">
      <alignment horizontal="left" vertical="top"/>
    </xf>
    <xf numFmtId="0" fontId="7" fillId="0" borderId="10" xfId="81" applyFont="1" applyBorder="1" applyAlignment="1">
      <alignment vertical="top"/>
    </xf>
    <xf numFmtId="0" fontId="13" fillId="0" borderId="10" xfId="81" applyFont="1" applyBorder="1" applyAlignment="1">
      <alignment horizontal="left" vertical="top" wrapText="1"/>
    </xf>
    <xf numFmtId="0" fontId="7" fillId="0" borderId="10" xfId="81" applyFont="1" applyBorder="1" applyAlignment="1">
      <alignment horizontal="left"/>
    </xf>
    <xf numFmtId="4" fontId="7" fillId="0" borderId="10" xfId="81" applyNumberFormat="1" applyFont="1" applyBorder="1" applyAlignment="1">
      <alignment horizontal="right"/>
    </xf>
    <xf numFmtId="4" fontId="0" fillId="0" borderId="0" xfId="0" applyNumberFormat="1" applyFill="1"/>
    <xf numFmtId="0" fontId="6" fillId="0" borderId="0" xfId="82" applyFont="1" applyFill="1" applyAlignment="1">
      <alignment vertical="center"/>
    </xf>
    <xf numFmtId="49" fontId="6" fillId="0" borderId="0" xfId="82" applyNumberFormat="1" applyFont="1" applyFill="1" applyBorder="1" applyAlignment="1">
      <alignment horizontal="left" vertical="top" wrapText="1"/>
    </xf>
    <xf numFmtId="0" fontId="13" fillId="0" borderId="0" xfId="82" applyFont="1" applyFill="1" applyAlignment="1">
      <alignment horizontal="left" vertical="top" wrapText="1"/>
    </xf>
    <xf numFmtId="4" fontId="13" fillId="0" borderId="0" xfId="82" applyNumberFormat="1" applyFont="1" applyFill="1" applyAlignment="1">
      <alignment horizontal="right"/>
    </xf>
    <xf numFmtId="0" fontId="18" fillId="3" borderId="9" xfId="82" applyFont="1" applyFill="1" applyBorder="1" applyAlignment="1">
      <alignment horizontal="center"/>
    </xf>
    <xf numFmtId="4" fontId="18" fillId="3" borderId="9" xfId="82" applyNumberFormat="1" applyFont="1" applyFill="1" applyBorder="1" applyAlignment="1">
      <alignment horizontal="center"/>
    </xf>
    <xf numFmtId="0" fontId="18" fillId="0" borderId="0" xfId="82" applyFont="1"/>
    <xf numFmtId="0" fontId="6" fillId="0" borderId="0" xfId="82" applyFont="1" applyFill="1" applyBorder="1" applyAlignment="1">
      <alignment vertical="center"/>
    </xf>
    <xf numFmtId="0" fontId="6" fillId="0" borderId="0" xfId="82" applyFont="1" applyFill="1" applyBorder="1"/>
    <xf numFmtId="0" fontId="6" fillId="0" borderId="0" xfId="82" applyFont="1" applyFill="1" applyBorder="1" applyAlignment="1">
      <alignment horizontal="center"/>
    </xf>
    <xf numFmtId="49" fontId="6" fillId="0" borderId="3" xfId="82" applyNumberFormat="1" applyFont="1" applyFill="1" applyBorder="1" applyAlignment="1">
      <alignment horizontal="left" vertical="top" wrapText="1"/>
    </xf>
    <xf numFmtId="0" fontId="6" fillId="0" borderId="0" xfId="0" applyFont="1" applyFill="1" applyAlignment="1">
      <alignment horizontal="left" vertical="top" wrapText="1"/>
    </xf>
    <xf numFmtId="0" fontId="54" fillId="0" borderId="0" xfId="0" applyFont="1" applyFill="1" applyAlignment="1">
      <alignment vertical="center" wrapText="1"/>
    </xf>
    <xf numFmtId="4" fontId="6" fillId="0" borderId="0" xfId="0" applyNumberFormat="1" applyFont="1" applyFill="1"/>
    <xf numFmtId="4" fontId="6" fillId="0" borderId="0" xfId="81" applyNumberFormat="1" applyFont="1" applyFill="1"/>
    <xf numFmtId="0" fontId="6" fillId="0" borderId="0" xfId="81" applyFont="1" applyBorder="1" applyAlignment="1">
      <alignment vertical="top" wrapText="1"/>
    </xf>
    <xf numFmtId="2" fontId="21" fillId="0" borderId="0" xfId="60" applyFont="1" applyFill="1" applyAlignment="1">
      <alignment vertical="top"/>
    </xf>
    <xf numFmtId="2" fontId="21" fillId="0" borderId="0" xfId="60" applyFont="1" applyFill="1"/>
    <xf numFmtId="4" fontId="21" fillId="0" borderId="0" xfId="60" applyNumberFormat="1" applyFont="1" applyFill="1"/>
    <xf numFmtId="0" fontId="13" fillId="0" borderId="10" xfId="81" quotePrefix="1" applyFont="1" applyFill="1" applyBorder="1" applyAlignment="1" applyProtection="1">
      <alignment horizontal="left" vertical="top" wrapText="1"/>
      <protection locked="0"/>
    </xf>
    <xf numFmtId="0" fontId="13" fillId="0" borderId="10" xfId="81" applyFont="1" applyFill="1" applyBorder="1" applyAlignment="1"/>
    <xf numFmtId="4" fontId="13" fillId="0" borderId="10" xfId="81" applyNumberFormat="1" applyFont="1" applyFill="1" applyBorder="1" applyAlignment="1"/>
    <xf numFmtId="4" fontId="13" fillId="0" borderId="10" xfId="81" applyNumberFormat="1" applyFont="1" applyFill="1" applyBorder="1" applyAlignment="1">
      <alignment vertical="center"/>
    </xf>
    <xf numFmtId="0" fontId="7" fillId="0" borderId="10" xfId="81" applyFont="1" applyFill="1" applyBorder="1" applyAlignment="1">
      <alignment horizontal="left" vertical="top"/>
    </xf>
    <xf numFmtId="0" fontId="24" fillId="0" borderId="10" xfId="81" quotePrefix="1" applyFont="1" applyFill="1" applyBorder="1" applyAlignment="1">
      <alignment horizontal="left" vertical="top" wrapText="1"/>
    </xf>
    <xf numFmtId="0" fontId="7" fillId="0" borderId="10" xfId="81" applyFont="1" applyFill="1" applyBorder="1" applyAlignment="1"/>
    <xf numFmtId="4" fontId="7" fillId="0" borderId="10" xfId="81" applyNumberFormat="1" applyFont="1" applyFill="1" applyBorder="1" applyAlignment="1">
      <alignment horizontal="right" vertical="center"/>
    </xf>
    <xf numFmtId="0" fontId="13" fillId="0" borderId="10" xfId="81" applyFont="1" applyFill="1" applyBorder="1" applyAlignment="1">
      <alignment vertical="top"/>
    </xf>
    <xf numFmtId="0" fontId="13" fillId="0" borderId="10" xfId="81" applyNumberFormat="1" applyFont="1" applyFill="1" applyBorder="1" applyAlignment="1">
      <alignment horizontal="left"/>
    </xf>
    <xf numFmtId="4" fontId="13" fillId="0" borderId="10" xfId="81" applyNumberFormat="1" applyFont="1" applyFill="1" applyBorder="1" applyAlignment="1">
      <alignment horizontal="right"/>
    </xf>
    <xf numFmtId="4" fontId="13" fillId="0" borderId="10" xfId="81" applyNumberFormat="1" applyFont="1" applyFill="1" applyBorder="1" applyAlignment="1">
      <alignment horizontal="right" vertical="center"/>
    </xf>
    <xf numFmtId="0" fontId="13" fillId="0" borderId="10" xfId="81" applyFont="1" applyFill="1" applyBorder="1" applyAlignment="1">
      <alignment horizontal="left"/>
    </xf>
    <xf numFmtId="0" fontId="7" fillId="0" borderId="10" xfId="81" quotePrefix="1" applyFont="1" applyFill="1" applyBorder="1" applyAlignment="1">
      <alignment horizontal="left"/>
    </xf>
    <xf numFmtId="0" fontId="53" fillId="0" borderId="0" xfId="0" applyFont="1" applyAlignment="1">
      <alignment vertical="top" wrapText="1"/>
    </xf>
    <xf numFmtId="0" fontId="13" fillId="0" borderId="10" xfId="81" quotePrefix="1" applyFont="1" applyFill="1" applyBorder="1" applyAlignment="1">
      <alignment horizontal="left" vertical="top"/>
    </xf>
    <xf numFmtId="4" fontId="13" fillId="0" borderId="0" xfId="81" applyNumberFormat="1" applyFont="1" applyFill="1"/>
    <xf numFmtId="0" fontId="53" fillId="0" borderId="0" xfId="82" applyFont="1" applyAlignment="1">
      <alignment vertical="top"/>
    </xf>
    <xf numFmtId="0" fontId="53" fillId="0" borderId="0" xfId="82" applyFont="1" applyAlignment="1">
      <alignment vertical="top" wrapText="1"/>
    </xf>
    <xf numFmtId="0" fontId="53" fillId="0" borderId="0" xfId="82" applyFont="1" applyFill="1" applyAlignment="1">
      <alignment horizontal="left"/>
    </xf>
    <xf numFmtId="4" fontId="53" fillId="0" borderId="0" xfId="82" applyNumberFormat="1" applyFont="1" applyFill="1" applyAlignment="1"/>
    <xf numFmtId="0" fontId="53" fillId="0" borderId="0" xfId="82" applyFont="1" applyAlignment="1">
      <alignment horizontal="right"/>
    </xf>
    <xf numFmtId="4" fontId="53" fillId="0" borderId="0" xfId="82" applyNumberFormat="1" applyFont="1" applyAlignment="1">
      <alignment horizontal="right"/>
    </xf>
    <xf numFmtId="0" fontId="53" fillId="0" borderId="0" xfId="82" applyFont="1" applyFill="1"/>
    <xf numFmtId="0" fontId="53" fillId="0" borderId="0" xfId="82" applyFont="1"/>
    <xf numFmtId="0" fontId="30" fillId="0" borderId="7" xfId="0" applyFont="1" applyBorder="1" applyAlignment="1">
      <alignment vertical="top" wrapText="1"/>
    </xf>
    <xf numFmtId="0" fontId="8" fillId="0" borderId="0" xfId="81" applyFont="1" applyFill="1" applyAlignment="1">
      <alignment wrapText="1"/>
    </xf>
    <xf numFmtId="0" fontId="8" fillId="0" borderId="3" xfId="81" applyFont="1" applyFill="1" applyBorder="1" applyAlignment="1">
      <alignment horizontal="left" vertical="top" wrapText="1"/>
    </xf>
    <xf numFmtId="0" fontId="28" fillId="0" borderId="0" xfId="0" applyFont="1" applyFill="1" applyBorder="1" applyAlignment="1">
      <alignment wrapText="1"/>
    </xf>
    <xf numFmtId="0" fontId="74" fillId="0" borderId="0" xfId="0" applyFont="1" applyAlignment="1">
      <alignment horizontal="left" vertical="top" wrapText="1"/>
    </xf>
    <xf numFmtId="0" fontId="75" fillId="0" borderId="0" xfId="0" applyFont="1" applyAlignment="1">
      <alignment horizontal="left" vertical="top" wrapText="1"/>
    </xf>
    <xf numFmtId="0" fontId="76" fillId="0" borderId="0" xfId="0" applyFont="1" applyAlignment="1">
      <alignment horizontal="left" vertical="top" wrapText="1"/>
    </xf>
    <xf numFmtId="0" fontId="6" fillId="0" borderId="0" xfId="81" applyFont="1" applyFill="1" applyAlignment="1">
      <alignment horizontal="center" vertical="top" wrapText="1"/>
    </xf>
    <xf numFmtId="0" fontId="6" fillId="0" borderId="0" xfId="81" quotePrefix="1" applyFont="1" applyFill="1" applyAlignment="1">
      <alignment vertical="top"/>
    </xf>
    <xf numFmtId="0" fontId="55" fillId="3" borderId="9" xfId="82" quotePrefix="1" applyFont="1" applyFill="1" applyBorder="1" applyAlignment="1">
      <alignment horizontal="left" vertical="top" wrapText="1"/>
    </xf>
    <xf numFmtId="0" fontId="6" fillId="0" borderId="3" xfId="82" applyFont="1" applyFill="1" applyBorder="1" applyAlignment="1">
      <alignment horizontal="left" vertical="top" wrapText="1"/>
    </xf>
    <xf numFmtId="0" fontId="77" fillId="0" borderId="0" xfId="0" applyFont="1" applyAlignment="1">
      <alignment horizontal="left" vertical="top" wrapText="1"/>
    </xf>
    <xf numFmtId="0" fontId="78" fillId="0" borderId="0" xfId="0" applyFont="1" applyAlignment="1">
      <alignment horizontal="left" vertical="top" wrapText="1"/>
    </xf>
    <xf numFmtId="0" fontId="62" fillId="0" borderId="0" xfId="81" applyFont="1" applyAlignment="1">
      <alignment horizontal="left"/>
    </xf>
    <xf numFmtId="0" fontId="62" fillId="0" borderId="0" xfId="81" applyFont="1"/>
    <xf numFmtId="0" fontId="13" fillId="0" borderId="0" xfId="81" applyFont="1" applyAlignment="1">
      <alignment horizontal="center"/>
    </xf>
    <xf numFmtId="0" fontId="7" fillId="0" borderId="0" xfId="81" applyFont="1" applyAlignment="1">
      <alignment horizontal="right"/>
    </xf>
    <xf numFmtId="168" fontId="8" fillId="0" borderId="0" xfId="81" applyNumberFormat="1" applyFont="1" applyAlignment="1">
      <alignment vertical="center"/>
    </xf>
    <xf numFmtId="0" fontId="62" fillId="0" borderId="0" xfId="81" quotePrefix="1" applyFont="1" applyAlignment="1">
      <alignment horizontal="left"/>
    </xf>
    <xf numFmtId="0" fontId="13" fillId="0" borderId="0" xfId="81" applyFont="1"/>
    <xf numFmtId="168" fontId="8" fillId="0" borderId="0" xfId="81" applyNumberFormat="1" applyFont="1"/>
    <xf numFmtId="0" fontId="62" fillId="0" borderId="0" xfId="0" applyFont="1"/>
    <xf numFmtId="0" fontId="6" fillId="0" borderId="0" xfId="81"/>
    <xf numFmtId="0" fontId="13" fillId="4" borderId="4" xfId="0" applyFont="1" applyFill="1" applyBorder="1" applyAlignment="1">
      <alignment vertical="top" wrapText="1"/>
    </xf>
    <xf numFmtId="0" fontId="6" fillId="4" borderId="12" xfId="0" applyFont="1" applyFill="1" applyBorder="1" applyAlignment="1">
      <alignment vertical="top" wrapText="1"/>
    </xf>
    <xf numFmtId="0" fontId="6" fillId="4" borderId="5" xfId="0" applyFont="1" applyFill="1" applyBorder="1" applyAlignment="1">
      <alignment wrapText="1"/>
    </xf>
    <xf numFmtId="0" fontId="63" fillId="0" borderId="0" xfId="0" applyFont="1" applyBorder="1" applyAlignment="1">
      <alignment horizontal="left" vertical="top" wrapText="1"/>
    </xf>
    <xf numFmtId="0" fontId="64" fillId="0" borderId="0" xfId="0" applyFont="1" applyBorder="1" applyAlignment="1">
      <alignment vertical="center" wrapText="1"/>
    </xf>
    <xf numFmtId="0" fontId="64" fillId="0" borderId="0" xfId="0" applyFont="1" applyBorder="1" applyAlignment="1">
      <alignment wrapText="1"/>
    </xf>
    <xf numFmtId="0" fontId="27" fillId="5" borderId="0" xfId="81" applyFont="1" applyFill="1" applyBorder="1" applyAlignment="1">
      <alignment horizontal="justify" vertical="top" wrapText="1"/>
    </xf>
    <xf numFmtId="0" fontId="23" fillId="0" borderId="0" xfId="81" applyFont="1" applyFill="1" applyBorder="1" applyAlignment="1">
      <alignment horizontal="justify" vertical="top" wrapText="1"/>
    </xf>
    <xf numFmtId="0" fontId="59" fillId="0" borderId="0" xfId="81" applyFont="1" applyFill="1" applyAlignment="1">
      <alignment horizontal="left" vertical="top" wrapText="1"/>
    </xf>
    <xf numFmtId="0" fontId="59" fillId="5" borderId="0" xfId="81" applyFont="1" applyFill="1" applyAlignment="1">
      <alignment horizontal="left" vertical="top" wrapText="1"/>
    </xf>
    <xf numFmtId="0" fontId="6" fillId="0" borderId="0" xfId="0" applyFont="1" applyAlignment="1">
      <alignment horizontal="left" vertical="top"/>
    </xf>
    <xf numFmtId="4" fontId="6" fillId="0" borderId="0" xfId="0" applyNumberFormat="1" applyFont="1" applyAlignment="1">
      <alignment horizontal="left" vertical="top"/>
    </xf>
    <xf numFmtId="0" fontId="73" fillId="0" borderId="0" xfId="0" applyFont="1" applyAlignment="1">
      <alignment horizontal="left" vertical="top"/>
    </xf>
    <xf numFmtId="4" fontId="13" fillId="0" borderId="0" xfId="0" applyNumberFormat="1" applyFont="1" applyAlignment="1">
      <alignment horizontal="left" vertical="top" wrapText="1"/>
    </xf>
    <xf numFmtId="4" fontId="73" fillId="0" borderId="0" xfId="0" applyNumberFormat="1" applyFont="1" applyAlignment="1">
      <alignment horizontal="left" vertical="top"/>
    </xf>
    <xf numFmtId="4" fontId="13" fillId="0" borderId="0" xfId="0" applyNumberFormat="1" applyFont="1" applyAlignment="1">
      <alignment horizontal="left" vertical="top"/>
    </xf>
    <xf numFmtId="0" fontId="13" fillId="0" borderId="0" xfId="0" applyFont="1" applyBorder="1" applyAlignment="1">
      <alignment horizontal="left" vertical="top" wrapText="1"/>
    </xf>
    <xf numFmtId="4" fontId="73" fillId="0" borderId="0" xfId="0" applyNumberFormat="1" applyFont="1" applyBorder="1" applyAlignment="1">
      <alignment horizontal="left" vertical="top"/>
    </xf>
    <xf numFmtId="0" fontId="0" fillId="0" borderId="0" xfId="0" applyBorder="1"/>
    <xf numFmtId="0" fontId="6" fillId="0" borderId="8" xfId="78" applyNumberFormat="1" applyFont="1" applyBorder="1" applyAlignment="1">
      <alignment vertical="top" wrapText="1"/>
    </xf>
    <xf numFmtId="0" fontId="75" fillId="0" borderId="0" xfId="28" applyFont="1" applyAlignment="1">
      <alignment horizontal="left" vertical="top" wrapText="1"/>
    </xf>
    <xf numFmtId="0" fontId="74" fillId="0" borderId="0" xfId="28" applyFont="1" applyAlignment="1">
      <alignment horizontal="left" vertical="top" wrapText="1"/>
    </xf>
    <xf numFmtId="0" fontId="10" fillId="0" borderId="10" xfId="78" applyFont="1" applyBorder="1" applyAlignment="1">
      <alignment horizontal="left" vertical="top" wrapText="1"/>
    </xf>
    <xf numFmtId="0" fontId="6" fillId="0" borderId="10" xfId="78" applyNumberFormat="1" applyFont="1" applyBorder="1" applyAlignment="1">
      <alignment vertical="top" wrapText="1"/>
    </xf>
    <xf numFmtId="0" fontId="10" fillId="0" borderId="10" xfId="78" applyFont="1" applyBorder="1"/>
    <xf numFmtId="4" fontId="10" fillId="0" borderId="10" xfId="78" applyNumberFormat="1" applyFont="1" applyBorder="1"/>
    <xf numFmtId="0" fontId="13" fillId="5" borderId="0" xfId="0" applyFont="1" applyFill="1" applyAlignment="1">
      <alignment horizontal="left" vertical="top" wrapText="1"/>
    </xf>
    <xf numFmtId="0" fontId="11" fillId="0" borderId="0" xfId="81" applyFont="1" applyAlignment="1">
      <alignment vertical="top" wrapText="1"/>
    </xf>
    <xf numFmtId="0" fontId="8" fillId="0" borderId="0" xfId="81" applyFont="1" applyBorder="1" applyAlignment="1">
      <alignment vertical="top"/>
    </xf>
    <xf numFmtId="4" fontId="13" fillId="0" borderId="0" xfId="81" applyNumberFormat="1" applyFont="1" applyAlignment="1">
      <alignment horizontal="right"/>
    </xf>
    <xf numFmtId="0" fontId="13" fillId="0" borderId="0" xfId="81" applyFont="1" applyAlignment="1">
      <alignment vertical="top" wrapText="1"/>
    </xf>
    <xf numFmtId="0" fontId="6" fillId="0" borderId="0" xfId="81" quotePrefix="1" applyAlignment="1">
      <alignment horizontal="left" vertical="top"/>
    </xf>
    <xf numFmtId="0" fontId="13" fillId="0" borderId="0" xfId="81" applyFont="1" applyAlignment="1">
      <alignment horizontal="left"/>
    </xf>
    <xf numFmtId="4" fontId="6" fillId="0" borderId="0" xfId="81" applyNumberFormat="1" applyAlignment="1">
      <alignment horizontal="right"/>
    </xf>
    <xf numFmtId="0" fontId="6" fillId="0" borderId="0" xfId="81" applyAlignment="1">
      <alignment horizontal="left" vertical="top"/>
    </xf>
    <xf numFmtId="0" fontId="79" fillId="0" borderId="0" xfId="0" applyFont="1" applyAlignment="1">
      <alignment horizontal="left" vertical="center" wrapText="1" readingOrder="1"/>
    </xf>
    <xf numFmtId="0" fontId="79" fillId="0" borderId="0" xfId="0" applyFont="1" applyAlignment="1">
      <alignment vertical="center" wrapText="1" readingOrder="1"/>
    </xf>
    <xf numFmtId="0" fontId="79" fillId="0" borderId="0" xfId="0" applyFont="1" applyAlignment="1">
      <alignment vertical="top" wrapText="1" readingOrder="1"/>
    </xf>
    <xf numFmtId="0" fontId="13" fillId="0" borderId="4" xfId="81" applyFont="1" applyBorder="1" applyAlignment="1">
      <alignment horizontal="left" wrapText="1"/>
    </xf>
    <xf numFmtId="0" fontId="70" fillId="0" borderId="5" xfId="0" applyFont="1" applyBorder="1" applyAlignment="1">
      <alignment horizontal="left" wrapText="1" readingOrder="1"/>
    </xf>
    <xf numFmtId="0" fontId="70" fillId="0" borderId="12" xfId="0" applyFont="1" applyBorder="1" applyAlignment="1">
      <alignment vertical="top" wrapText="1" readingOrder="1"/>
    </xf>
    <xf numFmtId="4" fontId="71" fillId="0" borderId="0" xfId="87" applyNumberFormat="1" applyFont="1" applyFill="1" applyBorder="1" applyAlignment="1"/>
    <xf numFmtId="0" fontId="6" fillId="0" borderId="13" xfId="81" applyBorder="1" applyAlignment="1">
      <alignment vertical="top" wrapText="1"/>
    </xf>
    <xf numFmtId="4" fontId="6" fillId="0" borderId="0" xfId="81" applyNumberFormat="1"/>
    <xf numFmtId="0" fontId="6" fillId="0" borderId="12" xfId="81" applyBorder="1" applyAlignment="1">
      <alignment vertical="top" wrapText="1"/>
    </xf>
    <xf numFmtId="0" fontId="6" fillId="0" borderId="5" xfId="81" applyBorder="1" applyAlignment="1">
      <alignment vertical="top" wrapText="1"/>
    </xf>
    <xf numFmtId="0" fontId="6" fillId="0" borderId="12" xfId="81" applyFont="1" applyBorder="1" applyAlignment="1">
      <alignment horizontal="left" wrapText="1"/>
    </xf>
    <xf numFmtId="0" fontId="8" fillId="0" borderId="0" xfId="81" applyFont="1" applyFill="1" applyAlignment="1">
      <alignment vertical="top"/>
    </xf>
    <xf numFmtId="0" fontId="80" fillId="0" borderId="0" xfId="0" applyFont="1" applyAlignment="1">
      <alignment vertical="top" wrapText="1"/>
    </xf>
    <xf numFmtId="0" fontId="18" fillId="3" borderId="9" xfId="82" applyFont="1" applyFill="1" applyBorder="1" applyAlignment="1">
      <alignment vertical="top" wrapText="1"/>
    </xf>
    <xf numFmtId="0" fontId="32" fillId="0" borderId="0" xfId="0" applyFont="1" applyAlignment="1">
      <alignment wrapText="1"/>
    </xf>
    <xf numFmtId="0" fontId="6" fillId="0" borderId="0" xfId="0" applyFont="1" applyAlignment="1">
      <alignment wrapText="1"/>
    </xf>
    <xf numFmtId="0" fontId="6" fillId="0" borderId="0" xfId="0" applyFont="1" applyFill="1" applyBorder="1" applyAlignment="1">
      <alignment wrapText="1"/>
    </xf>
    <xf numFmtId="49" fontId="65" fillId="0" borderId="0" xfId="87" applyNumberFormat="1" applyFont="1" applyFill="1" applyBorder="1" applyAlignment="1">
      <alignment horizontal="left" vertical="top" wrapText="1"/>
    </xf>
    <xf numFmtId="4" fontId="9" fillId="0" borderId="0" xfId="81" applyNumberFormat="1" applyFont="1"/>
    <xf numFmtId="49" fontId="8" fillId="0" borderId="0" xfId="81" applyNumberFormat="1" applyFont="1" applyAlignment="1">
      <alignment horizontal="left" vertical="top" wrapText="1"/>
    </xf>
    <xf numFmtId="4" fontId="11" fillId="0" borderId="0" xfId="81" applyNumberFormat="1" applyFont="1" applyAlignment="1">
      <alignment horizontal="right"/>
    </xf>
    <xf numFmtId="0" fontId="9" fillId="0" borderId="0" xfId="83" applyFont="1" applyAlignment="1">
      <alignment horizontal="left"/>
    </xf>
    <xf numFmtId="4" fontId="11" fillId="0" borderId="0" xfId="83" applyNumberFormat="1" applyFont="1" applyAlignment="1">
      <alignment horizontal="right"/>
    </xf>
    <xf numFmtId="0" fontId="11" fillId="0" borderId="0" xfId="81" applyFont="1" applyAlignment="1">
      <alignment horizontal="left"/>
    </xf>
    <xf numFmtId="4" fontId="11" fillId="0" borderId="0" xfId="81" applyNumberFormat="1" applyFont="1"/>
    <xf numFmtId="0" fontId="8" fillId="0" borderId="0" xfId="81" applyFont="1" applyAlignment="1">
      <alignment horizontal="left" vertical="top" wrapText="1"/>
    </xf>
    <xf numFmtId="49" fontId="11" fillId="0" borderId="0" xfId="81" applyNumberFormat="1" applyFont="1" applyAlignment="1">
      <alignment horizontal="left" vertical="top" wrapText="1"/>
    </xf>
    <xf numFmtId="49" fontId="11" fillId="0" borderId="0" xfId="81" quotePrefix="1" applyNumberFormat="1" applyFont="1" applyAlignment="1">
      <alignment horizontal="left" vertical="top" wrapText="1"/>
    </xf>
    <xf numFmtId="4" fontId="9" fillId="0" borderId="0" xfId="81" applyNumberFormat="1" applyFont="1" applyAlignment="1">
      <alignment horizontal="left"/>
    </xf>
    <xf numFmtId="4" fontId="8" fillId="0" borderId="3" xfId="81" applyNumberFormat="1" applyFont="1" applyBorder="1"/>
    <xf numFmtId="4" fontId="7" fillId="0" borderId="10" xfId="81" applyNumberFormat="1" applyFont="1" applyBorder="1"/>
    <xf numFmtId="4" fontId="9" fillId="0" borderId="10" xfId="81" applyNumberFormat="1" applyFont="1" applyBorder="1" applyAlignment="1">
      <alignment horizontal="right"/>
    </xf>
    <xf numFmtId="4" fontId="18" fillId="3" borderId="9" xfId="81" applyNumberFormat="1" applyFont="1" applyFill="1" applyBorder="1" applyAlignment="1">
      <alignment horizontal="right"/>
    </xf>
    <xf numFmtId="0" fontId="6" fillId="0" borderId="0" xfId="83" applyFont="1" applyFill="1" applyAlignment="1">
      <alignment horizontal="right"/>
    </xf>
    <xf numFmtId="0" fontId="11" fillId="0" borderId="0" xfId="0" applyFont="1" applyAlignment="1">
      <alignment horizontal="right"/>
    </xf>
    <xf numFmtId="0" fontId="70" fillId="0" borderId="0" xfId="0" applyFont="1" applyAlignment="1">
      <alignment horizontal="right" wrapText="1"/>
    </xf>
    <xf numFmtId="4" fontId="6" fillId="0" borderId="0" xfId="0" applyNumberFormat="1" applyFont="1" applyAlignment="1">
      <alignment horizontal="right"/>
    </xf>
    <xf numFmtId="4" fontId="13" fillId="0" borderId="0" xfId="0" applyNumberFormat="1" applyFont="1" applyBorder="1" applyAlignment="1">
      <alignment horizontal="right"/>
    </xf>
    <xf numFmtId="4" fontId="6" fillId="0" borderId="0" xfId="0" applyNumberFormat="1" applyFont="1" applyFill="1" applyAlignment="1">
      <alignment horizontal="right"/>
    </xf>
    <xf numFmtId="4" fontId="9" fillId="0" borderId="0" xfId="81" applyNumberFormat="1" applyFont="1" applyAlignment="1"/>
    <xf numFmtId="4" fontId="8" fillId="0" borderId="6" xfId="81" applyNumberFormat="1" applyFont="1" applyBorder="1" applyAlignment="1"/>
    <xf numFmtId="4" fontId="18" fillId="3" borderId="9" xfId="81" applyNumberFormat="1" applyFont="1" applyFill="1" applyBorder="1" applyAlignment="1"/>
    <xf numFmtId="4" fontId="8" fillId="0" borderId="0" xfId="81" applyNumberFormat="1" applyFont="1" applyAlignment="1"/>
    <xf numFmtId="0" fontId="11" fillId="0" borderId="0" xfId="0" applyFont="1" applyAlignment="1"/>
    <xf numFmtId="4" fontId="21" fillId="0" borderId="0" xfId="0" applyNumberFormat="1" applyFont="1" applyFill="1" applyAlignment="1"/>
    <xf numFmtId="4" fontId="8" fillId="0" borderId="3" xfId="81" applyNumberFormat="1" applyFont="1" applyBorder="1" applyAlignment="1"/>
    <xf numFmtId="4" fontId="7" fillId="0" borderId="10" xfId="81" applyNumberFormat="1" applyFont="1" applyBorder="1" applyAlignment="1"/>
    <xf numFmtId="4" fontId="13" fillId="0" borderId="0" xfId="0" applyNumberFormat="1" applyFont="1" applyBorder="1" applyAlignment="1"/>
    <xf numFmtId="0" fontId="6" fillId="0" borderId="0" xfId="81" applyFont="1" applyFill="1" applyBorder="1" applyAlignment="1">
      <alignment horizontal="left" vertical="top" wrapText="1"/>
    </xf>
    <xf numFmtId="0" fontId="24" fillId="0" borderId="0" xfId="0" applyFont="1" applyAlignment="1">
      <alignment horizontal="left" vertical="top" wrapText="1"/>
    </xf>
    <xf numFmtId="4" fontId="8" fillId="0" borderId="0" xfId="81" applyNumberFormat="1" applyFont="1" applyAlignment="1">
      <alignment horizontal="right" wrapText="1"/>
    </xf>
    <xf numFmtId="4" fontId="9" fillId="0" borderId="0" xfId="81" applyNumberFormat="1" applyFont="1" applyAlignment="1">
      <alignment horizontal="right" wrapText="1"/>
    </xf>
    <xf numFmtId="4" fontId="8" fillId="0" borderId="6" xfId="81" applyNumberFormat="1" applyFont="1" applyBorder="1" applyAlignment="1">
      <alignment horizontal="right" wrapText="1"/>
    </xf>
    <xf numFmtId="4" fontId="18" fillId="3" borderId="9" xfId="81" applyNumberFormat="1" applyFont="1" applyFill="1" applyBorder="1" applyAlignment="1">
      <alignment horizontal="center" wrapText="1"/>
    </xf>
    <xf numFmtId="0" fontId="8" fillId="0" borderId="0" xfId="81" applyFont="1" applyAlignment="1">
      <alignment wrapText="1"/>
    </xf>
    <xf numFmtId="4" fontId="9" fillId="0" borderId="0" xfId="83" applyNumberFormat="1" applyFont="1" applyAlignment="1">
      <alignment horizontal="right" wrapText="1"/>
    </xf>
    <xf numFmtId="4" fontId="8" fillId="0" borderId="0" xfId="81" applyNumberFormat="1" applyFont="1" applyAlignment="1">
      <alignment wrapText="1"/>
    </xf>
    <xf numFmtId="4" fontId="8" fillId="0" borderId="0" xfId="83" applyNumberFormat="1" applyFont="1" applyAlignment="1">
      <alignment horizontal="right" wrapText="1"/>
    </xf>
    <xf numFmtId="4" fontId="11" fillId="0" borderId="0" xfId="81" applyNumberFormat="1" applyFont="1" applyAlignment="1">
      <alignment horizontal="right" wrapText="1"/>
    </xf>
    <xf numFmtId="4" fontId="8" fillId="0" borderId="3" xfId="81" applyNumberFormat="1" applyFont="1" applyBorder="1" applyAlignment="1">
      <alignment horizontal="right" wrapText="1"/>
    </xf>
    <xf numFmtId="4" fontId="7" fillId="0" borderId="10" xfId="81" applyNumberFormat="1" applyFont="1" applyBorder="1" applyAlignment="1">
      <alignment horizontal="right" vertical="center" wrapText="1"/>
    </xf>
    <xf numFmtId="0" fontId="6" fillId="0" borderId="8" xfId="81" applyFont="1" applyFill="1" applyBorder="1" applyAlignment="1">
      <alignment horizontal="left" vertical="top"/>
    </xf>
    <xf numFmtId="0" fontId="6" fillId="0" borderId="8" xfId="81" applyFont="1" applyFill="1" applyBorder="1" applyAlignment="1" applyProtection="1">
      <alignment horizontal="justify" vertical="top" wrapText="1"/>
      <protection locked="0"/>
    </xf>
    <xf numFmtId="0" fontId="6" fillId="0" borderId="8" xfId="81" applyFont="1" applyFill="1" applyBorder="1" applyAlignment="1"/>
    <xf numFmtId="4" fontId="6" fillId="0" borderId="8" xfId="81" applyNumberFormat="1" applyFont="1" applyFill="1" applyBorder="1" applyAlignment="1"/>
    <xf numFmtId="0" fontId="8" fillId="0" borderId="4" xfId="81" applyFont="1" applyFill="1" applyBorder="1" applyAlignment="1">
      <alignment horizontal="left" vertical="top" wrapText="1"/>
    </xf>
    <xf numFmtId="0" fontId="8" fillId="0" borderId="5" xfId="81" applyFont="1" applyFill="1" applyBorder="1" applyAlignment="1">
      <alignment horizontal="left" vertical="top" wrapText="1"/>
    </xf>
    <xf numFmtId="0" fontId="70" fillId="0" borderId="0" xfId="0" applyFont="1" applyBorder="1" applyAlignment="1">
      <alignment vertical="top" wrapText="1"/>
    </xf>
    <xf numFmtId="0" fontId="53" fillId="0" borderId="4" xfId="81" applyFont="1" applyFill="1" applyBorder="1" applyAlignment="1">
      <alignment horizontal="left" vertical="top" wrapText="1"/>
    </xf>
    <xf numFmtId="0" fontId="53" fillId="0" borderId="5" xfId="81" applyFont="1" applyFill="1" applyBorder="1" applyAlignment="1">
      <alignment horizontal="left" vertical="top" wrapText="1"/>
    </xf>
    <xf numFmtId="0" fontId="6" fillId="0" borderId="8" xfId="83" applyFont="1" applyFill="1" applyBorder="1" applyAlignment="1">
      <alignment vertical="top"/>
    </xf>
    <xf numFmtId="49" fontId="8" fillId="0" borderId="8" xfId="83" applyNumberFormat="1" applyFont="1" applyBorder="1" applyAlignment="1">
      <alignment horizontal="left" vertical="top" wrapText="1"/>
    </xf>
    <xf numFmtId="0" fontId="8" fillId="0" borderId="8" xfId="80" applyFont="1" applyBorder="1"/>
    <xf numFmtId="4" fontId="8" fillId="0" borderId="8" xfId="80" applyNumberFormat="1" applyFont="1" applyBorder="1"/>
    <xf numFmtId="4" fontId="6" fillId="0" borderId="8" xfId="83" applyNumberFormat="1" applyFont="1" applyFill="1" applyBorder="1" applyAlignment="1">
      <alignment horizontal="right"/>
    </xf>
    <xf numFmtId="0" fontId="6" fillId="0" borderId="0" xfId="78" applyFont="1" applyAlignment="1">
      <alignment horizontal="left" vertical="top" wrapText="1"/>
    </xf>
    <xf numFmtId="0" fontId="13" fillId="3" borderId="9" xfId="81" quotePrefix="1" applyFont="1" applyFill="1" applyBorder="1" applyAlignment="1">
      <alignment vertical="top"/>
    </xf>
    <xf numFmtId="0" fontId="10" fillId="0" borderId="3" xfId="81" applyFont="1" applyFill="1" applyBorder="1" applyAlignment="1">
      <alignment vertical="top"/>
    </xf>
    <xf numFmtId="4" fontId="81" fillId="0" borderId="0" xfId="81" applyNumberFormat="1" applyFont="1" applyFill="1" applyBorder="1" applyAlignment="1">
      <alignment wrapText="1"/>
    </xf>
    <xf numFmtId="0" fontId="82" fillId="0" borderId="0" xfId="0" applyFont="1" applyFill="1" applyAlignment="1">
      <alignment vertical="top" wrapText="1"/>
    </xf>
    <xf numFmtId="0" fontId="6" fillId="0" borderId="0" xfId="81" applyNumberFormat="1" applyFont="1" applyFill="1" applyAlignment="1" applyProtection="1">
      <alignment vertical="top" wrapText="1"/>
      <protection locked="0"/>
    </xf>
    <xf numFmtId="4" fontId="9" fillId="0" borderId="0" xfId="83" applyNumberFormat="1" applyFont="1" applyFill="1"/>
    <xf numFmtId="4" fontId="11" fillId="0" borderId="0" xfId="81" applyNumberFormat="1" applyFont="1" applyFill="1"/>
    <xf numFmtId="4" fontId="11" fillId="0" borderId="0" xfId="83" applyNumberFormat="1" applyFont="1" applyFill="1"/>
    <xf numFmtId="4" fontId="9" fillId="0" borderId="0" xfId="81" applyNumberFormat="1" applyFont="1" applyFill="1"/>
    <xf numFmtId="0" fontId="6" fillId="0" borderId="0" xfId="0" applyFont="1" applyAlignment="1">
      <alignment horizontal="right"/>
    </xf>
    <xf numFmtId="0" fontId="6" fillId="0" borderId="0" xfId="0" applyFont="1" applyBorder="1" applyAlignment="1">
      <alignment horizontal="right"/>
    </xf>
    <xf numFmtId="0" fontId="13" fillId="0" borderId="0" xfId="0" applyFont="1" applyBorder="1" applyAlignment="1">
      <alignment horizontal="right"/>
    </xf>
    <xf numFmtId="0" fontId="13" fillId="0" borderId="0" xfId="86" applyNumberFormat="1" applyFont="1" applyBorder="1" applyAlignment="1">
      <alignment vertical="top" wrapText="1"/>
    </xf>
    <xf numFmtId="49" fontId="52" fillId="0" borderId="0" xfId="0" applyNumberFormat="1" applyFont="1" applyAlignment="1">
      <alignment vertical="top" wrapText="1"/>
    </xf>
    <xf numFmtId="49" fontId="8" fillId="0" borderId="6" xfId="83" applyNumberFormat="1" applyFont="1" applyBorder="1" applyAlignment="1">
      <alignment vertical="top"/>
    </xf>
    <xf numFmtId="49" fontId="18" fillId="3" borderId="9" xfId="83" applyNumberFormat="1" applyFont="1" applyFill="1" applyBorder="1" applyAlignment="1">
      <alignment vertical="top" wrapText="1"/>
    </xf>
    <xf numFmtId="49" fontId="13" fillId="0" borderId="0" xfId="83" applyNumberFormat="1" applyFont="1" applyFill="1" applyAlignment="1" applyProtection="1">
      <alignment vertical="top" wrapText="1"/>
      <protection locked="0"/>
    </xf>
    <xf numFmtId="49" fontId="6" fillId="0" borderId="0" xfId="0" applyNumberFormat="1" applyFont="1" applyAlignment="1">
      <alignment vertical="top" wrapText="1"/>
    </xf>
    <xf numFmtId="49" fontId="0" fillId="0" borderId="0" xfId="0" applyNumberFormat="1"/>
    <xf numFmtId="49" fontId="6" fillId="0" borderId="0" xfId="80" applyNumberFormat="1" applyFont="1" applyFill="1" applyBorder="1" applyAlignment="1">
      <alignment vertical="top" wrapText="1"/>
    </xf>
    <xf numFmtId="49" fontId="6" fillId="0" borderId="0" xfId="80" applyNumberFormat="1" applyFont="1" applyAlignment="1">
      <alignment vertical="top" wrapText="1"/>
    </xf>
    <xf numFmtId="49" fontId="13" fillId="0" borderId="0" xfId="0" applyNumberFormat="1" applyFont="1" applyFill="1" applyAlignment="1">
      <alignment horizontal="left" wrapText="1"/>
    </xf>
    <xf numFmtId="49" fontId="13" fillId="0" borderId="0" xfId="0" applyNumberFormat="1" applyFont="1" applyAlignment="1">
      <alignment horizontal="left" wrapText="1"/>
    </xf>
    <xf numFmtId="4" fontId="11" fillId="0" borderId="0" xfId="81" applyNumberFormat="1" applyFont="1" applyFill="1" applyBorder="1"/>
    <xf numFmtId="0" fontId="57" fillId="4" borderId="7" xfId="0" applyFont="1" applyFill="1" applyBorder="1" applyAlignment="1">
      <alignment horizontal="left" vertical="top" wrapText="1"/>
    </xf>
    <xf numFmtId="0" fontId="23" fillId="5" borderId="5" xfId="0" applyFont="1" applyFill="1" applyBorder="1" applyAlignment="1">
      <alignment vertical="top" wrapText="1"/>
    </xf>
    <xf numFmtId="0" fontId="18" fillId="3" borderId="9" xfId="81" applyFont="1" applyFill="1" applyBorder="1" applyAlignment="1">
      <alignment horizontal="left" vertical="top"/>
    </xf>
    <xf numFmtId="0" fontId="13" fillId="0" borderId="7" xfId="0" applyFont="1" applyBorder="1" applyAlignment="1">
      <alignment vertical="top" wrapText="1"/>
    </xf>
    <xf numFmtId="0" fontId="57" fillId="0" borderId="0" xfId="0" applyFont="1" applyAlignment="1">
      <alignment vertical="top" wrapText="1"/>
    </xf>
    <xf numFmtId="0" fontId="27" fillId="5" borderId="4" xfId="0" applyFont="1" applyFill="1" applyBorder="1" applyAlignment="1">
      <alignment vertical="top" wrapText="1"/>
    </xf>
    <xf numFmtId="0" fontId="23" fillId="5" borderId="12" xfId="0" applyFont="1" applyFill="1" applyBorder="1" applyAlignment="1">
      <alignment vertical="top" wrapText="1"/>
    </xf>
    <xf numFmtId="0" fontId="23" fillId="0" borderId="0" xfId="0" applyFont="1" applyFill="1" applyBorder="1" applyAlignment="1">
      <alignment vertical="top" wrapText="1"/>
    </xf>
    <xf numFmtId="0" fontId="11" fillId="0" borderId="0" xfId="87" applyFont="1" applyFill="1" applyAlignment="1">
      <alignment horizontal="left"/>
    </xf>
    <xf numFmtId="4" fontId="11" fillId="0" borderId="0" xfId="87" applyNumberFormat="1" applyFont="1" applyFill="1" applyAlignment="1"/>
    <xf numFmtId="0" fontId="11" fillId="0" borderId="0" xfId="87" applyFont="1" applyFill="1" applyAlignment="1">
      <alignment horizontal="left" vertical="top"/>
    </xf>
    <xf numFmtId="49" fontId="9" fillId="0" borderId="0" xfId="87" applyNumberFormat="1" applyFont="1" applyFill="1" applyBorder="1" applyAlignment="1">
      <alignment horizontal="left" vertical="top" wrapText="1"/>
    </xf>
    <xf numFmtId="0" fontId="13" fillId="0" borderId="0" xfId="83" applyFont="1" applyFill="1" applyAlignment="1">
      <alignment vertical="top" wrapText="1"/>
    </xf>
    <xf numFmtId="0" fontId="67" fillId="0" borderId="0" xfId="0" applyFont="1"/>
    <xf numFmtId="49" fontId="59" fillId="0" borderId="0" xfId="87" applyNumberFormat="1" applyFont="1" applyFill="1" applyBorder="1" applyAlignment="1">
      <alignment horizontal="left" vertical="top" wrapText="1"/>
    </xf>
    <xf numFmtId="0" fontId="6" fillId="0" borderId="0" xfId="81" applyFont="1" applyAlignment="1">
      <alignment horizontal="left" vertical="top"/>
    </xf>
    <xf numFmtId="49" fontId="11" fillId="0" borderId="0" xfId="83" applyNumberFormat="1" applyFont="1" applyAlignment="1">
      <alignment horizontal="left" vertical="top" wrapText="1"/>
    </xf>
    <xf numFmtId="0" fontId="11" fillId="0" borderId="0" xfId="81" applyFont="1" applyFill="1" applyBorder="1" applyAlignment="1">
      <alignment horizontal="left"/>
    </xf>
    <xf numFmtId="0" fontId="23" fillId="0" borderId="0" xfId="0" applyFont="1" applyAlignment="1">
      <alignment horizontal="left" vertical="top" wrapText="1"/>
    </xf>
    <xf numFmtId="4" fontId="8" fillId="0" borderId="0" xfId="81" applyNumberFormat="1" applyFont="1" applyFill="1" applyAlignment="1">
      <alignment horizontal="left"/>
    </xf>
    <xf numFmtId="0" fontId="8" fillId="0" borderId="0" xfId="81" applyFont="1" applyFill="1" applyAlignment="1">
      <alignment horizontal="center" vertical="top"/>
    </xf>
    <xf numFmtId="4" fontId="6" fillId="0" borderId="0" xfId="81" applyNumberFormat="1" applyFont="1" applyFill="1" applyAlignment="1">
      <alignment horizontal="left"/>
    </xf>
    <xf numFmtId="0" fontId="6" fillId="0" borderId="0" xfId="86" applyFont="1"/>
    <xf numFmtId="4" fontId="6" fillId="0" borderId="0" xfId="86" applyNumberFormat="1" applyFont="1" applyFill="1"/>
    <xf numFmtId="4" fontId="6" fillId="0" borderId="0" xfId="78" applyNumberFormat="1" applyFont="1"/>
    <xf numFmtId="0" fontId="6" fillId="0" borderId="0" xfId="78" applyFont="1"/>
    <xf numFmtId="0" fontId="6" fillId="0" borderId="0" xfId="0" applyFont="1" applyAlignment="1">
      <alignment horizontal="left"/>
    </xf>
    <xf numFmtId="0" fontId="68" fillId="0" borderId="0" xfId="0" applyFont="1" applyFill="1" applyAlignment="1">
      <alignment horizontal="left" vertical="top" wrapText="1"/>
    </xf>
    <xf numFmtId="4" fontId="0" fillId="0" borderId="0" xfId="0" applyNumberFormat="1" applyFont="1" applyFill="1"/>
    <xf numFmtId="0" fontId="0" fillId="0" borderId="0" xfId="0" applyFont="1" applyFill="1" applyAlignment="1">
      <alignment vertical="top"/>
    </xf>
    <xf numFmtId="0" fontId="6" fillId="0" borderId="0" xfId="28" applyFont="1" applyFill="1" applyAlignment="1">
      <alignment horizontal="left" vertical="top" wrapText="1"/>
    </xf>
    <xf numFmtId="0" fontId="83" fillId="0" borderId="0" xfId="28" applyFont="1" applyFill="1"/>
    <xf numFmtId="4" fontId="83" fillId="0" borderId="0" xfId="28" applyNumberFormat="1" applyFont="1" applyFill="1"/>
    <xf numFmtId="0" fontId="0" fillId="0" borderId="0" xfId="0" applyFont="1" applyFill="1"/>
    <xf numFmtId="0" fontId="6" fillId="0" borderId="0" xfId="28" applyFont="1" applyFill="1" applyAlignment="1">
      <alignment horizontal="left"/>
    </xf>
    <xf numFmtId="4" fontId="6" fillId="0" borderId="0" xfId="28" applyNumberFormat="1" applyFont="1" applyFill="1" applyAlignment="1">
      <alignment horizontal="right"/>
    </xf>
    <xf numFmtId="0" fontId="0" fillId="0" borderId="0" xfId="0" applyFont="1" applyFill="1" applyAlignment="1">
      <alignment horizontal="left" vertical="top" wrapText="1"/>
    </xf>
    <xf numFmtId="0" fontId="13" fillId="0" borderId="0" xfId="28" applyFont="1" applyFill="1" applyAlignment="1">
      <alignment horizontal="left" vertical="top" wrapText="1"/>
    </xf>
    <xf numFmtId="4" fontId="6" fillId="0" borderId="0" xfId="78" applyNumberFormat="1" applyFont="1" applyFill="1"/>
    <xf numFmtId="0" fontId="6" fillId="0" borderId="0" xfId="78" applyFont="1" applyFill="1" applyBorder="1" applyAlignment="1">
      <alignment horizontal="left" vertical="top" wrapText="1"/>
    </xf>
    <xf numFmtId="0" fontId="13" fillId="0" borderId="0" xfId="78" applyFont="1" applyFill="1" applyBorder="1" applyAlignment="1">
      <alignment horizontal="left" vertical="top" wrapText="1"/>
    </xf>
    <xf numFmtId="0" fontId="13" fillId="0" borderId="0" xfId="78" applyFont="1" applyFill="1"/>
    <xf numFmtId="0" fontId="6" fillId="0" borderId="0" xfId="78" applyNumberFormat="1" applyFont="1" applyFill="1" applyAlignment="1">
      <alignment vertical="top" wrapText="1"/>
    </xf>
    <xf numFmtId="2" fontId="6" fillId="0" borderId="0" xfId="93" applyNumberFormat="1" applyFont="1" applyFill="1" applyBorder="1" applyAlignment="1">
      <alignment horizontal="left" vertical="top" wrapText="1"/>
    </xf>
    <xf numFmtId="0" fontId="8" fillId="0" borderId="0" xfId="0" applyFont="1" applyFill="1" applyBorder="1" applyAlignment="1">
      <alignment horizontal="lef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vertical="top" wrapText="1"/>
    </xf>
    <xf numFmtId="2" fontId="11" fillId="0" borderId="0" xfId="87" applyNumberFormat="1" applyFont="1" applyFill="1" applyBorder="1" applyAlignment="1">
      <alignment horizontal="left" vertical="top" wrapText="1"/>
    </xf>
    <xf numFmtId="2" fontId="13" fillId="0" borderId="0" xfId="83" applyNumberFormat="1" applyFont="1" applyFill="1" applyAlignment="1">
      <alignment vertical="top"/>
    </xf>
    <xf numFmtId="2" fontId="13" fillId="0" borderId="0" xfId="83" applyNumberFormat="1" applyFont="1" applyFill="1" applyAlignment="1" applyProtection="1">
      <alignment vertical="top" wrapText="1"/>
      <protection locked="0"/>
    </xf>
    <xf numFmtId="2" fontId="13" fillId="0" borderId="0" xfId="83" applyNumberFormat="1" applyFont="1" applyFill="1"/>
    <xf numFmtId="2" fontId="11" fillId="0" borderId="0" xfId="81" applyNumberFormat="1" applyFont="1" applyAlignment="1">
      <alignment horizontal="left" vertical="top" wrapText="1"/>
    </xf>
    <xf numFmtId="2" fontId="8" fillId="0" borderId="0" xfId="81" quotePrefix="1" applyNumberFormat="1" applyFont="1" applyAlignment="1">
      <alignment horizontal="left" vertical="top" wrapText="1"/>
    </xf>
    <xf numFmtId="0" fontId="6" fillId="0" borderId="0" xfId="0" applyFont="1" applyFill="1" applyBorder="1" applyAlignment="1">
      <alignment vertical="top" wrapText="1"/>
    </xf>
    <xf numFmtId="2" fontId="0" fillId="0" borderId="0" xfId="81" applyNumberFormat="1" applyFont="1" applyAlignment="1">
      <alignment horizontal="left" vertical="top" wrapText="1"/>
    </xf>
    <xf numFmtId="49" fontId="0" fillId="0" borderId="0" xfId="81" applyNumberFormat="1" applyFont="1" applyAlignment="1">
      <alignment horizontal="left" vertical="top" wrapText="1"/>
    </xf>
    <xf numFmtId="4" fontId="4" fillId="0" borderId="0" xfId="0" applyNumberFormat="1" applyFont="1"/>
    <xf numFmtId="4" fontId="4" fillId="0" borderId="0" xfId="0" applyNumberFormat="1" applyFont="1" applyFill="1"/>
    <xf numFmtId="4" fontId="73" fillId="0" borderId="0" xfId="0" applyNumberFormat="1" applyFont="1" applyAlignment="1">
      <alignment horizontal="right"/>
    </xf>
    <xf numFmtId="174" fontId="0" fillId="0" borderId="0" xfId="81" applyNumberFormat="1" applyFont="1" applyAlignment="1">
      <alignment horizontal="left" vertical="top" wrapText="1"/>
    </xf>
    <xf numFmtId="4" fontId="72" fillId="0" borderId="0" xfId="81" applyNumberFormat="1" applyFont="1" applyFill="1" applyAlignment="1">
      <alignment horizontal="right"/>
    </xf>
    <xf numFmtId="4" fontId="4" fillId="0" borderId="0" xfId="87" applyNumberFormat="1" applyFont="1" applyFill="1" applyAlignment="1"/>
    <xf numFmtId="0" fontId="4" fillId="0" borderId="0" xfId="87" applyFont="1" applyFill="1" applyAlignment="1">
      <alignment horizontal="center"/>
    </xf>
    <xf numFmtId="4" fontId="4" fillId="0" borderId="11" xfId="87" applyNumberFormat="1" applyFont="1" applyFill="1" applyBorder="1" applyAlignment="1"/>
    <xf numFmtId="4" fontId="4" fillId="0" borderId="0" xfId="87" applyNumberFormat="1" applyFont="1" applyFill="1" applyBorder="1" applyAlignment="1"/>
    <xf numFmtId="4" fontId="4" fillId="0" borderId="3" xfId="87" applyNumberFormat="1" applyFont="1" applyFill="1" applyBorder="1" applyAlignment="1"/>
    <xf numFmtId="0" fontId="4" fillId="0" borderId="0" xfId="87" applyFont="1" applyFill="1" applyAlignment="1">
      <alignment horizontal="right"/>
    </xf>
    <xf numFmtId="4" fontId="4" fillId="0" borderId="0" xfId="81" applyNumberFormat="1" applyFont="1" applyAlignment="1">
      <alignment horizontal="right"/>
    </xf>
    <xf numFmtId="4" fontId="4" fillId="0" borderId="0" xfId="83" applyNumberFormat="1" applyFont="1" applyAlignment="1">
      <alignment horizontal="right"/>
    </xf>
    <xf numFmtId="4" fontId="4" fillId="0" borderId="0" xfId="81" applyNumberFormat="1" applyFont="1"/>
    <xf numFmtId="4" fontId="4" fillId="0" borderId="0" xfId="81" applyNumberFormat="1" applyFont="1" applyFill="1" applyAlignment="1">
      <alignment horizontal="right"/>
    </xf>
    <xf numFmtId="4" fontId="4" fillId="0" borderId="3" xfId="81" applyNumberFormat="1" applyFont="1" applyBorder="1" applyAlignment="1">
      <alignment horizontal="right"/>
    </xf>
    <xf numFmtId="0" fontId="86" fillId="0" borderId="0" xfId="133" applyFont="1" applyBorder="1"/>
    <xf numFmtId="3" fontId="86" fillId="0" borderId="0" xfId="133" applyNumberFormat="1" applyFont="1" applyBorder="1"/>
    <xf numFmtId="0" fontId="86" fillId="0" borderId="0" xfId="133" applyFont="1" applyBorder="1" applyAlignment="1">
      <alignment horizontal="center"/>
    </xf>
    <xf numFmtId="0" fontId="87" fillId="0" borderId="0" xfId="133" applyFont="1" applyBorder="1"/>
    <xf numFmtId="3" fontId="87" fillId="0" borderId="0" xfId="133" applyNumberFormat="1" applyFont="1" applyBorder="1"/>
    <xf numFmtId="0" fontId="87" fillId="0" borderId="0" xfId="133" applyFont="1" applyBorder="1" applyAlignment="1">
      <alignment horizontal="center"/>
    </xf>
    <xf numFmtId="0" fontId="88" fillId="0" borderId="0" xfId="133" applyFont="1" applyBorder="1"/>
    <xf numFmtId="3" fontId="89" fillId="6" borderId="0" xfId="133" applyNumberFormat="1" applyFont="1" applyFill="1" applyBorder="1" applyAlignment="1">
      <alignment horizontal="left"/>
    </xf>
    <xf numFmtId="0" fontId="90" fillId="0" borderId="0" xfId="133" applyFont="1" applyBorder="1"/>
    <xf numFmtId="3" fontId="91" fillId="0" borderId="0" xfId="133" applyNumberFormat="1" applyFont="1" applyBorder="1"/>
    <xf numFmtId="0" fontId="91" fillId="0" borderId="0" xfId="133" applyFont="1" applyBorder="1" applyAlignment="1">
      <alignment horizontal="center"/>
    </xf>
    <xf numFmtId="0" fontId="91" fillId="0" borderId="0" xfId="133" applyFont="1" applyBorder="1"/>
    <xf numFmtId="0" fontId="7" fillId="0" borderId="0" xfId="133" applyFont="1" applyBorder="1"/>
    <xf numFmtId="0" fontId="92" fillId="0" borderId="0" xfId="133" applyFont="1"/>
    <xf numFmtId="0" fontId="91" fillId="0" borderId="0" xfId="133" applyFont="1" applyBorder="1" applyAlignment="1">
      <alignment vertical="center"/>
    </xf>
    <xf numFmtId="3" fontId="36" fillId="0" borderId="0" xfId="133" applyNumberFormat="1" applyFont="1" applyBorder="1" applyAlignment="1">
      <alignment vertical="center"/>
    </xf>
    <xf numFmtId="0" fontId="36" fillId="0" borderId="0" xfId="133" applyFont="1" applyBorder="1"/>
    <xf numFmtId="0" fontId="85" fillId="0" borderId="0" xfId="133"/>
    <xf numFmtId="0" fontId="91" fillId="0" borderId="0" xfId="133" applyFont="1" applyBorder="1" applyAlignment="1"/>
    <xf numFmtId="0" fontId="38" fillId="0" borderId="0" xfId="133" applyFont="1" applyAlignment="1">
      <alignment horizontal="left"/>
    </xf>
    <xf numFmtId="3" fontId="38" fillId="0" borderId="0" xfId="133" applyNumberFormat="1" applyFont="1" applyBorder="1" applyAlignment="1">
      <alignment vertical="center"/>
    </xf>
    <xf numFmtId="0" fontId="12" fillId="0" borderId="0" xfId="133" applyFont="1" applyAlignment="1">
      <alignment horizontal="left"/>
    </xf>
    <xf numFmtId="0" fontId="38" fillId="0" borderId="0" xfId="133" applyFont="1" applyBorder="1" applyAlignment="1">
      <alignment vertical="center"/>
    </xf>
    <xf numFmtId="0" fontId="38" fillId="0" borderId="0" xfId="133" applyFont="1"/>
    <xf numFmtId="3" fontId="31" fillId="0" borderId="0" xfId="133" applyNumberFormat="1" applyFont="1" applyBorder="1" applyAlignment="1">
      <alignment vertical="center"/>
    </xf>
    <xf numFmtId="0" fontId="93" fillId="0" borderId="0" xfId="133" applyFont="1"/>
    <xf numFmtId="0" fontId="31" fillId="0" borderId="0" xfId="133" applyFont="1"/>
    <xf numFmtId="0" fontId="94" fillId="0" borderId="0" xfId="133" applyFont="1" applyBorder="1"/>
    <xf numFmtId="0" fontId="95" fillId="0" borderId="0" xfId="133" applyFont="1" applyBorder="1" applyAlignment="1"/>
    <xf numFmtId="0" fontId="96" fillId="0" borderId="0" xfId="133" applyFont="1" applyBorder="1" applyAlignment="1"/>
    <xf numFmtId="3" fontId="95" fillId="0" borderId="0" xfId="133" applyNumberFormat="1" applyFont="1" applyBorder="1" applyAlignment="1"/>
    <xf numFmtId="0" fontId="97" fillId="0" borderId="0" xfId="133" applyFont="1" applyBorder="1"/>
    <xf numFmtId="3" fontId="97" fillId="0" borderId="0" xfId="133" applyNumberFormat="1" applyFont="1" applyBorder="1"/>
    <xf numFmtId="0" fontId="97" fillId="0" borderId="0" xfId="133" applyFont="1" applyBorder="1" applyAlignment="1">
      <alignment horizontal="center"/>
    </xf>
    <xf numFmtId="17" fontId="97" fillId="0" borderId="0" xfId="133" applyNumberFormat="1" applyFont="1" applyBorder="1"/>
    <xf numFmtId="0" fontId="94" fillId="0" borderId="0" xfId="133" applyFont="1" applyBorder="1" applyAlignment="1">
      <alignment horizontal="center"/>
    </xf>
    <xf numFmtId="0" fontId="37" fillId="0" borderId="0" xfId="133" applyFont="1" applyBorder="1"/>
    <xf numFmtId="3" fontId="37" fillId="0" borderId="0" xfId="133" applyNumberFormat="1" applyFont="1" applyBorder="1"/>
    <xf numFmtId="0" fontId="37" fillId="0" borderId="0" xfId="133" applyFont="1" applyBorder="1" applyAlignment="1">
      <alignment horizontal="center"/>
    </xf>
    <xf numFmtId="8" fontId="38" fillId="0" borderId="25" xfId="133" applyNumberFormat="1" applyFont="1" applyBorder="1" applyAlignment="1">
      <alignment horizontal="right"/>
    </xf>
    <xf numFmtId="3" fontId="38" fillId="0" borderId="26" xfId="133" applyNumberFormat="1" applyFont="1" applyBorder="1"/>
    <xf numFmtId="3" fontId="38" fillId="0" borderId="3" xfId="133" applyNumberFormat="1" applyFont="1" applyBorder="1"/>
    <xf numFmtId="0" fontId="38" fillId="0" borderId="3" xfId="133" applyFont="1" applyBorder="1" applyAlignment="1">
      <alignment horizontal="center"/>
    </xf>
    <xf numFmtId="0" fontId="38" fillId="0" borderId="3" xfId="133" applyFont="1" applyBorder="1"/>
    <xf numFmtId="3" fontId="36" fillId="0" borderId="0" xfId="133" applyNumberFormat="1" applyFont="1" applyBorder="1"/>
    <xf numFmtId="0" fontId="36" fillId="0" borderId="0" xfId="133" applyFont="1" applyBorder="1" applyAlignment="1">
      <alignment horizontal="center"/>
    </xf>
    <xf numFmtId="0" fontId="38" fillId="0" borderId="0" xfId="133" applyFont="1" applyBorder="1" applyAlignment="1">
      <alignment horizontal="left"/>
    </xf>
    <xf numFmtId="8" fontId="86" fillId="0" borderId="0" xfId="133" applyNumberFormat="1" applyFont="1" applyBorder="1"/>
    <xf numFmtId="0" fontId="38" fillId="0" borderId="0" xfId="133" applyFont="1" applyBorder="1"/>
    <xf numFmtId="0" fontId="98" fillId="0" borderId="0" xfId="133" applyFont="1" applyBorder="1"/>
    <xf numFmtId="175" fontId="38" fillId="0" borderId="27" xfId="133" applyNumberFormat="1" applyFont="1" applyBorder="1" applyAlignment="1">
      <alignment horizontal="right"/>
    </xf>
    <xf numFmtId="3" fontId="38" fillId="0" borderId="0" xfId="133" applyNumberFormat="1" applyFont="1" applyBorder="1"/>
    <xf numFmtId="0" fontId="38" fillId="0" borderId="0" xfId="133" applyFont="1" applyBorder="1" applyAlignment="1">
      <alignment horizontal="center"/>
    </xf>
    <xf numFmtId="8" fontId="38" fillId="0" borderId="28" xfId="133" applyNumberFormat="1" applyFont="1" applyBorder="1" applyAlignment="1">
      <alignment horizontal="right"/>
    </xf>
    <xf numFmtId="8" fontId="98" fillId="0" borderId="0" xfId="133" applyNumberFormat="1" applyFont="1" applyBorder="1"/>
    <xf numFmtId="3" fontId="38" fillId="0" borderId="0" xfId="133" applyNumberFormat="1" applyFont="1" applyBorder="1" applyAlignment="1">
      <alignment horizontal="center"/>
    </xf>
    <xf numFmtId="0" fontId="99" fillId="0" borderId="0" xfId="133" applyFont="1" applyBorder="1"/>
    <xf numFmtId="0" fontId="38" fillId="0" borderId="27" xfId="134" applyFont="1" applyBorder="1"/>
    <xf numFmtId="4" fontId="38" fillId="6" borderId="0" xfId="135" applyNumberFormat="1" applyFont="1" applyFill="1" applyBorder="1" applyAlignment="1">
      <alignment horizontal="right"/>
    </xf>
    <xf numFmtId="0" fontId="36" fillId="0" borderId="0" xfId="133" applyFont="1" applyBorder="1" applyAlignment="1">
      <alignment horizontal="right"/>
    </xf>
    <xf numFmtId="0" fontId="101" fillId="0" borderId="0" xfId="133" applyFont="1" applyBorder="1"/>
    <xf numFmtId="4" fontId="91" fillId="6" borderId="0" xfId="133" applyNumberFormat="1" applyFont="1" applyFill="1" applyBorder="1" applyAlignment="1">
      <alignment horizontal="right"/>
    </xf>
    <xf numFmtId="0" fontId="36" fillId="0" borderId="0" xfId="133" applyFont="1" applyBorder="1" applyAlignment="1"/>
    <xf numFmtId="4" fontId="89" fillId="6" borderId="0" xfId="133" applyNumberFormat="1" applyFont="1" applyFill="1" applyBorder="1" applyAlignment="1">
      <alignment horizontal="center"/>
    </xf>
    <xf numFmtId="0" fontId="25" fillId="6" borderId="0" xfId="133" applyFont="1" applyFill="1" applyBorder="1" applyAlignment="1"/>
    <xf numFmtId="0" fontId="102" fillId="6" borderId="0" xfId="133" applyFont="1" applyFill="1"/>
    <xf numFmtId="3" fontId="90" fillId="0" borderId="0" xfId="133" applyNumberFormat="1" applyFont="1" applyBorder="1"/>
    <xf numFmtId="0" fontId="90" fillId="0" borderId="0" xfId="133" applyFont="1" applyBorder="1" applyAlignment="1">
      <alignment horizontal="center"/>
    </xf>
    <xf numFmtId="0" fontId="36" fillId="0" borderId="0" xfId="133" applyFont="1"/>
    <xf numFmtId="0" fontId="103" fillId="0" borderId="0" xfId="133" applyFont="1"/>
    <xf numFmtId="0" fontId="38" fillId="0" borderId="0" xfId="134" applyFont="1" applyBorder="1"/>
    <xf numFmtId="0" fontId="106" fillId="0" borderId="0" xfId="133" applyFont="1" applyBorder="1"/>
    <xf numFmtId="0" fontId="107" fillId="0" borderId="0" xfId="133" applyFont="1"/>
    <xf numFmtId="3" fontId="106" fillId="0" borderId="0" xfId="133" applyNumberFormat="1" applyFont="1" applyBorder="1" applyAlignment="1">
      <alignment horizontal="center"/>
    </xf>
    <xf numFmtId="3" fontId="106" fillId="0" borderId="0" xfId="133" applyNumberFormat="1" applyFont="1" applyBorder="1"/>
    <xf numFmtId="0" fontId="106" fillId="0" borderId="0" xfId="133" applyFont="1" applyBorder="1" applyAlignment="1">
      <alignment horizontal="center"/>
    </xf>
    <xf numFmtId="0" fontId="108" fillId="0" borderId="0" xfId="133" applyFont="1" applyBorder="1"/>
    <xf numFmtId="175" fontId="106" fillId="0" borderId="0" xfId="133" applyNumberFormat="1" applyFont="1" applyBorder="1"/>
    <xf numFmtId="0" fontId="106" fillId="0" borderId="0" xfId="133" applyFont="1" applyBorder="1" applyAlignment="1"/>
    <xf numFmtId="177" fontId="109" fillId="0" borderId="30" xfId="133" applyNumberFormat="1" applyFont="1" applyBorder="1"/>
    <xf numFmtId="3" fontId="110" fillId="0" borderId="31" xfId="133" applyNumberFormat="1" applyFont="1" applyBorder="1" applyAlignment="1">
      <alignment horizontal="center"/>
    </xf>
    <xf numFmtId="175" fontId="109" fillId="0" borderId="31" xfId="133" applyNumberFormat="1" applyFont="1" applyBorder="1"/>
    <xf numFmtId="0" fontId="109" fillId="0" borderId="31" xfId="133" applyFont="1" applyBorder="1" applyAlignment="1">
      <alignment horizontal="center"/>
    </xf>
    <xf numFmtId="0" fontId="109" fillId="0" borderId="31" xfId="133" applyFont="1" applyBorder="1" applyAlignment="1">
      <alignment horizontal="right" wrapText="1"/>
    </xf>
    <xf numFmtId="0" fontId="106" fillId="0" borderId="32" xfId="133" applyFont="1" applyBorder="1"/>
    <xf numFmtId="177" fontId="106" fillId="0" borderId="33" xfId="133" applyNumberFormat="1" applyFont="1" applyFill="1" applyBorder="1"/>
    <xf numFmtId="174" fontId="106" fillId="0" borderId="34" xfId="133" applyNumberFormat="1" applyFont="1" applyFill="1" applyBorder="1" applyAlignment="1">
      <alignment horizontal="center"/>
    </xf>
    <xf numFmtId="175" fontId="106" fillId="0" borderId="34" xfId="133" applyNumberFormat="1" applyFont="1" applyFill="1" applyBorder="1" applyAlignment="1">
      <alignment horizontal="center"/>
    </xf>
    <xf numFmtId="0" fontId="106" fillId="0" borderId="34" xfId="133" applyFont="1" applyFill="1" applyBorder="1" applyAlignment="1">
      <alignment horizontal="center"/>
    </xf>
    <xf numFmtId="0" fontId="106" fillId="0" borderId="34" xfId="133" applyFont="1" applyFill="1" applyBorder="1" applyAlignment="1">
      <alignment horizontal="left" wrapText="1"/>
    </xf>
    <xf numFmtId="49" fontId="106" fillId="0" borderId="35" xfId="149" applyNumberFormat="1" applyFont="1" applyFill="1" applyBorder="1" applyAlignment="1">
      <alignment horizontal="center"/>
    </xf>
    <xf numFmtId="177" fontId="106" fillId="7" borderId="36" xfId="133" applyNumberFormat="1" applyFont="1" applyFill="1" applyBorder="1"/>
    <xf numFmtId="174" fontId="106" fillId="0" borderId="9" xfId="133" applyNumberFormat="1" applyFont="1" applyFill="1" applyBorder="1" applyAlignment="1">
      <alignment horizontal="center"/>
    </xf>
    <xf numFmtId="175" fontId="106" fillId="7" borderId="9" xfId="133" applyNumberFormat="1" applyFont="1" applyFill="1" applyBorder="1" applyAlignment="1">
      <alignment horizontal="center"/>
    </xf>
    <xf numFmtId="0" fontId="106" fillId="7" borderId="9" xfId="133" applyFont="1" applyFill="1" applyBorder="1" applyAlignment="1">
      <alignment horizontal="center"/>
    </xf>
    <xf numFmtId="0" fontId="106" fillId="7" borderId="9" xfId="133" applyFont="1" applyFill="1" applyBorder="1" applyAlignment="1">
      <alignment horizontal="left" wrapText="1"/>
    </xf>
    <xf numFmtId="49" fontId="106" fillId="7" borderId="37" xfId="149" applyNumberFormat="1" applyFont="1" applyFill="1" applyBorder="1" applyAlignment="1">
      <alignment horizontal="center"/>
    </xf>
    <xf numFmtId="177" fontId="106" fillId="8" borderId="36" xfId="133" applyNumberFormat="1" applyFont="1" applyFill="1" applyBorder="1"/>
    <xf numFmtId="177" fontId="106" fillId="8" borderId="9" xfId="133" applyNumberFormat="1" applyFont="1" applyFill="1" applyBorder="1" applyAlignment="1">
      <alignment horizontal="center"/>
    </xf>
    <xf numFmtId="175" fontId="106" fillId="8" borderId="9" xfId="133" applyNumberFormat="1" applyFont="1" applyFill="1" applyBorder="1"/>
    <xf numFmtId="0" fontId="106" fillId="8" borderId="9" xfId="133" applyFont="1" applyFill="1" applyBorder="1" applyAlignment="1">
      <alignment horizontal="center"/>
    </xf>
    <xf numFmtId="0" fontId="108" fillId="8" borderId="9" xfId="133" applyFont="1" applyFill="1" applyBorder="1" applyAlignment="1">
      <alignment wrapText="1"/>
    </xf>
    <xf numFmtId="0" fontId="106" fillId="8" borderId="38" xfId="133" applyFont="1" applyFill="1" applyBorder="1" applyAlignment="1">
      <alignment horizontal="center"/>
    </xf>
    <xf numFmtId="0" fontId="111" fillId="9" borderId="39" xfId="133" applyFont="1" applyFill="1" applyBorder="1"/>
    <xf numFmtId="3" fontId="111" fillId="9" borderId="40" xfId="133" applyNumberFormat="1" applyFont="1" applyFill="1" applyBorder="1" applyAlignment="1">
      <alignment horizontal="center"/>
    </xf>
    <xf numFmtId="175" fontId="112" fillId="9" borderId="40" xfId="133" applyNumberFormat="1" applyFont="1" applyFill="1" applyBorder="1" applyAlignment="1">
      <alignment horizontal="center"/>
    </xf>
    <xf numFmtId="0" fontId="112" fillId="9" borderId="40" xfId="133" applyFont="1" applyFill="1" applyBorder="1" applyAlignment="1">
      <alignment horizontal="center"/>
    </xf>
    <xf numFmtId="0" fontId="112" fillId="9" borderId="40" xfId="133" applyFont="1" applyFill="1" applyBorder="1" applyAlignment="1">
      <alignment wrapText="1"/>
    </xf>
    <xf numFmtId="0" fontId="112" fillId="9" borderId="41" xfId="133" applyFont="1" applyFill="1" applyBorder="1"/>
    <xf numFmtId="0" fontId="108" fillId="0" borderId="32" xfId="133" applyFont="1" applyBorder="1"/>
    <xf numFmtId="177" fontId="106" fillId="0" borderId="33" xfId="133" applyNumberFormat="1" applyFont="1" applyBorder="1"/>
    <xf numFmtId="177" fontId="106" fillId="0" borderId="34" xfId="133" applyNumberFormat="1" applyFont="1" applyBorder="1" applyAlignment="1">
      <alignment horizontal="center"/>
    </xf>
    <xf numFmtId="175" fontId="106" fillId="0" borderId="34" xfId="133" applyNumberFormat="1" applyFont="1" applyFill="1" applyBorder="1"/>
    <xf numFmtId="0" fontId="106" fillId="0" borderId="34" xfId="133" applyFont="1" applyBorder="1" applyAlignment="1">
      <alignment horizontal="center"/>
    </xf>
    <xf numFmtId="0" fontId="106" fillId="0" borderId="34" xfId="133" applyFont="1" applyBorder="1" applyAlignment="1">
      <alignment horizontal="left" wrapText="1"/>
    </xf>
    <xf numFmtId="0" fontId="106" fillId="0" borderId="35" xfId="133" applyFont="1" applyBorder="1"/>
    <xf numFmtId="177" fontId="106" fillId="0" borderId="36" xfId="133" applyNumberFormat="1" applyFont="1" applyBorder="1"/>
    <xf numFmtId="174" fontId="106" fillId="0" borderId="9" xfId="133" applyNumberFormat="1" applyFont="1" applyBorder="1" applyAlignment="1">
      <alignment horizontal="center"/>
    </xf>
    <xf numFmtId="175" fontId="106" fillId="0" borderId="9" xfId="133" applyNumberFormat="1" applyFont="1" applyBorder="1" applyAlignment="1">
      <alignment horizontal="center"/>
    </xf>
    <xf numFmtId="0" fontId="106" fillId="0" borderId="9" xfId="133" applyFont="1" applyBorder="1" applyAlignment="1">
      <alignment horizontal="center"/>
    </xf>
    <xf numFmtId="0" fontId="106" fillId="0" borderId="9" xfId="133" applyFont="1" applyBorder="1" applyAlignment="1">
      <alignment horizontal="left" wrapText="1"/>
    </xf>
    <xf numFmtId="49" fontId="106" fillId="0" borderId="37" xfId="150" applyNumberFormat="1" applyFont="1" applyBorder="1" applyAlignment="1">
      <alignment horizontal="center"/>
    </xf>
    <xf numFmtId="0" fontId="106" fillId="0" borderId="0" xfId="133" applyFont="1" applyFill="1" applyBorder="1"/>
    <xf numFmtId="177" fontId="106" fillId="0" borderId="36" xfId="133" applyNumberFormat="1" applyFont="1" applyFill="1" applyBorder="1"/>
    <xf numFmtId="174" fontId="106" fillId="7" borderId="9" xfId="133" applyNumberFormat="1" applyFont="1" applyFill="1" applyBorder="1" applyAlignment="1">
      <alignment horizontal="center"/>
    </xf>
    <xf numFmtId="175" fontId="106" fillId="0" borderId="9" xfId="133" applyNumberFormat="1" applyFont="1" applyFill="1" applyBorder="1" applyAlignment="1">
      <alignment horizontal="center"/>
    </xf>
    <xf numFmtId="0" fontId="106" fillId="0" borderId="9" xfId="133" applyFont="1" applyFill="1" applyBorder="1" applyAlignment="1" applyProtection="1">
      <alignment horizontal="left" wrapText="1"/>
    </xf>
    <xf numFmtId="49" fontId="106" fillId="0" borderId="37" xfId="149" applyNumberFormat="1" applyFont="1" applyFill="1" applyBorder="1" applyAlignment="1">
      <alignment horizontal="center"/>
    </xf>
    <xf numFmtId="175" fontId="106" fillId="8" borderId="9" xfId="133" applyNumberFormat="1" applyFont="1" applyFill="1" applyBorder="1" applyAlignment="1">
      <alignment horizontal="center"/>
    </xf>
    <xf numFmtId="0" fontId="106" fillId="8" borderId="38" xfId="133" applyFont="1" applyFill="1" applyBorder="1" applyAlignment="1" applyProtection="1">
      <alignment horizontal="left" wrapText="1"/>
    </xf>
    <xf numFmtId="175" fontId="106" fillId="8" borderId="36" xfId="133" applyNumberFormat="1" applyFont="1" applyFill="1" applyBorder="1"/>
    <xf numFmtId="0" fontId="106" fillId="8" borderId="38" xfId="133" applyFont="1" applyFill="1" applyBorder="1" applyAlignment="1">
      <alignment horizontal="left" wrapText="1"/>
    </xf>
    <xf numFmtId="0" fontId="106" fillId="7" borderId="9" xfId="133" applyFont="1" applyFill="1" applyBorder="1" applyAlignment="1" applyProtection="1">
      <alignment horizontal="left" wrapText="1"/>
    </xf>
    <xf numFmtId="0" fontId="111" fillId="0" borderId="0" xfId="133" applyFont="1" applyBorder="1"/>
    <xf numFmtId="49" fontId="106" fillId="7" borderId="37" xfId="150" applyNumberFormat="1" applyFont="1" applyFill="1" applyBorder="1" applyAlignment="1">
      <alignment horizontal="center"/>
    </xf>
    <xf numFmtId="175" fontId="111" fillId="9" borderId="42" xfId="133" applyNumberFormat="1" applyFont="1" applyFill="1" applyBorder="1"/>
    <xf numFmtId="175" fontId="112" fillId="9" borderId="43" xfId="133" applyNumberFormat="1" applyFont="1" applyFill="1" applyBorder="1" applyAlignment="1">
      <alignment horizontal="center"/>
    </xf>
    <xf numFmtId="0" fontId="112" fillId="9" borderId="43" xfId="133" applyFont="1" applyFill="1" applyBorder="1" applyAlignment="1">
      <alignment horizontal="center"/>
    </xf>
    <xf numFmtId="0" fontId="112" fillId="9" borderId="43" xfId="133" applyFont="1" applyFill="1" applyBorder="1" applyAlignment="1">
      <alignment wrapText="1"/>
    </xf>
    <xf numFmtId="0" fontId="112" fillId="9" borderId="44" xfId="133" applyFont="1" applyFill="1" applyBorder="1"/>
    <xf numFmtId="174" fontId="106" fillId="7" borderId="16" xfId="133" applyNumberFormat="1" applyFont="1" applyFill="1" applyBorder="1" applyAlignment="1">
      <alignment horizontal="center"/>
    </xf>
    <xf numFmtId="0" fontId="106" fillId="0" borderId="34" xfId="133" applyFont="1" applyFill="1" applyBorder="1" applyAlignment="1" applyProtection="1">
      <alignment horizontal="left" wrapText="1"/>
    </xf>
    <xf numFmtId="0" fontId="106" fillId="0" borderId="9" xfId="133" applyFont="1" applyFill="1" applyBorder="1" applyAlignment="1">
      <alignment horizontal="center"/>
    </xf>
    <xf numFmtId="49" fontId="106" fillId="0" borderId="38" xfId="150" applyNumberFormat="1" applyFont="1" applyBorder="1" applyAlignment="1">
      <alignment horizontal="center"/>
    </xf>
    <xf numFmtId="0" fontId="106" fillId="0" borderId="0" xfId="133" applyFont="1"/>
    <xf numFmtId="175" fontId="108" fillId="8" borderId="36" xfId="133" applyNumberFormat="1" applyFont="1" applyFill="1" applyBorder="1"/>
    <xf numFmtId="0" fontId="106" fillId="8" borderId="38" xfId="133" applyFont="1" applyFill="1" applyBorder="1"/>
    <xf numFmtId="177" fontId="111" fillId="9" borderId="43" xfId="133" applyNumberFormat="1" applyFont="1" applyFill="1" applyBorder="1" applyAlignment="1">
      <alignment horizontal="center"/>
    </xf>
    <xf numFmtId="0" fontId="112" fillId="0" borderId="0" xfId="133" applyFont="1" applyBorder="1"/>
    <xf numFmtId="0" fontId="112" fillId="9" borderId="36" xfId="133" applyFont="1" applyFill="1" applyBorder="1"/>
    <xf numFmtId="3" fontId="112" fillId="9" borderId="9" xfId="133" applyNumberFormat="1" applyFont="1" applyFill="1" applyBorder="1" applyAlignment="1">
      <alignment horizontal="center"/>
    </xf>
    <xf numFmtId="0" fontId="112" fillId="9" borderId="9" xfId="133" applyFont="1" applyFill="1" applyBorder="1" applyAlignment="1">
      <alignment horizontal="center"/>
    </xf>
    <xf numFmtId="0" fontId="112" fillId="9" borderId="9" xfId="133" applyFont="1" applyFill="1" applyBorder="1"/>
    <xf numFmtId="0" fontId="112" fillId="9" borderId="38" xfId="133" applyFont="1" applyFill="1" applyBorder="1"/>
    <xf numFmtId="0" fontId="106" fillId="0" borderId="36" xfId="133" applyFont="1" applyBorder="1"/>
    <xf numFmtId="3" fontId="106" fillId="0" borderId="9" xfId="133" applyNumberFormat="1" applyFont="1" applyBorder="1" applyAlignment="1">
      <alignment horizontal="center"/>
    </xf>
    <xf numFmtId="0" fontId="106" fillId="0" borderId="9" xfId="133" applyFont="1" applyBorder="1"/>
    <xf numFmtId="0" fontId="106" fillId="0" borderId="38" xfId="133" applyFont="1" applyBorder="1" applyAlignment="1">
      <alignment horizontal="center"/>
    </xf>
    <xf numFmtId="0" fontId="106" fillId="0" borderId="0" xfId="133" applyFont="1" applyBorder="1" applyAlignment="1">
      <alignment horizontal="center" vertical="center"/>
    </xf>
    <xf numFmtId="3" fontId="106" fillId="0" borderId="42" xfId="133" applyNumberFormat="1" applyFont="1" applyFill="1" applyBorder="1" applyAlignment="1">
      <alignment horizontal="center" vertical="center"/>
    </xf>
    <xf numFmtId="3" fontId="106" fillId="0" borderId="43" xfId="133" applyNumberFormat="1" applyFont="1" applyFill="1" applyBorder="1" applyAlignment="1">
      <alignment horizontal="center"/>
    </xf>
    <xf numFmtId="3" fontId="106" fillId="0" borderId="43" xfId="133" applyNumberFormat="1" applyFont="1" applyFill="1" applyBorder="1" applyAlignment="1">
      <alignment horizontal="center" vertical="center"/>
    </xf>
    <xf numFmtId="0" fontId="106" fillId="0" borderId="43" xfId="133" applyFont="1" applyFill="1" applyBorder="1" applyAlignment="1">
      <alignment horizontal="center" vertical="center"/>
    </xf>
    <xf numFmtId="0" fontId="106" fillId="0" borderId="44" xfId="133" applyFont="1" applyFill="1" applyBorder="1" applyAlignment="1">
      <alignment horizontal="center" vertical="center"/>
    </xf>
    <xf numFmtId="0" fontId="114" fillId="9" borderId="41" xfId="133" applyFont="1" applyFill="1" applyBorder="1"/>
    <xf numFmtId="0" fontId="114" fillId="9" borderId="40" xfId="133" applyFont="1" applyFill="1" applyBorder="1" applyAlignment="1">
      <alignment wrapText="1"/>
    </xf>
    <xf numFmtId="0" fontId="114" fillId="9" borderId="40" xfId="133" applyFont="1" applyFill="1" applyBorder="1" applyAlignment="1">
      <alignment horizontal="center"/>
    </xf>
    <xf numFmtId="175" fontId="114" fillId="9" borderId="40" xfId="133" applyNumberFormat="1" applyFont="1" applyFill="1" applyBorder="1" applyAlignment="1">
      <alignment horizontal="center"/>
    </xf>
    <xf numFmtId="3" fontId="115" fillId="9" borderId="40" xfId="133" applyNumberFormat="1" applyFont="1" applyFill="1" applyBorder="1" applyAlignment="1">
      <alignment horizontal="center"/>
    </xf>
    <xf numFmtId="0" fontId="115" fillId="9" borderId="39" xfId="133" applyFont="1" applyFill="1" applyBorder="1"/>
    <xf numFmtId="0" fontId="114" fillId="9" borderId="38" xfId="133" applyFont="1" applyFill="1" applyBorder="1"/>
    <xf numFmtId="0" fontId="114" fillId="9" borderId="9" xfId="133" applyFont="1" applyFill="1" applyBorder="1"/>
    <xf numFmtId="175" fontId="116" fillId="0" borderId="31" xfId="133" applyNumberFormat="1" applyFont="1" applyBorder="1"/>
    <xf numFmtId="49" fontId="106" fillId="0" borderId="35" xfId="150" applyNumberFormat="1" applyFont="1" applyFill="1" applyBorder="1" applyAlignment="1">
      <alignment horizontal="center"/>
    </xf>
    <xf numFmtId="0" fontId="106" fillId="0" borderId="9" xfId="133" applyFont="1" applyFill="1" applyBorder="1" applyAlignment="1">
      <alignment horizontal="left" wrapText="1"/>
    </xf>
    <xf numFmtId="49" fontId="106" fillId="0" borderId="37" xfId="150" applyNumberFormat="1" applyFont="1" applyFill="1" applyBorder="1" applyAlignment="1">
      <alignment horizontal="center"/>
    </xf>
    <xf numFmtId="177" fontId="106" fillId="0" borderId="0" xfId="133" applyNumberFormat="1" applyFont="1" applyFill="1" applyBorder="1"/>
    <xf numFmtId="175" fontId="118" fillId="8" borderId="9" xfId="133" applyNumberFormat="1" applyFont="1" applyFill="1" applyBorder="1" applyAlignment="1">
      <alignment horizontal="center"/>
    </xf>
    <xf numFmtId="2" fontId="106" fillId="0" borderId="14" xfId="133" applyNumberFormat="1" applyFont="1" applyFill="1" applyBorder="1" applyAlignment="1">
      <alignment horizontal="center"/>
    </xf>
    <xf numFmtId="2" fontId="106" fillId="7" borderId="9" xfId="133" applyNumberFormat="1" applyFont="1" applyFill="1" applyBorder="1" applyAlignment="1">
      <alignment horizontal="center"/>
    </xf>
    <xf numFmtId="3" fontId="108" fillId="8" borderId="9" xfId="133" applyNumberFormat="1" applyFont="1" applyFill="1" applyBorder="1" applyAlignment="1">
      <alignment horizontal="center"/>
    </xf>
    <xf numFmtId="2" fontId="108" fillId="8" borderId="9" xfId="133" applyNumberFormat="1" applyFont="1" applyFill="1" applyBorder="1" applyAlignment="1">
      <alignment horizontal="center"/>
    </xf>
    <xf numFmtId="0" fontId="108" fillId="8" borderId="9" xfId="133" applyFont="1" applyFill="1" applyBorder="1" applyAlignment="1">
      <alignment horizontal="center"/>
    </xf>
    <xf numFmtId="16" fontId="106" fillId="8" borderId="38" xfId="133" applyNumberFormat="1" applyFont="1" applyFill="1" applyBorder="1" applyAlignment="1">
      <alignment wrapText="1"/>
    </xf>
    <xf numFmtId="0" fontId="3" fillId="0" borderId="0" xfId="151"/>
    <xf numFmtId="4" fontId="84" fillId="0" borderId="9" xfId="151" applyNumberFormat="1" applyFont="1" applyBorder="1"/>
    <xf numFmtId="49" fontId="84" fillId="0" borderId="9" xfId="151" applyNumberFormat="1" applyFont="1" applyBorder="1"/>
    <xf numFmtId="0" fontId="84" fillId="0" borderId="9" xfId="151" applyFont="1" applyBorder="1"/>
    <xf numFmtId="49" fontId="84" fillId="0" borderId="9" xfId="151" applyNumberFormat="1" applyFont="1" applyBorder="1" applyAlignment="1">
      <alignment horizontal="center"/>
    </xf>
    <xf numFmtId="49" fontId="3" fillId="0" borderId="9" xfId="151" applyNumberFormat="1" applyBorder="1" applyAlignment="1">
      <alignment horizontal="center"/>
    </xf>
    <xf numFmtId="4" fontId="3" fillId="0" borderId="9" xfId="151" applyNumberFormat="1" applyBorder="1"/>
    <xf numFmtId="0" fontId="3" fillId="0" borderId="9" xfId="151" applyBorder="1"/>
    <xf numFmtId="4" fontId="3" fillId="0" borderId="9" xfId="151" applyNumberFormat="1" applyBorder="1" applyAlignment="1">
      <alignment wrapText="1"/>
    </xf>
    <xf numFmtId="0" fontId="84" fillId="0" borderId="9" xfId="151" applyFont="1" applyBorder="1" applyAlignment="1">
      <alignment wrapText="1"/>
    </xf>
    <xf numFmtId="1" fontId="3" fillId="0" borderId="9" xfId="151" applyNumberFormat="1" applyBorder="1" applyAlignment="1">
      <alignment horizontal="center"/>
    </xf>
    <xf numFmtId="0" fontId="3" fillId="0" borderId="9" xfId="151" applyBorder="1" applyAlignment="1">
      <alignment wrapText="1"/>
    </xf>
    <xf numFmtId="4" fontId="84" fillId="0" borderId="9" xfId="151" applyNumberFormat="1" applyFont="1" applyBorder="1" applyAlignment="1">
      <alignment wrapText="1"/>
    </xf>
    <xf numFmtId="0" fontId="3" fillId="0" borderId="9" xfId="151" applyBorder="1" applyAlignment="1">
      <alignment horizontal="center"/>
    </xf>
    <xf numFmtId="0" fontId="119" fillId="0" borderId="0" xfId="52" applyFont="1" applyAlignment="1">
      <alignment vertical="top"/>
    </xf>
    <xf numFmtId="0" fontId="119" fillId="0" borderId="0" xfId="52" applyFont="1" applyAlignment="1">
      <alignment vertical="top" wrapText="1"/>
    </xf>
    <xf numFmtId="0" fontId="119" fillId="0" borderId="0" xfId="52" applyFont="1"/>
    <xf numFmtId="0" fontId="120" fillId="0" borderId="0" xfId="52" applyFont="1"/>
    <xf numFmtId="0" fontId="119" fillId="6" borderId="0" xfId="52" applyFont="1" applyFill="1" applyAlignment="1">
      <alignment vertical="top" wrapText="1"/>
    </xf>
    <xf numFmtId="0" fontId="121" fillId="0" borderId="0" xfId="52" applyFont="1" applyAlignment="1">
      <alignment horizontal="left" vertical="top"/>
    </xf>
    <xf numFmtId="0" fontId="122" fillId="0" borderId="0" xfId="52" applyFont="1" applyAlignment="1">
      <alignment vertical="top" wrapText="1"/>
    </xf>
    <xf numFmtId="3" fontId="121" fillId="0" borderId="0" xfId="52" applyNumberFormat="1" applyFont="1" applyAlignment="1">
      <alignment horizontal="right"/>
    </xf>
    <xf numFmtId="0" fontId="121" fillId="0" borderId="0" xfId="52" applyFont="1" applyAlignment="1">
      <alignment vertical="top" wrapText="1"/>
    </xf>
    <xf numFmtId="0" fontId="121" fillId="0" borderId="0" xfId="52" applyFont="1" applyAlignment="1">
      <alignment horizontal="center" vertical="top"/>
    </xf>
    <xf numFmtId="0" fontId="121" fillId="0" borderId="0" xfId="52" applyFont="1"/>
    <xf numFmtId="0" fontId="123" fillId="0" borderId="0" xfId="52" applyFont="1" applyAlignment="1">
      <alignment horizontal="center" vertical="top"/>
    </xf>
    <xf numFmtId="0" fontId="123" fillId="0" borderId="0" xfId="52" applyFont="1" applyAlignment="1">
      <alignment vertical="top" wrapText="1"/>
    </xf>
    <xf numFmtId="0" fontId="124" fillId="0" borderId="0" xfId="52" applyFont="1" applyAlignment="1">
      <alignment horizontal="right"/>
    </xf>
    <xf numFmtId="0" fontId="119" fillId="0" borderId="0" xfId="52" applyFont="1" applyBorder="1"/>
    <xf numFmtId="0" fontId="119" fillId="0" borderId="0" xfId="52" applyFont="1" applyAlignment="1">
      <alignment horizontal="left" vertical="top" wrapText="1"/>
    </xf>
    <xf numFmtId="178" fontId="123" fillId="0" borderId="0" xfId="52" applyNumberFormat="1" applyFont="1" applyAlignment="1">
      <alignment horizontal="right"/>
    </xf>
    <xf numFmtId="179" fontId="119" fillId="0" borderId="9" xfId="52" applyNumberFormat="1" applyFont="1" applyBorder="1" applyAlignment="1">
      <alignment horizontal="center"/>
    </xf>
    <xf numFmtId="179" fontId="119" fillId="0" borderId="0" xfId="52" applyNumberFormat="1" applyFont="1"/>
    <xf numFmtId="179" fontId="119" fillId="0" borderId="0" xfId="52" applyNumberFormat="1" applyFont="1" applyBorder="1"/>
    <xf numFmtId="49" fontId="121" fillId="0" borderId="0" xfId="52" applyNumberFormat="1" applyFont="1" applyAlignment="1">
      <alignment horizontal="center" vertical="top"/>
    </xf>
    <xf numFmtId="0" fontId="119" fillId="0" borderId="0" xfId="52" applyFont="1" applyAlignment="1">
      <alignment horizontal="left"/>
    </xf>
    <xf numFmtId="0" fontId="121" fillId="0" borderId="0" xfId="52" applyFont="1" applyAlignment="1">
      <alignment horizontal="left"/>
    </xf>
    <xf numFmtId="179" fontId="119" fillId="0" borderId="0" xfId="52" applyNumberFormat="1" applyFont="1" applyBorder="1" applyAlignment="1">
      <alignment horizontal="center" vertical="top" wrapText="1"/>
    </xf>
    <xf numFmtId="49" fontId="123" fillId="0" borderId="0" xfId="52" applyNumberFormat="1" applyFont="1" applyAlignment="1">
      <alignment horizontal="center" vertical="top"/>
    </xf>
    <xf numFmtId="0" fontId="123" fillId="0" borderId="0" xfId="52" applyFont="1" applyAlignment="1">
      <alignment horizontal="left"/>
    </xf>
    <xf numFmtId="179" fontId="124" fillId="0" borderId="0" xfId="52" applyNumberFormat="1" applyFont="1" applyAlignment="1">
      <alignment horizontal="center" vertical="top" wrapText="1"/>
    </xf>
    <xf numFmtId="179" fontId="119" fillId="0" borderId="0" xfId="52" applyNumberFormat="1" applyFont="1" applyAlignment="1">
      <alignment horizontal="center"/>
    </xf>
    <xf numFmtId="0" fontId="119" fillId="0" borderId="0" xfId="52" applyFont="1" applyAlignment="1">
      <alignment wrapText="1"/>
    </xf>
    <xf numFmtId="0" fontId="119" fillId="0" borderId="0" xfId="52" applyFont="1" applyBorder="1" applyAlignment="1">
      <alignment horizontal="justify"/>
    </xf>
    <xf numFmtId="4" fontId="121" fillId="0" borderId="0" xfId="52" applyNumberFormat="1" applyFont="1" applyBorder="1"/>
    <xf numFmtId="0" fontId="119" fillId="0" borderId="0" xfId="52" applyFont="1" applyAlignment="1">
      <alignment horizontal="justify"/>
    </xf>
    <xf numFmtId="0" fontId="123" fillId="0" borderId="0" xfId="52" applyFont="1"/>
    <xf numFmtId="4" fontId="119" fillId="0" borderId="0" xfId="52" applyNumberFormat="1" applyFont="1" applyAlignment="1">
      <alignment horizontal="center"/>
    </xf>
    <xf numFmtId="0" fontId="121" fillId="0" borderId="0" xfId="52" applyFont="1" applyBorder="1" applyAlignment="1">
      <alignment horizontal="right" vertical="center" wrapText="1"/>
    </xf>
    <xf numFmtId="0" fontId="121" fillId="0" borderId="0" xfId="52" applyFont="1" applyBorder="1" applyAlignment="1">
      <alignment horizontal="right" vertical="top" wrapText="1"/>
    </xf>
    <xf numFmtId="0" fontId="125" fillId="0" borderId="0" xfId="52" applyFont="1" applyBorder="1" applyAlignment="1">
      <alignment horizontal="right" vertical="top" wrapText="1"/>
    </xf>
    <xf numFmtId="49" fontId="120" fillId="0" borderId="0" xfId="52" applyNumberFormat="1" applyFont="1" applyBorder="1" applyAlignment="1">
      <alignment vertical="top"/>
    </xf>
    <xf numFmtId="0" fontId="103" fillId="0" borderId="0" xfId="52" applyFont="1"/>
    <xf numFmtId="178" fontId="128" fillId="0" borderId="0" xfId="52" applyNumberFormat="1" applyFont="1" applyAlignment="1">
      <alignment horizontal="right"/>
    </xf>
    <xf numFmtId="0" fontId="120" fillId="0" borderId="0" xfId="52" applyFont="1" applyBorder="1" applyAlignment="1">
      <alignment vertical="top" wrapText="1"/>
    </xf>
    <xf numFmtId="0" fontId="129" fillId="0" borderId="0" xfId="52" applyFont="1"/>
    <xf numFmtId="0" fontId="120" fillId="0" borderId="0" xfId="52" applyFont="1" applyAlignment="1">
      <alignment vertical="top" wrapText="1"/>
    </xf>
    <xf numFmtId="49" fontId="120" fillId="0" borderId="0" xfId="52" applyNumberFormat="1" applyFont="1" applyAlignment="1">
      <alignment vertical="top"/>
    </xf>
    <xf numFmtId="0" fontId="130" fillId="0" borderId="0" xfId="52" applyFont="1"/>
    <xf numFmtId="2" fontId="120" fillId="0" borderId="0" xfId="52" applyNumberFormat="1" applyFont="1"/>
    <xf numFmtId="0" fontId="130" fillId="0" borderId="0" xfId="52" applyFont="1" applyAlignment="1">
      <alignment vertical="top" wrapText="1"/>
    </xf>
    <xf numFmtId="0" fontId="120" fillId="0" borderId="0" xfId="52" quotePrefix="1" applyFont="1" applyAlignment="1">
      <alignment vertical="top" wrapText="1"/>
    </xf>
    <xf numFmtId="3" fontId="120" fillId="0" borderId="0" xfId="52" applyNumberFormat="1" applyFont="1"/>
    <xf numFmtId="0" fontId="120" fillId="0" borderId="0" xfId="52" applyFont="1" applyAlignment="1">
      <alignment vertical="top"/>
    </xf>
    <xf numFmtId="0" fontId="129" fillId="0" borderId="0" xfId="52" applyFont="1" applyAlignment="1">
      <alignment vertical="top" wrapText="1"/>
    </xf>
    <xf numFmtId="0" fontId="14" fillId="0" borderId="0" xfId="52"/>
    <xf numFmtId="0" fontId="132" fillId="0" borderId="0" xfId="52" applyFont="1"/>
    <xf numFmtId="0" fontId="132" fillId="0" borderId="0" xfId="52" applyFont="1" applyAlignment="1">
      <alignment horizontal="center"/>
    </xf>
    <xf numFmtId="0" fontId="132" fillId="0" borderId="0" xfId="52" applyFont="1" applyAlignment="1">
      <alignment horizontal="left"/>
    </xf>
    <xf numFmtId="0" fontId="132" fillId="0" borderId="0" xfId="52" applyFont="1" applyAlignment="1">
      <alignment horizontal="right"/>
    </xf>
    <xf numFmtId="179" fontId="6" fillId="0" borderId="45" xfId="52" applyNumberFormat="1" applyFont="1" applyBorder="1" applyAlignment="1">
      <alignment horizontal="center"/>
    </xf>
    <xf numFmtId="0" fontId="132" fillId="0" borderId="45" xfId="52" applyFont="1" applyBorder="1"/>
    <xf numFmtId="0" fontId="132" fillId="0" borderId="45" xfId="52" applyFont="1" applyBorder="1" applyAlignment="1">
      <alignment horizontal="center"/>
    </xf>
    <xf numFmtId="0" fontId="132" fillId="0" borderId="47" xfId="52" applyFont="1" applyBorder="1"/>
    <xf numFmtId="179" fontId="6" fillId="0" borderId="0" xfId="52" applyNumberFormat="1" applyFont="1" applyAlignment="1">
      <alignment horizontal="center"/>
    </xf>
    <xf numFmtId="4" fontId="133" fillId="0" borderId="0" xfId="52" applyNumberFormat="1" applyFont="1" applyAlignment="1">
      <alignment horizontal="center"/>
    </xf>
    <xf numFmtId="0" fontId="132" fillId="0" borderId="0" xfId="52" applyFont="1" applyAlignment="1">
      <alignment horizontal="right" vertical="top"/>
    </xf>
    <xf numFmtId="4" fontId="132" fillId="0" borderId="45" xfId="52" applyNumberFormat="1" applyFont="1" applyBorder="1"/>
    <xf numFmtId="4" fontId="132" fillId="0" borderId="3" xfId="52" applyNumberFormat="1" applyFont="1" applyBorder="1" applyAlignment="1">
      <alignment horizontal="right"/>
    </xf>
    <xf numFmtId="4" fontId="133" fillId="0" borderId="0" xfId="52" applyNumberFormat="1" applyFont="1" applyAlignment="1">
      <alignment horizontal="right"/>
    </xf>
    <xf numFmtId="4" fontId="132" fillId="0" borderId="0" xfId="52" applyNumberFormat="1" applyFont="1"/>
    <xf numFmtId="0" fontId="134" fillId="0" borderId="0" xfId="52" applyFont="1"/>
    <xf numFmtId="0" fontId="134" fillId="0" borderId="9" xfId="52" applyFont="1" applyBorder="1" applyAlignment="1">
      <alignment horizontal="center"/>
    </xf>
    <xf numFmtId="0" fontId="134" fillId="0" borderId="48" xfId="52" applyFont="1" applyBorder="1" applyAlignment="1">
      <alignment horizontal="center"/>
    </xf>
    <xf numFmtId="0" fontId="134" fillId="0" borderId="7" xfId="52" applyFont="1" applyBorder="1" applyAlignment="1">
      <alignment horizontal="center"/>
    </xf>
    <xf numFmtId="0" fontId="134" fillId="0" borderId="7" xfId="52" applyFont="1" applyBorder="1" applyAlignment="1">
      <alignment horizontal="left" vertical="center"/>
    </xf>
    <xf numFmtId="0" fontId="134" fillId="0" borderId="7" xfId="52" applyFont="1" applyBorder="1" applyAlignment="1">
      <alignment horizontal="right"/>
    </xf>
    <xf numFmtId="0" fontId="135" fillId="0" borderId="0" xfId="52" applyFont="1"/>
    <xf numFmtId="0" fontId="136" fillId="0" borderId="0" xfId="52" applyFont="1" applyAlignment="1">
      <alignment horizontal="left" vertical="center" wrapText="1"/>
    </xf>
    <xf numFmtId="0" fontId="133" fillId="0" borderId="0" xfId="52" applyFont="1" applyAlignment="1">
      <alignment horizontal="center" vertical="top"/>
    </xf>
    <xf numFmtId="0" fontId="132" fillId="0" borderId="47" xfId="52" applyFont="1" applyBorder="1" applyAlignment="1">
      <alignment horizontal="right"/>
    </xf>
    <xf numFmtId="0" fontId="132" fillId="0" borderId="3" xfId="52" applyFont="1" applyBorder="1"/>
    <xf numFmtId="0" fontId="137" fillId="0" borderId="0" xfId="52" applyFont="1" applyAlignment="1">
      <alignment horizontal="center"/>
    </xf>
    <xf numFmtId="0" fontId="133" fillId="0" borderId="0" xfId="52" applyFont="1" applyAlignment="1">
      <alignment horizontal="right"/>
    </xf>
    <xf numFmtId="0" fontId="132" fillId="0" borderId="0" xfId="52" applyFont="1" applyAlignment="1">
      <alignment horizontal="left" vertical="center"/>
    </xf>
    <xf numFmtId="4" fontId="133" fillId="0" borderId="0" xfId="52" applyNumberFormat="1" applyFont="1"/>
    <xf numFmtId="0" fontId="6" fillId="0" borderId="0" xfId="52" applyFont="1"/>
    <xf numFmtId="0" fontId="134" fillId="0" borderId="0" xfId="52" applyFont="1" applyAlignment="1">
      <alignment horizontal="center"/>
    </xf>
    <xf numFmtId="0" fontId="134" fillId="0" borderId="0" xfId="52" applyFont="1" applyAlignment="1">
      <alignment horizontal="left" vertical="center"/>
    </xf>
    <xf numFmtId="0" fontId="134" fillId="0" borderId="0" xfId="52" applyFont="1" applyAlignment="1">
      <alignment horizontal="right"/>
    </xf>
    <xf numFmtId="0" fontId="138" fillId="0" borderId="0" xfId="52" applyFont="1" applyAlignment="1">
      <alignment horizontal="left" vertical="center" wrapText="1"/>
    </xf>
    <xf numFmtId="0" fontId="139" fillId="0" borderId="0" xfId="52" applyFont="1" applyAlignment="1">
      <alignment horizontal="left" vertical="center" wrapText="1"/>
    </xf>
    <xf numFmtId="0" fontId="24" fillId="0" borderId="0" xfId="52" applyFont="1" applyAlignment="1">
      <alignment horizontal="center" vertical="top"/>
    </xf>
    <xf numFmtId="0" fontId="13" fillId="0" borderId="0" xfId="52" applyFont="1" applyAlignment="1">
      <alignment horizontal="left" vertical="top" wrapText="1"/>
    </xf>
    <xf numFmtId="0" fontId="140" fillId="0" borderId="7" xfId="52" applyFont="1" applyBorder="1" applyAlignment="1">
      <alignment horizontal="center" vertical="top"/>
    </xf>
    <xf numFmtId="0" fontId="140" fillId="0" borderId="49" xfId="52" applyFont="1" applyBorder="1"/>
    <xf numFmtId="0" fontId="140" fillId="0" borderId="49" xfId="52" applyFont="1" applyBorder="1" applyAlignment="1">
      <alignment horizontal="center"/>
    </xf>
    <xf numFmtId="0" fontId="140" fillId="0" borderId="7" xfId="52" applyFont="1" applyBorder="1" applyAlignment="1">
      <alignment horizontal="center"/>
    </xf>
    <xf numFmtId="0" fontId="4" fillId="0" borderId="0" xfId="52" applyFont="1" applyAlignment="1">
      <alignment horizontal="right" vertical="top"/>
    </xf>
    <xf numFmtId="0" fontId="4" fillId="0" borderId="0" xfId="52" applyFont="1" applyAlignment="1">
      <alignment horizontal="left" vertical="center"/>
    </xf>
    <xf numFmtId="0" fontId="8" fillId="0" borderId="0" xfId="52" applyFont="1"/>
    <xf numFmtId="0" fontId="8" fillId="0" borderId="0" xfId="52" applyFont="1" applyAlignment="1">
      <alignment horizontal="left" vertical="center"/>
    </xf>
    <xf numFmtId="0" fontId="8" fillId="0" borderId="0" xfId="52" applyFont="1" applyAlignment="1">
      <alignment horizontal="right"/>
    </xf>
    <xf numFmtId="0" fontId="13" fillId="0" borderId="0" xfId="52" applyFont="1"/>
    <xf numFmtId="0" fontId="140" fillId="0" borderId="0" xfId="52" applyFont="1" applyAlignment="1">
      <alignment horizontal="center" vertical="top"/>
    </xf>
    <xf numFmtId="0" fontId="140" fillId="0" borderId="0" xfId="52" applyFont="1"/>
    <xf numFmtId="0" fontId="140" fillId="0" borderId="0" xfId="52" applyFont="1" applyAlignment="1">
      <alignment horizontal="center"/>
    </xf>
    <xf numFmtId="0" fontId="7" fillId="0" borderId="0" xfId="52" applyFont="1" applyAlignment="1">
      <alignment horizontal="right" vertical="top"/>
    </xf>
    <xf numFmtId="0" fontId="8" fillId="0" borderId="0" xfId="52" applyFont="1" applyAlignment="1">
      <alignment horizontal="right" vertical="top"/>
    </xf>
    <xf numFmtId="0" fontId="142" fillId="0" borderId="0" xfId="52" applyFont="1" applyAlignment="1">
      <alignment horizontal="right"/>
    </xf>
    <xf numFmtId="0" fontId="143" fillId="0" borderId="0" xfId="52" applyFont="1" applyAlignment="1">
      <alignment horizontal="center"/>
    </xf>
    <xf numFmtId="0" fontId="142" fillId="0" borderId="0" xfId="52" applyFont="1" applyAlignment="1">
      <alignment horizontal="center"/>
    </xf>
    <xf numFmtId="0" fontId="14" fillId="0" borderId="0" xfId="52" applyFont="1" applyAlignment="1">
      <alignment horizontal="center"/>
    </xf>
    <xf numFmtId="0" fontId="144" fillId="0" borderId="0" xfId="52" applyFont="1" applyAlignment="1">
      <alignment horizontal="right" vertical="top"/>
    </xf>
    <xf numFmtId="0" fontId="144" fillId="0" borderId="0" xfId="52" applyFont="1"/>
    <xf numFmtId="0" fontId="14" fillId="0" borderId="0" xfId="52" applyFont="1" applyAlignment="1">
      <alignment horizontal="left"/>
    </xf>
    <xf numFmtId="0" fontId="14" fillId="0" borderId="0" xfId="52" applyFont="1" applyAlignment="1">
      <alignment horizontal="right" vertical="top"/>
    </xf>
    <xf numFmtId="0" fontId="14" fillId="0" borderId="0" xfId="52" applyAlignment="1">
      <alignment vertical="top"/>
    </xf>
    <xf numFmtId="4" fontId="8" fillId="0" borderId="0" xfId="52" applyNumberFormat="1" applyFont="1"/>
    <xf numFmtId="4" fontId="145" fillId="0" borderId="0" xfId="52" applyNumberFormat="1" applyFont="1" applyAlignment="1">
      <alignment horizontal="right"/>
    </xf>
    <xf numFmtId="0" fontId="6" fillId="0" borderId="48" xfId="52" applyFont="1" applyBorder="1" applyAlignment="1">
      <alignment horizontal="left" vertical="top"/>
    </xf>
    <xf numFmtId="0" fontId="6" fillId="0" borderId="17" xfId="52" applyFont="1" applyBorder="1"/>
    <xf numFmtId="0" fontId="6" fillId="0" borderId="17" xfId="52" applyFont="1" applyBorder="1" applyAlignment="1">
      <alignment horizontal="center"/>
    </xf>
    <xf numFmtId="177" fontId="6" fillId="0" borderId="17" xfId="52" applyNumberFormat="1" applyFont="1" applyBorder="1" applyAlignment="1">
      <alignment horizontal="center"/>
    </xf>
    <xf numFmtId="179" fontId="13" fillId="0" borderId="39" xfId="52" applyNumberFormat="1" applyFont="1" applyBorder="1" applyAlignment="1">
      <alignment vertical="center"/>
    </xf>
    <xf numFmtId="0" fontId="6" fillId="0" borderId="0" xfId="52" applyFont="1" applyAlignment="1">
      <alignment horizontal="left" vertical="top"/>
    </xf>
    <xf numFmtId="0" fontId="6" fillId="0" borderId="0" xfId="52" applyFont="1" applyAlignment="1">
      <alignment horizontal="center"/>
    </xf>
    <xf numFmtId="177" fontId="6" fillId="0" borderId="0" xfId="52" applyNumberFormat="1" applyFont="1" applyAlignment="1">
      <alignment horizontal="center"/>
    </xf>
    <xf numFmtId="179" fontId="13" fillId="0" borderId="0" xfId="52" applyNumberFormat="1" applyFont="1" applyAlignment="1">
      <alignment vertical="center"/>
    </xf>
    <xf numFmtId="0" fontId="13" fillId="0" borderId="3" xfId="52" applyFont="1" applyBorder="1" applyAlignment="1">
      <alignment horizontal="left" vertical="top" wrapText="1"/>
    </xf>
    <xf numFmtId="0" fontId="6" fillId="0" borderId="0" xfId="52" applyFont="1" applyAlignment="1">
      <alignment horizontal="right" vertical="top"/>
    </xf>
    <xf numFmtId="4" fontId="103" fillId="0" borderId="0" xfId="52" applyNumberFormat="1" applyFont="1" applyAlignment="1">
      <alignment horizontal="center"/>
    </xf>
    <xf numFmtId="4" fontId="103" fillId="0" borderId="0" xfId="152" applyNumberFormat="1" applyFont="1" applyAlignment="1">
      <alignment horizontal="right"/>
    </xf>
    <xf numFmtId="0" fontId="6" fillId="0" borderId="0" xfId="52" applyFont="1" applyAlignment="1">
      <alignment wrapText="1"/>
    </xf>
    <xf numFmtId="0" fontId="14" fillId="0" borderId="0" xfId="52" applyAlignment="1">
      <alignment wrapText="1"/>
    </xf>
    <xf numFmtId="0" fontId="14" fillId="0" borderId="0" xfId="52" applyAlignment="1">
      <alignment horizontal="center"/>
    </xf>
    <xf numFmtId="0" fontId="13" fillId="0" borderId="3" xfId="52" applyFont="1" applyBorder="1"/>
    <xf numFmtId="0" fontId="13" fillId="0" borderId="3" xfId="52" applyFont="1" applyBorder="1" applyAlignment="1">
      <alignment horizontal="center"/>
    </xf>
    <xf numFmtId="4" fontId="6" fillId="0" borderId="3" xfId="52" applyNumberFormat="1" applyFont="1" applyBorder="1"/>
    <xf numFmtId="0" fontId="146" fillId="0" borderId="0" xfId="52" applyFont="1" applyAlignment="1">
      <alignment vertical="top" wrapText="1"/>
    </xf>
    <xf numFmtId="49" fontId="147" fillId="0" borderId="0" xfId="52" applyNumberFormat="1" applyFont="1" applyAlignment="1">
      <alignment horizontal="right" wrapText="1"/>
    </xf>
    <xf numFmtId="49" fontId="147" fillId="0" borderId="0" xfId="52" applyNumberFormat="1" applyFont="1" applyAlignment="1">
      <alignment horizontal="center" wrapText="1"/>
    </xf>
    <xf numFmtId="4" fontId="147" fillId="0" borderId="0" xfId="153" applyNumberFormat="1" applyFont="1" applyFill="1" applyBorder="1" applyAlignment="1" applyProtection="1">
      <alignment horizontal="right"/>
    </xf>
    <xf numFmtId="0" fontId="28" fillId="0" borderId="0" xfId="52" applyFont="1"/>
    <xf numFmtId="49" fontId="14" fillId="0" borderId="0" xfId="52" applyNumberFormat="1" applyFont="1" applyAlignment="1">
      <alignment horizontal="right" vertical="top"/>
    </xf>
    <xf numFmtId="0" fontId="148" fillId="0" borderId="0" xfId="52" applyFont="1" applyAlignment="1">
      <alignment vertical="top" wrapText="1"/>
    </xf>
    <xf numFmtId="49" fontId="14" fillId="0" borderId="0" xfId="52" applyNumberFormat="1" applyFont="1" applyAlignment="1">
      <alignment horizontal="center"/>
    </xf>
    <xf numFmtId="2" fontId="14" fillId="0" borderId="0" xfId="52" applyNumberFormat="1" applyFont="1" applyAlignment="1">
      <alignment horizontal="right"/>
    </xf>
    <xf numFmtId="0" fontId="14" fillId="0" borderId="0" xfId="52" applyFont="1"/>
    <xf numFmtId="0" fontId="14" fillId="0" borderId="0" xfId="52" applyFont="1" applyAlignment="1">
      <alignment horizontal="right"/>
    </xf>
    <xf numFmtId="0" fontId="24" fillId="0" borderId="7" xfId="52" applyFont="1" applyBorder="1" applyAlignment="1">
      <alignment horizontal="right"/>
    </xf>
    <xf numFmtId="0" fontId="24" fillId="0" borderId="7" xfId="52" applyFont="1" applyBorder="1" applyAlignment="1">
      <alignment horizontal="left" vertical="center"/>
    </xf>
    <xf numFmtId="0" fontId="24" fillId="0" borderId="7" xfId="52" applyFont="1" applyBorder="1" applyAlignment="1">
      <alignment horizontal="center"/>
    </xf>
    <xf numFmtId="0" fontId="24" fillId="0" borderId="7" xfId="52" applyFont="1" applyBorder="1" applyAlignment="1">
      <alignment horizontal="left"/>
    </xf>
    <xf numFmtId="0" fontId="24" fillId="0" borderId="0" xfId="52" applyFont="1" applyAlignment="1">
      <alignment horizontal="right"/>
    </xf>
    <xf numFmtId="0" fontId="24" fillId="0" borderId="0" xfId="52" applyFont="1" applyAlignment="1">
      <alignment horizontal="left" vertical="center"/>
    </xf>
    <xf numFmtId="0" fontId="24" fillId="0" borderId="0" xfId="52" applyFont="1" applyAlignment="1">
      <alignment horizontal="center"/>
    </xf>
    <xf numFmtId="0" fontId="24" fillId="0" borderId="0" xfId="52" applyFont="1" applyAlignment="1">
      <alignment horizontal="left"/>
    </xf>
    <xf numFmtId="0" fontId="13" fillId="0" borderId="0" xfId="52" applyFont="1" applyAlignment="1">
      <alignment horizontal="left"/>
    </xf>
    <xf numFmtId="0" fontId="7" fillId="0" borderId="0" xfId="52" applyFont="1" applyAlignment="1">
      <alignment horizontal="left" vertical="center"/>
    </xf>
    <xf numFmtId="179" fontId="8" fillId="0" borderId="0" xfId="52" applyNumberFormat="1" applyFont="1" applyAlignment="1">
      <alignment horizontal="left"/>
    </xf>
    <xf numFmtId="0" fontId="6" fillId="0" borderId="0" xfId="52" applyFont="1" applyAlignment="1">
      <alignment vertical="center" wrapText="1"/>
    </xf>
    <xf numFmtId="0" fontId="14" fillId="0" borderId="0" xfId="52" applyFont="1" applyAlignment="1">
      <alignment vertical="top" wrapText="1"/>
    </xf>
    <xf numFmtId="0" fontId="6" fillId="0" borderId="0" xfId="52" applyFont="1" applyAlignment="1">
      <alignment horizontal="left" vertical="center"/>
    </xf>
    <xf numFmtId="0" fontId="6" fillId="0" borderId="0" xfId="52" applyFont="1" applyAlignment="1">
      <alignment horizontal="left" vertical="center" wrapText="1"/>
    </xf>
    <xf numFmtId="0" fontId="6" fillId="0" borderId="0" xfId="52" applyFont="1" applyAlignment="1">
      <alignment horizontal="left"/>
    </xf>
    <xf numFmtId="0" fontId="6" fillId="0" borderId="0" xfId="52" applyFont="1" applyAlignment="1">
      <alignment horizontal="left" wrapText="1"/>
    </xf>
    <xf numFmtId="0" fontId="6" fillId="0" borderId="0" xfId="52" applyFont="1" applyAlignment="1">
      <alignment horizontal="right"/>
    </xf>
    <xf numFmtId="0" fontId="7" fillId="0" borderId="0" xfId="52" applyFont="1" applyAlignment="1">
      <alignment horizontal="left" vertical="top" wrapText="1"/>
    </xf>
    <xf numFmtId="0" fontId="8" fillId="0" borderId="0" xfId="52" applyFont="1" applyAlignment="1">
      <alignment horizontal="center"/>
    </xf>
    <xf numFmtId="0" fontId="8" fillId="0" borderId="0" xfId="52" applyFont="1" applyAlignment="1">
      <alignment horizontal="left" vertical="center" wrapText="1"/>
    </xf>
    <xf numFmtId="0" fontId="8" fillId="0" borderId="0" xfId="52" applyFont="1" applyAlignment="1">
      <alignment horizontal="left" vertical="top" wrapText="1"/>
    </xf>
    <xf numFmtId="0" fontId="7" fillId="0" borderId="0" xfId="52" applyFont="1" applyAlignment="1">
      <alignment horizontal="right"/>
    </xf>
    <xf numFmtId="0" fontId="7" fillId="0" borderId="0" xfId="52" applyFont="1" applyAlignment="1">
      <alignment horizontal="right" vertical="top" wrapText="1"/>
    </xf>
    <xf numFmtId="0" fontId="7" fillId="0" borderId="0" xfId="52" applyFont="1" applyAlignment="1">
      <alignment horizontal="center"/>
    </xf>
    <xf numFmtId="0" fontId="14" fillId="0" borderId="0" xfId="52" applyFont="1" applyFill="1" applyAlignment="1">
      <alignment vertical="top" wrapText="1"/>
    </xf>
    <xf numFmtId="0" fontId="6" fillId="0" borderId="0" xfId="52" applyFont="1" applyBorder="1" applyAlignment="1">
      <alignment horizontal="left"/>
    </xf>
    <xf numFmtId="1" fontId="14" fillId="0" borderId="0" xfId="52" applyNumberFormat="1" applyFont="1" applyAlignment="1">
      <alignment horizontal="center"/>
    </xf>
    <xf numFmtId="0" fontId="6" fillId="0" borderId="0" xfId="52" applyFont="1" applyFill="1"/>
    <xf numFmtId="0" fontId="14" fillId="0" borderId="0" xfId="52" applyFill="1"/>
    <xf numFmtId="0" fontId="6" fillId="0" borderId="0" xfId="52" applyFont="1" applyFill="1" applyAlignment="1">
      <alignment wrapText="1"/>
    </xf>
    <xf numFmtId="0" fontId="6" fillId="0" borderId="0" xfId="52" applyFont="1" applyFill="1" applyAlignment="1">
      <alignment horizontal="left" vertical="center"/>
    </xf>
    <xf numFmtId="179" fontId="6" fillId="0" borderId="0" xfId="52" applyNumberFormat="1" applyFont="1" applyAlignment="1">
      <alignment horizontal="left"/>
    </xf>
    <xf numFmtId="0" fontId="13" fillId="0" borderId="0" xfId="52" applyFont="1" applyAlignment="1">
      <alignment horizontal="right" vertical="top" wrapText="1"/>
    </xf>
    <xf numFmtId="49" fontId="14" fillId="0" borderId="0" xfId="52" applyNumberFormat="1" applyFont="1" applyAlignment="1">
      <alignment horizontal="left"/>
    </xf>
    <xf numFmtId="4" fontId="6" fillId="0" borderId="0" xfId="52" applyNumberFormat="1" applyFont="1"/>
    <xf numFmtId="179" fontId="6" fillId="0" borderId="0" xfId="52" applyNumberFormat="1" applyFont="1" applyBorder="1"/>
    <xf numFmtId="9" fontId="14" fillId="0" borderId="0" xfId="52" applyNumberFormat="1" applyFont="1" applyAlignment="1">
      <alignment horizontal="center"/>
    </xf>
    <xf numFmtId="4" fontId="6" fillId="0" borderId="0" xfId="52" applyNumberFormat="1" applyFont="1" applyAlignment="1">
      <alignment horizontal="center"/>
    </xf>
    <xf numFmtId="179" fontId="6" fillId="0" borderId="3" xfId="52" applyNumberFormat="1" applyFont="1" applyBorder="1"/>
    <xf numFmtId="0" fontId="24" fillId="0" borderId="47" xfId="52" applyFont="1" applyBorder="1" applyAlignment="1">
      <alignment vertical="center" wrapText="1"/>
    </xf>
    <xf numFmtId="49" fontId="13" fillId="0" borderId="45" xfId="52" applyNumberFormat="1" applyFont="1" applyBorder="1" applyAlignment="1">
      <alignment horizontal="left" vertical="center"/>
    </xf>
    <xf numFmtId="2" fontId="13" fillId="0" borderId="45" xfId="52" applyNumberFormat="1" applyFont="1" applyBorder="1" applyAlignment="1">
      <alignment horizontal="right" vertical="center"/>
    </xf>
    <xf numFmtId="4" fontId="13" fillId="0" borderId="45" xfId="52" applyNumberFormat="1" applyFont="1" applyBorder="1"/>
    <xf numFmtId="179" fontId="13" fillId="0" borderId="9" xfId="52" applyNumberFormat="1" applyFont="1" applyBorder="1" applyAlignment="1">
      <alignment horizontal="left" vertical="center"/>
    </xf>
    <xf numFmtId="0" fontId="149" fillId="0" borderId="0" xfId="52" applyFont="1" applyAlignment="1">
      <alignment vertical="top"/>
    </xf>
    <xf numFmtId="0" fontId="149" fillId="0" borderId="0" xfId="52" applyFont="1" applyAlignment="1">
      <alignment vertical="top" wrapText="1"/>
    </xf>
    <xf numFmtId="0" fontId="150" fillId="0" borderId="0" xfId="52" applyFont="1" applyAlignment="1" applyProtection="1">
      <protection locked="0"/>
    </xf>
    <xf numFmtId="0" fontId="151" fillId="0" borderId="0" xfId="52" applyFont="1" applyAlignment="1">
      <alignment vertical="top" wrapText="1"/>
    </xf>
    <xf numFmtId="0" fontId="152" fillId="0" borderId="0" xfId="52" applyFont="1" applyBorder="1" applyAlignment="1">
      <alignment vertical="top"/>
    </xf>
    <xf numFmtId="0" fontId="152" fillId="0" borderId="0" xfId="52" applyFont="1" applyBorder="1" applyAlignment="1">
      <alignment vertical="top" wrapText="1"/>
    </xf>
    <xf numFmtId="0" fontId="153" fillId="0" borderId="7" xfId="52" applyFont="1" applyFill="1" applyBorder="1" applyAlignment="1" applyProtection="1">
      <alignment horizontal="center" vertical="center" wrapText="1"/>
      <protection locked="0"/>
    </xf>
    <xf numFmtId="0" fontId="153" fillId="0" borderId="17" xfId="52" applyFont="1" applyFill="1" applyBorder="1" applyAlignment="1" applyProtection="1">
      <alignment horizontal="center" vertical="center" wrapText="1"/>
      <protection locked="0"/>
    </xf>
    <xf numFmtId="9" fontId="150" fillId="0" borderId="0" xfId="52" applyNumberFormat="1" applyFont="1" applyAlignment="1" applyProtection="1">
      <protection locked="0"/>
    </xf>
    <xf numFmtId="0" fontId="4" fillId="0" borderId="20" xfId="52" applyFont="1" applyFill="1" applyBorder="1" applyAlignment="1" applyProtection="1">
      <alignment horizontal="center" vertical="top" wrapText="1"/>
      <protection locked="0"/>
    </xf>
    <xf numFmtId="0" fontId="8" fillId="0" borderId="8" xfId="52" applyFont="1" applyBorder="1" applyAlignment="1">
      <alignment vertical="top" wrapText="1"/>
    </xf>
    <xf numFmtId="0" fontId="4" fillId="0" borderId="20" xfId="52" applyFont="1" applyFill="1" applyBorder="1" applyAlignment="1" applyProtection="1">
      <alignment horizontal="center" wrapText="1"/>
      <protection locked="0"/>
    </xf>
    <xf numFmtId="0" fontId="4" fillId="0" borderId="0" xfId="52" applyFont="1" applyFill="1" applyBorder="1" applyAlignment="1" applyProtection="1">
      <alignment horizontal="center" vertical="top" wrapText="1"/>
      <protection locked="0"/>
    </xf>
    <xf numFmtId="0" fontId="8" fillId="0" borderId="0" xfId="52" applyFont="1" applyBorder="1" applyAlignment="1">
      <alignment vertical="top" wrapText="1"/>
    </xf>
    <xf numFmtId="0" fontId="4" fillId="0" borderId="0" xfId="52" applyFont="1" applyFill="1" applyBorder="1" applyAlignment="1" applyProtection="1">
      <alignment horizontal="center" wrapText="1"/>
      <protection locked="0"/>
    </xf>
    <xf numFmtId="0" fontId="6" fillId="0" borderId="0" xfId="52" applyFont="1" applyFill="1" applyAlignment="1">
      <alignment vertical="center" wrapText="1"/>
    </xf>
    <xf numFmtId="179" fontId="6" fillId="0" borderId="0" xfId="52" applyNumberFormat="1" applyFont="1" applyFill="1" applyAlignment="1">
      <alignment horizontal="center"/>
    </xf>
    <xf numFmtId="0" fontId="14" fillId="0" borderId="0" xfId="52" applyFont="1" applyFill="1" applyBorder="1" applyAlignment="1">
      <alignment vertical="top" wrapText="1"/>
    </xf>
    <xf numFmtId="0" fontId="150" fillId="0" borderId="0" xfId="52" applyFont="1" applyAlignment="1" applyProtection="1">
      <alignment vertical="center"/>
      <protection locked="0"/>
    </xf>
    <xf numFmtId="0" fontId="8" fillId="0" borderId="0" xfId="52" applyFont="1" applyFill="1" applyAlignment="1">
      <alignment vertical="center" wrapText="1"/>
    </xf>
    <xf numFmtId="0" fontId="14" fillId="0" borderId="0" xfId="52" applyFont="1" applyBorder="1" applyAlignment="1">
      <alignment vertical="top" wrapText="1"/>
    </xf>
    <xf numFmtId="0" fontId="9" fillId="0" borderId="0" xfId="52" applyFont="1" applyFill="1" applyBorder="1" applyAlignment="1" applyProtection="1">
      <alignment horizontal="center" vertical="top" wrapText="1"/>
      <protection locked="0"/>
    </xf>
    <xf numFmtId="0" fontId="9" fillId="0" borderId="0" xfId="52" applyFont="1" applyFill="1" applyBorder="1" applyAlignment="1" applyProtection="1">
      <alignment horizontal="left" vertical="top" wrapText="1"/>
      <protection locked="0"/>
    </xf>
    <xf numFmtId="0" fontId="154" fillId="0" borderId="0" xfId="52" applyFont="1" applyBorder="1" applyAlignment="1" applyProtection="1">
      <protection locked="0"/>
    </xf>
    <xf numFmtId="179" fontId="6" fillId="0" borderId="0" xfId="52" applyNumberFormat="1" applyFont="1" applyBorder="1" applyAlignment="1">
      <alignment horizontal="center"/>
    </xf>
    <xf numFmtId="0" fontId="155" fillId="0" borderId="0" xfId="52" applyFont="1" applyFill="1" applyAlignment="1">
      <alignment vertical="top" wrapText="1"/>
    </xf>
    <xf numFmtId="9" fontId="4" fillId="0" borderId="0" xfId="52" applyNumberFormat="1" applyFont="1" applyAlignment="1" applyProtection="1">
      <alignment horizontal="center" wrapText="1"/>
      <protection locked="0"/>
    </xf>
    <xf numFmtId="0" fontId="156" fillId="0" borderId="0" xfId="52" applyFont="1" applyBorder="1" applyAlignment="1" applyProtection="1">
      <alignment horizontal="center" vertical="top"/>
      <protection locked="0"/>
    </xf>
    <xf numFmtId="177" fontId="157" fillId="0" borderId="0" xfId="52" applyNumberFormat="1" applyFont="1" applyBorder="1" applyAlignment="1" applyProtection="1">
      <alignment horizontal="right" vertical="top"/>
      <protection locked="0"/>
    </xf>
    <xf numFmtId="177" fontId="157" fillId="0" borderId="0" xfId="52" applyNumberFormat="1" applyFont="1" applyBorder="1" applyAlignment="1" applyProtection="1">
      <alignment vertical="top"/>
      <protection locked="0"/>
    </xf>
    <xf numFmtId="49" fontId="13" fillId="0" borderId="45" xfId="52" applyNumberFormat="1" applyFont="1" applyBorder="1" applyAlignment="1">
      <alignment horizontal="left"/>
    </xf>
    <xf numFmtId="179" fontId="13" fillId="0" borderId="9" xfId="52" applyNumberFormat="1" applyFont="1" applyBorder="1" applyAlignment="1">
      <alignment vertical="center"/>
    </xf>
    <xf numFmtId="177" fontId="158" fillId="0" borderId="0" xfId="52" applyNumberFormat="1" applyFont="1" applyAlignment="1" applyProtection="1">
      <protection locked="0"/>
    </xf>
    <xf numFmtId="0" fontId="159" fillId="0" borderId="0" xfId="52" applyFont="1" applyBorder="1" applyAlignment="1" applyProtection="1">
      <protection locked="0"/>
    </xf>
    <xf numFmtId="177" fontId="150" fillId="0" borderId="0" xfId="52" applyNumberFormat="1" applyFont="1" applyAlignment="1" applyProtection="1">
      <protection locked="0"/>
    </xf>
    <xf numFmtId="177" fontId="150" fillId="0" borderId="3" xfId="52" applyNumberFormat="1" applyFont="1" applyBorder="1" applyAlignment="1" applyProtection="1">
      <protection locked="0"/>
    </xf>
    <xf numFmtId="0" fontId="160" fillId="0" borderId="6" xfId="52" applyFont="1" applyBorder="1" applyAlignment="1" applyProtection="1">
      <protection locked="0"/>
    </xf>
    <xf numFmtId="0" fontId="159" fillId="0" borderId="6" xfId="52" applyFont="1" applyBorder="1" applyAlignment="1" applyProtection="1">
      <protection locked="0"/>
    </xf>
    <xf numFmtId="0" fontId="150" fillId="0" borderId="6" xfId="52" applyFont="1" applyBorder="1" applyAlignment="1" applyProtection="1">
      <protection locked="0"/>
    </xf>
    <xf numFmtId="177" fontId="161" fillId="0" borderId="6" xfId="52" applyNumberFormat="1" applyFont="1" applyBorder="1" applyAlignment="1" applyProtection="1">
      <protection locked="0"/>
    </xf>
    <xf numFmtId="180" fontId="150" fillId="0" borderId="0" xfId="52" applyNumberFormat="1" applyFont="1" applyAlignment="1" applyProtection="1">
      <protection locked="0"/>
    </xf>
    <xf numFmtId="0" fontId="162" fillId="0" borderId="0" xfId="52" applyFont="1" applyAlignment="1" applyProtection="1">
      <protection locked="0"/>
    </xf>
    <xf numFmtId="0" fontId="162" fillId="0" borderId="0" xfId="52" applyFont="1" applyBorder="1" applyAlignment="1" applyProtection="1">
      <protection locked="0"/>
    </xf>
    <xf numFmtId="0" fontId="150" fillId="0" borderId="0" xfId="52" applyFont="1" applyBorder="1" applyAlignment="1" applyProtection="1">
      <protection locked="0"/>
    </xf>
    <xf numFmtId="179" fontId="162" fillId="0" borderId="0" xfId="52" applyNumberFormat="1" applyFont="1" applyBorder="1" applyAlignment="1" applyProtection="1">
      <protection locked="0"/>
    </xf>
    <xf numFmtId="0" fontId="24" fillId="0" borderId="0" xfId="52" applyFont="1" applyBorder="1" applyAlignment="1">
      <alignment horizontal="right"/>
    </xf>
    <xf numFmtId="0" fontId="24" fillId="0" borderId="0" xfId="52" applyFont="1" applyBorder="1" applyAlignment="1">
      <alignment horizontal="left" vertical="center"/>
    </xf>
    <xf numFmtId="0" fontId="24" fillId="0" borderId="0" xfId="52" applyFont="1" applyBorder="1" applyAlignment="1">
      <alignment horizontal="center"/>
    </xf>
    <xf numFmtId="0" fontId="24" fillId="0" borderId="0" xfId="52" applyFont="1" applyBorder="1" applyAlignment="1">
      <alignment horizontal="left"/>
    </xf>
    <xf numFmtId="0" fontId="6" fillId="0" borderId="0" xfId="52" applyFont="1" applyBorder="1" applyAlignment="1">
      <alignment horizontal="left" wrapText="1"/>
    </xf>
    <xf numFmtId="0" fontId="6" fillId="0" borderId="0" xfId="52" applyFont="1" applyBorder="1" applyAlignment="1">
      <alignment horizontal="left" vertical="center" wrapText="1"/>
    </xf>
    <xf numFmtId="0" fontId="6" fillId="0" borderId="0" xfId="52" applyFont="1" applyFill="1" applyBorder="1" applyAlignment="1">
      <alignment horizontal="left" vertical="center" wrapText="1"/>
    </xf>
    <xf numFmtId="0" fontId="8" fillId="0" borderId="0" xfId="52" applyFont="1" applyFill="1" applyAlignment="1">
      <alignment horizontal="center"/>
    </xf>
    <xf numFmtId="1" fontId="14" fillId="0" borderId="0" xfId="52" applyNumberFormat="1" applyFont="1" applyFill="1" applyAlignment="1">
      <alignment horizontal="right"/>
    </xf>
    <xf numFmtId="0" fontId="27" fillId="0" borderId="3" xfId="52" applyFont="1" applyBorder="1" applyAlignment="1">
      <alignment horizontal="left" wrapText="1"/>
    </xf>
    <xf numFmtId="0" fontId="72" fillId="0" borderId="0" xfId="52" applyFont="1" applyFill="1" applyAlignment="1">
      <alignment horizontal="center"/>
    </xf>
    <xf numFmtId="0" fontId="14" fillId="0" borderId="0" xfId="52" applyFont="1" applyAlignment="1">
      <alignment horizontal="right" vertical="center"/>
    </xf>
    <xf numFmtId="0" fontId="14" fillId="0" borderId="0" xfId="52" applyFont="1" applyFill="1" applyBorder="1" applyAlignment="1">
      <alignment horizontal="right"/>
    </xf>
    <xf numFmtId="1" fontId="14" fillId="0" borderId="0" xfId="52" applyNumberFormat="1" applyFont="1" applyFill="1" applyAlignment="1">
      <alignment horizontal="center"/>
    </xf>
    <xf numFmtId="0" fontId="14" fillId="0" borderId="0" xfId="52" applyFont="1" applyAlignment="1"/>
    <xf numFmtId="4" fontId="14" fillId="0" borderId="0" xfId="52" applyNumberFormat="1" applyFont="1"/>
    <xf numFmtId="4" fontId="14" fillId="0" borderId="0" xfId="52" applyNumberFormat="1" applyFont="1" applyBorder="1"/>
    <xf numFmtId="0" fontId="13" fillId="0" borderId="0" xfId="52" applyFont="1" applyAlignment="1">
      <alignment vertical="top" wrapText="1"/>
    </xf>
    <xf numFmtId="0" fontId="41" fillId="0" borderId="0" xfId="52" applyFont="1" applyAlignment="1">
      <alignment horizontal="left"/>
    </xf>
    <xf numFmtId="0" fontId="7" fillId="0" borderId="0" xfId="52" applyFont="1" applyAlignment="1">
      <alignment horizontal="left"/>
    </xf>
    <xf numFmtId="0" fontId="41" fillId="0" borderId="0" xfId="52" applyFont="1" applyAlignment="1">
      <alignment horizontal="center"/>
    </xf>
    <xf numFmtId="0" fontId="41" fillId="0" borderId="0" xfId="52" applyFont="1"/>
    <xf numFmtId="0" fontId="8" fillId="0" borderId="0" xfId="52" applyFont="1" applyBorder="1" applyAlignment="1">
      <alignment horizontal="left" vertical="center"/>
    </xf>
    <xf numFmtId="0" fontId="7" fillId="0" borderId="7" xfId="52" applyFont="1" applyBorder="1" applyAlignment="1">
      <alignment horizontal="right"/>
    </xf>
    <xf numFmtId="0" fontId="7" fillId="0" borderId="7" xfId="52" applyFont="1" applyBorder="1" applyAlignment="1">
      <alignment horizontal="left" vertical="center"/>
    </xf>
    <xf numFmtId="0" fontId="7" fillId="0" borderId="7" xfId="52" applyFont="1" applyBorder="1" applyAlignment="1">
      <alignment horizontal="left"/>
    </xf>
    <xf numFmtId="0" fontId="7" fillId="0" borderId="7" xfId="52" applyFont="1" applyBorder="1" applyAlignment="1">
      <alignment horizontal="center"/>
    </xf>
    <xf numFmtId="0" fontId="7" fillId="0" borderId="48" xfId="52" applyFont="1" applyBorder="1" applyAlignment="1">
      <alignment horizontal="center"/>
    </xf>
    <xf numFmtId="0" fontId="7" fillId="0" borderId="39" xfId="52" applyFont="1" applyBorder="1" applyAlignment="1">
      <alignment horizontal="center"/>
    </xf>
    <xf numFmtId="0" fontId="8" fillId="0" borderId="0" xfId="52" applyFont="1" applyBorder="1"/>
    <xf numFmtId="0" fontId="7" fillId="0" borderId="0" xfId="52" applyFont="1" applyBorder="1" applyAlignment="1">
      <alignment horizontal="right"/>
    </xf>
    <xf numFmtId="0" fontId="7" fillId="0" borderId="0" xfId="52" applyFont="1" applyBorder="1" applyAlignment="1">
      <alignment horizontal="left" vertical="center"/>
    </xf>
    <xf numFmtId="0" fontId="7" fillId="0" borderId="0" xfId="52" applyFont="1" applyBorder="1" applyAlignment="1">
      <alignment horizontal="left"/>
    </xf>
    <xf numFmtId="0" fontId="7" fillId="0" borderId="0" xfId="52" applyFont="1" applyBorder="1" applyAlignment="1">
      <alignment horizontal="center"/>
    </xf>
    <xf numFmtId="49" fontId="9" fillId="0" borderId="0" xfId="52" applyNumberFormat="1" applyFont="1" applyAlignment="1">
      <alignment horizontal="right" vertical="top"/>
    </xf>
    <xf numFmtId="49" fontId="8" fillId="0" borderId="0" xfId="52" applyNumberFormat="1" applyFont="1" applyAlignment="1">
      <alignment horizontal="left"/>
    </xf>
    <xf numFmtId="2" fontId="22" fillId="0" borderId="0" xfId="52" applyNumberFormat="1" applyFont="1" applyAlignment="1">
      <alignment horizontal="center"/>
    </xf>
    <xf numFmtId="1" fontId="8" fillId="0" borderId="0" xfId="52" applyNumberFormat="1" applyFont="1" applyAlignment="1">
      <alignment horizontal="center"/>
    </xf>
    <xf numFmtId="0" fontId="8" fillId="0" borderId="0" xfId="52" applyFont="1" applyAlignment="1">
      <alignment horizontal="left"/>
    </xf>
    <xf numFmtId="0" fontId="8" fillId="0" borderId="0" xfId="52" applyFont="1" applyFill="1" applyAlignment="1">
      <alignment horizontal="left" vertical="center"/>
    </xf>
    <xf numFmtId="49" fontId="8" fillId="0" borderId="0" xfId="52" applyNumberFormat="1" applyFont="1" applyFill="1" applyAlignment="1">
      <alignment horizontal="left"/>
    </xf>
    <xf numFmtId="1" fontId="8" fillId="0" borderId="0" xfId="52" applyNumberFormat="1" applyFont="1" applyFill="1" applyAlignment="1">
      <alignment horizontal="center"/>
    </xf>
    <xf numFmtId="0" fontId="145" fillId="0" borderId="0" xfId="52" applyFont="1"/>
    <xf numFmtId="0" fontId="4" fillId="0" borderId="0" xfId="52" applyFont="1" applyAlignment="1">
      <alignment horizontal="left"/>
    </xf>
    <xf numFmtId="0" fontId="4" fillId="0" borderId="0" xfId="52" applyFont="1" applyAlignment="1">
      <alignment horizontal="center"/>
    </xf>
    <xf numFmtId="0" fontId="7" fillId="0" borderId="0" xfId="52" applyFont="1" applyAlignment="1">
      <alignment horizontal="left" vertical="top"/>
    </xf>
    <xf numFmtId="0" fontId="4" fillId="0" borderId="0" xfId="52" applyFont="1" applyAlignment="1">
      <alignment horizontal="left" vertical="top" wrapText="1"/>
    </xf>
    <xf numFmtId="179" fontId="163" fillId="0" borderId="0" xfId="52" applyNumberFormat="1" applyFont="1" applyAlignment="1">
      <alignment horizontal="center"/>
    </xf>
    <xf numFmtId="49" fontId="8" fillId="0" borderId="0" xfId="52" applyNumberFormat="1" applyFont="1" applyAlignment="1">
      <alignment horizontal="right" vertical="top"/>
    </xf>
    <xf numFmtId="0" fontId="7" fillId="0" borderId="47" xfId="52" applyFont="1" applyBorder="1" applyAlignment="1">
      <alignment horizontal="center" vertical="center"/>
    </xf>
    <xf numFmtId="0" fontId="8" fillId="0" borderId="45" xfId="52" applyFont="1" applyBorder="1" applyAlignment="1">
      <alignment horizontal="left"/>
    </xf>
    <xf numFmtId="0" fontId="8" fillId="0" borderId="45" xfId="52" applyFont="1" applyBorder="1" applyAlignment="1">
      <alignment horizontal="center"/>
    </xf>
    <xf numFmtId="179" fontId="7" fillId="0" borderId="47" xfId="52" applyNumberFormat="1" applyFont="1" applyBorder="1" applyAlignment="1">
      <alignment horizontal="right" vertical="center"/>
    </xf>
    <xf numFmtId="179" fontId="9" fillId="0" borderId="9" xfId="52" applyNumberFormat="1" applyFont="1" applyBorder="1" applyAlignment="1">
      <alignment horizontal="right" vertical="center"/>
    </xf>
    <xf numFmtId="0" fontId="22" fillId="0" borderId="0" xfId="52" applyFont="1" applyBorder="1"/>
    <xf numFmtId="0" fontId="22" fillId="0" borderId="0" xfId="52" applyFont="1"/>
    <xf numFmtId="0" fontId="41" fillId="0" borderId="0" xfId="52" applyFont="1" applyAlignment="1">
      <alignment horizontal="justify"/>
    </xf>
    <xf numFmtId="180" fontId="8" fillId="0" borderId="0" xfId="52" applyNumberFormat="1" applyFont="1"/>
    <xf numFmtId="0" fontId="8" fillId="0" borderId="0" xfId="52" applyFont="1" applyAlignment="1">
      <alignment horizontal="justify"/>
    </xf>
    <xf numFmtId="0" fontId="41" fillId="0" borderId="0" xfId="52" applyFont="1" applyAlignment="1">
      <alignment horizontal="right"/>
    </xf>
    <xf numFmtId="0" fontId="7" fillId="0" borderId="0" xfId="52" applyFont="1"/>
    <xf numFmtId="4" fontId="41" fillId="0" borderId="0" xfId="52" applyNumberFormat="1" applyFont="1"/>
    <xf numFmtId="0" fontId="7" fillId="0" borderId="7" xfId="52" applyFont="1" applyBorder="1" applyAlignment="1">
      <alignment horizontal="center" vertical="center"/>
    </xf>
    <xf numFmtId="4" fontId="7" fillId="0" borderId="7" xfId="52" applyNumberFormat="1" applyFont="1" applyBorder="1" applyAlignment="1">
      <alignment horizontal="center"/>
    </xf>
    <xf numFmtId="180" fontId="7" fillId="0" borderId="7" xfId="52" applyNumberFormat="1" applyFont="1" applyBorder="1" applyAlignment="1">
      <alignment horizontal="center"/>
    </xf>
    <xf numFmtId="0" fontId="6" fillId="0" borderId="0" xfId="52" applyFont="1" applyBorder="1" applyAlignment="1">
      <alignment horizontal="right"/>
    </xf>
    <xf numFmtId="4" fontId="7" fillId="0" borderId="0" xfId="52" applyNumberFormat="1" applyFont="1" applyBorder="1" applyAlignment="1">
      <alignment horizontal="center"/>
    </xf>
    <xf numFmtId="180" fontId="7" fillId="0" borderId="0" xfId="52" applyNumberFormat="1" applyFont="1" applyBorder="1"/>
    <xf numFmtId="0" fontId="8" fillId="0" borderId="0" xfId="52" applyFont="1" applyAlignment="1">
      <alignment wrapText="1"/>
    </xf>
    <xf numFmtId="179" fontId="164" fillId="0" borderId="0" xfId="52" applyNumberFormat="1" applyFont="1"/>
    <xf numFmtId="0" fontId="8" fillId="0" borderId="0" xfId="52" applyFont="1" applyFill="1" applyAlignment="1">
      <alignment horizontal="right"/>
    </xf>
    <xf numFmtId="0" fontId="8" fillId="0" borderId="0" xfId="52" applyFont="1" applyAlignment="1">
      <alignment vertical="center" wrapText="1"/>
    </xf>
    <xf numFmtId="0" fontId="8" fillId="0" borderId="0" xfId="52" applyFont="1" applyAlignment="1">
      <alignment horizontal="justify" vertical="center"/>
    </xf>
    <xf numFmtId="0" fontId="8" fillId="0" borderId="0" xfId="52" applyFont="1" applyAlignment="1">
      <alignment horizontal="right" vertical="center"/>
    </xf>
    <xf numFmtId="0" fontId="6" fillId="0" borderId="0" xfId="52" applyFont="1" applyAlignment="1">
      <alignment vertical="top" wrapText="1"/>
    </xf>
    <xf numFmtId="0" fontId="8" fillId="0" borderId="0" xfId="52" applyFont="1" applyAlignment="1">
      <alignment horizontal="justify" vertical="top" wrapText="1"/>
    </xf>
    <xf numFmtId="0" fontId="14" fillId="0" borderId="50" xfId="52" applyBorder="1" applyAlignment="1">
      <alignment horizontal="left" wrapText="1"/>
    </xf>
    <xf numFmtId="179" fontId="8" fillId="0" borderId="0" xfId="52" applyNumberFormat="1" applyFont="1" applyBorder="1"/>
    <xf numFmtId="0" fontId="6" fillId="0" borderId="0" xfId="52" applyFont="1" applyAlignment="1">
      <alignment horizontal="left" vertical="top" wrapText="1"/>
    </xf>
    <xf numFmtId="0" fontId="6" fillId="0" borderId="0" xfId="52" applyFont="1" applyAlignment="1">
      <alignment horizontal="center" wrapText="1"/>
    </xf>
    <xf numFmtId="0" fontId="165" fillId="0" borderId="0" xfId="52" applyFont="1" applyAlignment="1">
      <alignment vertical="top" wrapText="1"/>
    </xf>
    <xf numFmtId="0" fontId="165" fillId="0" borderId="0" xfId="52" applyFont="1" applyAlignment="1">
      <alignment horizontal="left"/>
    </xf>
    <xf numFmtId="0" fontId="165" fillId="0" borderId="0" xfId="52" applyFont="1" applyAlignment="1">
      <alignment horizontal="center"/>
    </xf>
    <xf numFmtId="0" fontId="9" fillId="0" borderId="0" xfId="52" applyFont="1" applyAlignment="1">
      <alignment vertical="top" wrapText="1"/>
    </xf>
    <xf numFmtId="49" fontId="8" fillId="0" borderId="0" xfId="52" applyNumberFormat="1" applyFont="1" applyAlignment="1">
      <alignment horizontal="center"/>
    </xf>
    <xf numFmtId="179" fontId="4" fillId="0" borderId="0" xfId="52" applyNumberFormat="1" applyFont="1" applyBorder="1"/>
    <xf numFmtId="0" fontId="8" fillId="0" borderId="0" xfId="52" applyFont="1" applyFill="1" applyAlignment="1">
      <alignment horizontal="justify" vertical="top"/>
    </xf>
    <xf numFmtId="179" fontId="6" fillId="0" borderId="0" xfId="52" applyNumberFormat="1" applyFont="1" applyAlignment="1">
      <alignment horizontal="right"/>
    </xf>
    <xf numFmtId="179" fontId="4" fillId="0" borderId="0" xfId="52" applyNumberFormat="1" applyFont="1" applyBorder="1" applyAlignment="1">
      <alignment horizontal="right"/>
    </xf>
    <xf numFmtId="0" fontId="8" fillId="0" borderId="0" xfId="52" applyFont="1" applyFill="1" applyAlignment="1">
      <alignment vertical="top" wrapText="1"/>
    </xf>
    <xf numFmtId="9" fontId="8" fillId="0" borderId="0" xfId="52" applyNumberFormat="1" applyFont="1" applyAlignment="1">
      <alignment horizontal="center"/>
    </xf>
    <xf numFmtId="0" fontId="8" fillId="0" borderId="0" xfId="52" applyFont="1" applyAlignment="1">
      <alignment vertical="top" wrapText="1"/>
    </xf>
    <xf numFmtId="49" fontId="8" fillId="0" borderId="0" xfId="52" applyNumberFormat="1" applyFont="1" applyAlignment="1">
      <alignment horizontal="right"/>
    </xf>
    <xf numFmtId="179" fontId="8" fillId="0" borderId="0" xfId="52" applyNumberFormat="1" applyFont="1"/>
    <xf numFmtId="4" fontId="8" fillId="0" borderId="47" xfId="52" applyNumberFormat="1" applyFont="1" applyBorder="1"/>
    <xf numFmtId="179" fontId="7" fillId="0" borderId="46" xfId="52" applyNumberFormat="1" applyFont="1" applyBorder="1"/>
    <xf numFmtId="4" fontId="166" fillId="0" borderId="0" xfId="52" applyNumberFormat="1" applyFont="1" applyBorder="1"/>
    <xf numFmtId="4" fontId="167" fillId="0" borderId="0" xfId="52" applyNumberFormat="1" applyFont="1"/>
    <xf numFmtId="182" fontId="167" fillId="0" borderId="0" xfId="154" applyNumberFormat="1" applyFont="1"/>
    <xf numFmtId="0" fontId="9" fillId="0" borderId="0" xfId="52" applyFont="1" applyAlignment="1">
      <alignment wrapText="1"/>
    </xf>
    <xf numFmtId="0" fontId="4" fillId="0" borderId="0" xfId="52" applyFont="1" applyAlignment="1">
      <alignment horizontal="left" vertical="center" wrapText="1"/>
    </xf>
    <xf numFmtId="0" fontId="8" fillId="0" borderId="0" xfId="52" applyFont="1" applyAlignment="1">
      <alignment horizontal="center" wrapText="1"/>
    </xf>
    <xf numFmtId="0" fontId="4" fillId="0" borderId="0" xfId="52" applyFont="1" applyAlignment="1">
      <alignment horizontal="justify" vertical="top" wrapText="1"/>
    </xf>
    <xf numFmtId="0" fontId="8" fillId="0" borderId="0" xfId="52" applyFont="1" applyFill="1" applyAlignment="1">
      <alignment horizontal="justify"/>
    </xf>
    <xf numFmtId="0" fontId="8" fillId="0" borderId="0" xfId="52" applyFont="1" applyAlignment="1">
      <alignment horizontal="justify" wrapText="1"/>
    </xf>
    <xf numFmtId="0" fontId="8" fillId="0" borderId="0" xfId="52" quotePrefix="1" applyFont="1" applyAlignment="1">
      <alignment horizontal="justify"/>
    </xf>
    <xf numFmtId="49" fontId="168" fillId="0" borderId="0" xfId="52" applyNumberFormat="1" applyFont="1" applyAlignment="1" applyProtection="1">
      <alignment horizontal="right" vertical="center"/>
      <protection locked="0"/>
    </xf>
    <xf numFmtId="0" fontId="168" fillId="0" borderId="0" xfId="52" applyFont="1" applyAlignment="1">
      <alignment vertical="center"/>
    </xf>
    <xf numFmtId="49" fontId="41" fillId="0" borderId="0" xfId="52" applyNumberFormat="1" applyFont="1" applyAlignment="1">
      <alignment horizontal="center" vertical="top"/>
    </xf>
    <xf numFmtId="0" fontId="41" fillId="0" borderId="0" xfId="52" applyFont="1" applyFill="1" applyAlignment="1">
      <alignment vertical="top" wrapText="1"/>
    </xf>
    <xf numFmtId="49" fontId="41" fillId="0" borderId="0" xfId="52" applyNumberFormat="1" applyFont="1" applyAlignment="1">
      <alignment horizontal="left"/>
    </xf>
    <xf numFmtId="2" fontId="41" fillId="0" borderId="0" xfId="52" applyNumberFormat="1" applyFont="1" applyAlignment="1">
      <alignment horizontal="right"/>
    </xf>
    <xf numFmtId="0" fontId="7" fillId="0" borderId="7" xfId="52" applyFont="1" applyFill="1" applyBorder="1" applyAlignment="1">
      <alignment horizontal="center" vertical="center"/>
    </xf>
    <xf numFmtId="0" fontId="7" fillId="0" borderId="0" xfId="52" applyFont="1" applyFill="1" applyBorder="1" applyAlignment="1">
      <alignment horizontal="center" vertical="center"/>
    </xf>
    <xf numFmtId="0" fontId="33" fillId="0" borderId="0" xfId="52" applyFont="1" applyFill="1" applyAlignment="1">
      <alignment horizontal="justify" vertical="top" wrapText="1"/>
    </xf>
    <xf numFmtId="0" fontId="33" fillId="0" borderId="0" xfId="52" applyFont="1" applyFill="1" applyAlignment="1">
      <alignment horizontal="justify" vertical="top"/>
    </xf>
    <xf numFmtId="0" fontId="33" fillId="0" borderId="0" xfId="52" applyFont="1" applyFill="1" applyAlignment="1">
      <alignment vertical="top" wrapText="1"/>
    </xf>
    <xf numFmtId="49" fontId="33" fillId="0" borderId="0" xfId="52" applyNumberFormat="1" applyFont="1" applyFill="1" applyAlignment="1">
      <alignment vertical="top" wrapText="1"/>
    </xf>
    <xf numFmtId="1" fontId="8" fillId="0" borderId="0" xfId="52" applyNumberFormat="1" applyFont="1" applyAlignment="1">
      <alignment horizontal="center" vertical="center"/>
    </xf>
    <xf numFmtId="0" fontId="19" fillId="0" borderId="0" xfId="52" applyFont="1" applyFill="1" applyAlignment="1">
      <alignment vertical="top" wrapText="1"/>
    </xf>
    <xf numFmtId="1" fontId="8" fillId="0" borderId="0" xfId="52" applyNumberFormat="1" applyFont="1" applyBorder="1" applyAlignment="1">
      <alignment horizontal="center"/>
    </xf>
    <xf numFmtId="4" fontId="8" fillId="0" borderId="0" xfId="52" applyNumberFormat="1" applyFont="1" applyBorder="1"/>
    <xf numFmtId="179" fontId="7" fillId="0" borderId="0" xfId="52" applyNumberFormat="1" applyFont="1" applyBorder="1" applyAlignment="1">
      <alignment horizontal="right"/>
    </xf>
    <xf numFmtId="180" fontId="7" fillId="0" borderId="0" xfId="52" applyNumberFormat="1" applyFont="1" applyBorder="1" applyAlignment="1">
      <alignment horizontal="right"/>
    </xf>
    <xf numFmtId="49" fontId="8" fillId="0" borderId="0" xfId="52" applyNumberFormat="1" applyFont="1" applyAlignment="1">
      <alignment horizontal="center" vertical="top"/>
    </xf>
    <xf numFmtId="4" fontId="8" fillId="0" borderId="45" xfId="52" applyNumberFormat="1" applyFont="1" applyBorder="1"/>
    <xf numFmtId="179" fontId="7" fillId="0" borderId="9" xfId="52" applyNumberFormat="1" applyFont="1" applyBorder="1" applyAlignment="1">
      <alignment horizontal="right"/>
    </xf>
    <xf numFmtId="0" fontId="8" fillId="0" borderId="0" xfId="52" applyFont="1" applyFill="1"/>
    <xf numFmtId="4" fontId="145" fillId="0" borderId="0" xfId="52" applyNumberFormat="1" applyFont="1" applyBorder="1" applyAlignment="1">
      <alignment horizontal="right"/>
    </xf>
    <xf numFmtId="0" fontId="6" fillId="0" borderId="0" xfId="52" applyFont="1" applyBorder="1"/>
    <xf numFmtId="0" fontId="8" fillId="0" borderId="0" xfId="52" applyFont="1" applyBorder="1" applyAlignment="1">
      <alignment horizontal="right"/>
    </xf>
    <xf numFmtId="0" fontId="14" fillId="0" borderId="0" xfId="52" applyFont="1" applyBorder="1" applyAlignment="1">
      <alignment horizontal="center"/>
    </xf>
    <xf numFmtId="0" fontId="14" fillId="0" borderId="0" xfId="52" applyBorder="1"/>
    <xf numFmtId="0" fontId="6" fillId="0" borderId="6" xfId="52" applyFont="1" applyBorder="1" applyAlignment="1">
      <alignment horizontal="right" vertical="top"/>
    </xf>
    <xf numFmtId="0" fontId="13" fillId="0" borderId="6" xfId="52" applyFont="1" applyBorder="1"/>
    <xf numFmtId="0" fontId="13" fillId="0" borderId="6" xfId="52" applyFont="1" applyBorder="1" applyAlignment="1">
      <alignment horizontal="center"/>
    </xf>
    <xf numFmtId="4" fontId="6" fillId="0" borderId="6" xfId="52" applyNumberFormat="1" applyFont="1" applyBorder="1"/>
    <xf numFmtId="179" fontId="13" fillId="0" borderId="31" xfId="52" applyNumberFormat="1" applyFont="1" applyBorder="1" applyAlignment="1">
      <alignment vertical="center"/>
    </xf>
    <xf numFmtId="0" fontId="103" fillId="0" borderId="6" xfId="52" applyFont="1" applyBorder="1" applyAlignment="1">
      <alignment horizontal="justify" vertical="top"/>
    </xf>
    <xf numFmtId="4" fontId="103" fillId="0" borderId="6" xfId="52" applyNumberFormat="1" applyFont="1" applyBorder="1" applyAlignment="1">
      <alignment horizontal="center"/>
    </xf>
    <xf numFmtId="0" fontId="14" fillId="0" borderId="6" xfId="52" applyFont="1" applyBorder="1" applyAlignment="1">
      <alignment horizontal="center"/>
    </xf>
    <xf numFmtId="0" fontId="6" fillId="0" borderId="6" xfId="52" applyFont="1" applyBorder="1" applyAlignment="1">
      <alignment horizontal="center"/>
    </xf>
    <xf numFmtId="4" fontId="145" fillId="0" borderId="6" xfId="52" applyNumberFormat="1" applyFont="1" applyBorder="1" applyAlignment="1">
      <alignment horizontal="right"/>
    </xf>
    <xf numFmtId="4" fontId="13" fillId="0" borderId="3" xfId="52" applyNumberFormat="1" applyFont="1" applyBorder="1" applyAlignment="1">
      <alignment horizontal="right" vertical="center"/>
    </xf>
    <xf numFmtId="0" fontId="6" fillId="0" borderId="6" xfId="52" applyFont="1" applyBorder="1" applyAlignment="1">
      <alignment vertical="top"/>
    </xf>
    <xf numFmtId="0" fontId="6" fillId="0" borderId="6" xfId="52" applyFont="1" applyBorder="1"/>
    <xf numFmtId="180" fontId="8" fillId="0" borderId="0" xfId="52" applyNumberFormat="1" applyFont="1" applyBorder="1"/>
    <xf numFmtId="0" fontId="170" fillId="0" borderId="0" xfId="155"/>
    <xf numFmtId="49" fontId="177" fillId="10" borderId="21" xfId="155" applyNumberFormat="1" applyFont="1" applyFill="1" applyBorder="1" applyAlignment="1">
      <alignment horizontal="left" vertical="center"/>
    </xf>
    <xf numFmtId="4" fontId="177" fillId="10" borderId="20" xfId="155" applyNumberFormat="1" applyFont="1" applyFill="1" applyBorder="1" applyAlignment="1">
      <alignment horizontal="right" vertical="center"/>
    </xf>
    <xf numFmtId="49" fontId="74" fillId="8" borderId="54" xfId="155" applyNumberFormat="1" applyFont="1" applyFill="1" applyBorder="1" applyAlignment="1">
      <alignment horizontal="left" vertical="center"/>
    </xf>
    <xf numFmtId="0" fontId="74" fillId="8" borderId="54" xfId="155" applyFont="1" applyFill="1" applyBorder="1" applyAlignment="1">
      <alignment horizontal="right" vertical="center"/>
    </xf>
    <xf numFmtId="4" fontId="74" fillId="8" borderId="54" xfId="155" applyNumberFormat="1" applyFont="1" applyFill="1" applyBorder="1" applyAlignment="1">
      <alignment horizontal="right" vertical="center"/>
    </xf>
    <xf numFmtId="49" fontId="74" fillId="8" borderId="55" xfId="155" applyNumberFormat="1" applyFont="1" applyFill="1" applyBorder="1" applyAlignment="1">
      <alignment horizontal="left" vertical="center"/>
    </xf>
    <xf numFmtId="0" fontId="74" fillId="8" borderId="52" xfId="155" applyFont="1" applyFill="1" applyBorder="1" applyAlignment="1">
      <alignment horizontal="right" vertical="center"/>
    </xf>
    <xf numFmtId="4" fontId="74" fillId="8" borderId="52" xfId="155" applyNumberFormat="1" applyFont="1" applyFill="1" applyBorder="1" applyAlignment="1">
      <alignment horizontal="right" vertical="center"/>
    </xf>
    <xf numFmtId="49" fontId="74" fillId="8" borderId="56" xfId="155" applyNumberFormat="1" applyFont="1" applyFill="1" applyBorder="1" applyAlignment="1">
      <alignment horizontal="left" vertical="center"/>
    </xf>
    <xf numFmtId="0" fontId="74" fillId="8" borderId="51" xfId="155" applyFont="1" applyFill="1" applyBorder="1" applyAlignment="1">
      <alignment horizontal="left" vertical="center"/>
    </xf>
    <xf numFmtId="4" fontId="74" fillId="8" borderId="51" xfId="155" applyNumberFormat="1" applyFont="1" applyFill="1" applyBorder="1" applyAlignment="1">
      <alignment horizontal="right" vertical="center"/>
    </xf>
    <xf numFmtId="0" fontId="178" fillId="11" borderId="0" xfId="155" applyFont="1" applyFill="1"/>
    <xf numFmtId="4" fontId="177" fillId="11" borderId="0" xfId="155" applyNumberFormat="1" applyFont="1" applyFill="1" applyBorder="1" applyAlignment="1">
      <alignment horizontal="right" vertical="center"/>
    </xf>
    <xf numFmtId="49" fontId="53" fillId="10" borderId="48" xfId="155" applyNumberFormat="1" applyFont="1" applyFill="1" applyBorder="1" applyAlignment="1">
      <alignment horizontal="left" vertical="center"/>
    </xf>
    <xf numFmtId="49" fontId="74" fillId="10" borderId="10" xfId="155" applyNumberFormat="1" applyFont="1" applyFill="1" applyBorder="1" applyAlignment="1">
      <alignment horizontal="left" vertical="center"/>
    </xf>
    <xf numFmtId="0" fontId="74" fillId="10" borderId="10" xfId="155" applyFont="1" applyFill="1" applyBorder="1" applyAlignment="1">
      <alignment horizontal="left" vertical="center"/>
    </xf>
    <xf numFmtId="4" fontId="74" fillId="10" borderId="10" xfId="155" applyNumberFormat="1" applyFont="1" applyFill="1" applyBorder="1" applyAlignment="1">
      <alignment horizontal="left" vertical="center"/>
    </xf>
    <xf numFmtId="4" fontId="74" fillId="10" borderId="10" xfId="155" applyNumberFormat="1" applyFont="1" applyFill="1" applyBorder="1" applyAlignment="1">
      <alignment horizontal="right" vertical="center"/>
    </xf>
    <xf numFmtId="49" fontId="179" fillId="0" borderId="1" xfId="155" applyNumberFormat="1" applyFont="1" applyFill="1" applyBorder="1" applyAlignment="1">
      <alignment horizontal="left" vertical="top"/>
    </xf>
    <xf numFmtId="0" fontId="179" fillId="0" borderId="1" xfId="155" applyFont="1" applyFill="1" applyBorder="1" applyAlignment="1">
      <alignment horizontal="left" vertical="top"/>
    </xf>
    <xf numFmtId="0" fontId="179" fillId="0" borderId="1" xfId="155" applyFont="1" applyFill="1" applyBorder="1" applyAlignment="1">
      <alignment horizontal="left" vertical="top" wrapText="1"/>
    </xf>
    <xf numFmtId="4" fontId="179" fillId="0" borderId="1" xfId="155" applyNumberFormat="1" applyFont="1" applyFill="1" applyBorder="1" applyAlignment="1">
      <alignment horizontal="right" vertical="top"/>
    </xf>
    <xf numFmtId="4" fontId="179" fillId="0" borderId="1" xfId="155" applyNumberFormat="1" applyFont="1" applyFill="1" applyBorder="1" applyAlignment="1">
      <alignment horizontal="left" vertical="top"/>
    </xf>
    <xf numFmtId="4" fontId="75" fillId="0" borderId="1" xfId="155" applyNumberFormat="1" applyFont="1" applyFill="1" applyBorder="1" applyAlignment="1">
      <alignment horizontal="right" vertical="top"/>
    </xf>
    <xf numFmtId="4" fontId="75" fillId="0" borderId="1" xfId="155" applyNumberFormat="1" applyFont="1" applyFill="1" applyBorder="1" applyAlignment="1">
      <alignment vertical="top"/>
    </xf>
    <xf numFmtId="0" fontId="33" fillId="0" borderId="1" xfId="155" applyFont="1" applyFill="1" applyBorder="1" applyAlignment="1">
      <alignment horizontal="left" vertical="top" wrapText="1"/>
    </xf>
    <xf numFmtId="49" fontId="179" fillId="0" borderId="1" xfId="155" applyNumberFormat="1" applyFont="1" applyBorder="1" applyAlignment="1">
      <alignment horizontal="left" vertical="top"/>
    </xf>
    <xf numFmtId="0" fontId="179" fillId="0" borderId="1" xfId="155" applyFont="1" applyBorder="1" applyAlignment="1">
      <alignment horizontal="left" vertical="top"/>
    </xf>
    <xf numFmtId="0" fontId="179" fillId="0" borderId="1" xfId="155" applyFont="1" applyBorder="1" applyAlignment="1">
      <alignment horizontal="left" vertical="top" wrapText="1"/>
    </xf>
    <xf numFmtId="4" fontId="75" fillId="0" borderId="1" xfId="155" applyNumberFormat="1" applyFont="1" applyBorder="1" applyAlignment="1">
      <alignment horizontal="right" vertical="top"/>
    </xf>
    <xf numFmtId="4" fontId="75" fillId="0" borderId="1" xfId="155" applyNumberFormat="1" applyFont="1" applyBorder="1" applyAlignment="1">
      <alignment vertical="top"/>
    </xf>
    <xf numFmtId="0" fontId="74" fillId="8" borderId="54" xfId="155" applyFont="1" applyFill="1" applyBorder="1" applyAlignment="1">
      <alignment horizontal="left" vertical="center"/>
    </xf>
    <xf numFmtId="0" fontId="74" fillId="8" borderId="52" xfId="155" applyFont="1" applyFill="1" applyBorder="1" applyAlignment="1">
      <alignment horizontal="left" vertical="center"/>
    </xf>
    <xf numFmtId="49" fontId="106" fillId="0" borderId="0" xfId="133" applyNumberFormat="1" applyFont="1" applyBorder="1" applyAlignment="1">
      <alignment horizontal="center"/>
    </xf>
    <xf numFmtId="175" fontId="106" fillId="0" borderId="0" xfId="169" applyNumberFormat="1" applyFont="1" applyBorder="1" applyAlignment="1">
      <alignment horizontal="center" vertical="top"/>
    </xf>
    <xf numFmtId="0" fontId="106" fillId="0" borderId="0" xfId="133" applyFont="1" applyBorder="1" applyAlignment="1">
      <alignment horizontal="right"/>
    </xf>
    <xf numFmtId="4" fontId="108" fillId="0" borderId="0" xfId="169" applyNumberFormat="1" applyFont="1" applyBorder="1" applyAlignment="1">
      <alignment horizontal="right"/>
    </xf>
    <xf numFmtId="49" fontId="106" fillId="0" borderId="44" xfId="133" applyNumberFormat="1" applyFont="1" applyFill="1" applyBorder="1" applyAlignment="1">
      <alignment horizontal="center" vertical="center"/>
    </xf>
    <xf numFmtId="3" fontId="106" fillId="0" borderId="43" xfId="133" applyNumberFormat="1" applyFont="1" applyFill="1" applyBorder="1" applyAlignment="1">
      <alignment horizontal="right" vertical="center"/>
    </xf>
    <xf numFmtId="0" fontId="36" fillId="0" borderId="0" xfId="133" applyFont="1" applyBorder="1" applyAlignment="1">
      <alignment horizontal="center" vertical="center"/>
    </xf>
    <xf numFmtId="49" fontId="106" fillId="0" borderId="38" xfId="133" applyNumberFormat="1" applyFont="1" applyBorder="1" applyAlignment="1">
      <alignment horizontal="center"/>
    </xf>
    <xf numFmtId="3" fontId="106" fillId="0" borderId="9" xfId="133" applyNumberFormat="1" applyFont="1" applyBorder="1" applyAlignment="1">
      <alignment horizontal="right"/>
    </xf>
    <xf numFmtId="49" fontId="112" fillId="9" borderId="37" xfId="133" applyNumberFormat="1" applyFont="1" applyFill="1" applyBorder="1" applyAlignment="1">
      <alignment horizontal="center"/>
    </xf>
    <xf numFmtId="0" fontId="112" fillId="9" borderId="43" xfId="133" applyFont="1" applyFill="1" applyBorder="1"/>
    <xf numFmtId="0" fontId="112" fillId="9" borderId="16" xfId="133" applyFont="1" applyFill="1" applyBorder="1" applyAlignment="1">
      <alignment horizontal="center"/>
    </xf>
    <xf numFmtId="3" fontId="112" fillId="9" borderId="16" xfId="133" applyNumberFormat="1" applyFont="1" applyFill="1" applyBorder="1" applyAlignment="1">
      <alignment horizontal="center"/>
    </xf>
    <xf numFmtId="3" fontId="112" fillId="9" borderId="16" xfId="133" applyNumberFormat="1" applyFont="1" applyFill="1" applyBorder="1" applyAlignment="1">
      <alignment horizontal="right"/>
    </xf>
    <xf numFmtId="0" fontId="112" fillId="9" borderId="58" xfId="133" applyFont="1" applyFill="1" applyBorder="1"/>
    <xf numFmtId="177" fontId="188" fillId="0" borderId="0" xfId="133" applyNumberFormat="1" applyFont="1" applyBorder="1"/>
    <xf numFmtId="0" fontId="108" fillId="8" borderId="16" xfId="133" applyFont="1" applyFill="1" applyBorder="1" applyAlignment="1">
      <alignment wrapText="1"/>
    </xf>
    <xf numFmtId="177" fontId="106" fillId="8" borderId="9" xfId="133" applyNumberFormat="1" applyFont="1" applyFill="1" applyBorder="1" applyAlignment="1">
      <alignment horizontal="right"/>
    </xf>
    <xf numFmtId="49" fontId="189" fillId="7" borderId="37" xfId="150" applyNumberFormat="1" applyFont="1" applyFill="1" applyBorder="1" applyAlignment="1">
      <alignment horizontal="center"/>
    </xf>
    <xf numFmtId="174" fontId="106" fillId="0" borderId="9" xfId="170" applyNumberFormat="1" applyFont="1" applyFill="1" applyBorder="1" applyAlignment="1">
      <alignment horizontal="right"/>
    </xf>
    <xf numFmtId="0" fontId="106" fillId="8" borderId="38" xfId="133" applyFont="1" applyFill="1" applyBorder="1" applyAlignment="1" applyProtection="1">
      <alignment horizontal="center" wrapText="1"/>
    </xf>
    <xf numFmtId="49" fontId="106" fillId="0" borderId="38" xfId="133" applyNumberFormat="1" applyFont="1" applyFill="1" applyBorder="1" applyAlignment="1">
      <alignment horizontal="center"/>
    </xf>
    <xf numFmtId="174" fontId="106" fillId="0" borderId="9" xfId="133" applyNumberFormat="1" applyFont="1" applyFill="1" applyBorder="1" applyAlignment="1">
      <alignment horizontal="right"/>
    </xf>
    <xf numFmtId="177" fontId="188" fillId="0" borderId="0" xfId="133" applyNumberFormat="1" applyFont="1" applyFill="1" applyBorder="1"/>
    <xf numFmtId="0" fontId="36" fillId="0" borderId="0" xfId="133" applyFont="1" applyFill="1" applyBorder="1"/>
    <xf numFmtId="174" fontId="106" fillId="0" borderId="9" xfId="133" applyNumberFormat="1" applyFont="1" applyBorder="1" applyAlignment="1">
      <alignment horizontal="right"/>
    </xf>
    <xf numFmtId="49" fontId="106" fillId="0" borderId="35" xfId="133" applyNumberFormat="1" applyFont="1" applyFill="1" applyBorder="1" applyAlignment="1" applyProtection="1">
      <alignment horizontal="center" wrapText="1"/>
    </xf>
    <xf numFmtId="177" fontId="106" fillId="0" borderId="34" xfId="133" applyNumberFormat="1" applyFont="1" applyFill="1" applyBorder="1" applyAlignment="1">
      <alignment horizontal="right"/>
    </xf>
    <xf numFmtId="49" fontId="106" fillId="0" borderId="59" xfId="133" applyNumberFormat="1" applyFont="1" applyFill="1" applyBorder="1" applyAlignment="1" applyProtection="1">
      <alignment horizontal="center" wrapText="1"/>
    </xf>
    <xf numFmtId="0" fontId="109" fillId="0" borderId="31" xfId="133" applyFont="1" applyFill="1" applyBorder="1" applyAlignment="1">
      <alignment horizontal="right"/>
    </xf>
    <xf numFmtId="0" fontId="109" fillId="0" borderId="31" xfId="133" applyFont="1" applyFill="1" applyBorder="1" applyAlignment="1">
      <alignment horizontal="center"/>
    </xf>
    <xf numFmtId="175" fontId="109" fillId="0" borderId="31" xfId="133" applyNumberFormat="1" applyFont="1" applyFill="1" applyBorder="1"/>
    <xf numFmtId="3" fontId="110" fillId="0" borderId="31" xfId="133" applyNumberFormat="1" applyFont="1" applyFill="1" applyBorder="1" applyAlignment="1">
      <alignment horizontal="right"/>
    </xf>
    <xf numFmtId="177" fontId="109" fillId="0" borderId="60" xfId="133" applyNumberFormat="1" applyFont="1" applyFill="1" applyBorder="1"/>
    <xf numFmtId="49" fontId="36" fillId="0" borderId="0" xfId="133" applyNumberFormat="1" applyFont="1" applyBorder="1" applyAlignment="1">
      <alignment horizontal="center"/>
    </xf>
    <xf numFmtId="0" fontId="190" fillId="0" borderId="0" xfId="133" applyFont="1" applyBorder="1"/>
    <xf numFmtId="0" fontId="190" fillId="0" borderId="0" xfId="133" applyFont="1" applyBorder="1" applyAlignment="1">
      <alignment horizontal="center"/>
    </xf>
    <xf numFmtId="3" fontId="190" fillId="0" borderId="0" xfId="133" applyNumberFormat="1" applyFont="1" applyBorder="1"/>
    <xf numFmtId="3" fontId="36" fillId="0" borderId="0" xfId="133" applyNumberFormat="1" applyFont="1" applyBorder="1" applyAlignment="1">
      <alignment horizontal="right"/>
    </xf>
    <xf numFmtId="0" fontId="191" fillId="0" borderId="0" xfId="52" applyFont="1"/>
    <xf numFmtId="179" fontId="6" fillId="0" borderId="8" xfId="52" applyNumberFormat="1" applyFont="1" applyBorder="1" applyAlignment="1">
      <alignment horizontal="center"/>
    </xf>
    <xf numFmtId="179" fontId="6" fillId="0" borderId="45" xfId="52" applyNumberFormat="1" applyFont="1" applyBorder="1" applyAlignment="1">
      <alignment horizontal="center" vertical="center"/>
    </xf>
    <xf numFmtId="179" fontId="6" fillId="0" borderId="9" xfId="52" applyNumberFormat="1" applyFont="1" applyBorder="1" applyAlignment="1">
      <alignment horizontal="center" vertical="center"/>
    </xf>
    <xf numFmtId="0" fontId="125" fillId="0" borderId="0" xfId="52" applyFont="1" applyBorder="1" applyAlignment="1">
      <alignment horizontal="left" vertical="top" wrapText="1"/>
    </xf>
    <xf numFmtId="180" fontId="126" fillId="0" borderId="61" xfId="52" applyNumberFormat="1" applyFont="1" applyBorder="1" applyAlignment="1">
      <alignment horizontal="center"/>
    </xf>
    <xf numFmtId="0" fontId="121" fillId="0" borderId="0" xfId="52" applyFont="1" applyBorder="1" applyAlignment="1">
      <alignment horizontal="left" vertical="top"/>
    </xf>
    <xf numFmtId="9" fontId="121" fillId="0" borderId="0" xfId="52" applyNumberFormat="1" applyFont="1" applyBorder="1" applyAlignment="1">
      <alignment vertical="center"/>
    </xf>
    <xf numFmtId="179" fontId="119" fillId="0" borderId="0" xfId="52" applyNumberFormat="1" applyFont="1" applyBorder="1" applyAlignment="1">
      <alignment horizontal="center"/>
    </xf>
    <xf numFmtId="0" fontId="123" fillId="0" borderId="0" xfId="52" applyFont="1" applyBorder="1"/>
    <xf numFmtId="179" fontId="121" fillId="0" borderId="0" xfId="52" applyNumberFormat="1" applyFont="1" applyBorder="1" applyAlignment="1">
      <alignment horizontal="center"/>
    </xf>
    <xf numFmtId="0" fontId="121" fillId="0" borderId="0" xfId="52" applyFont="1" applyBorder="1" applyAlignment="1">
      <alignment vertical="center"/>
    </xf>
    <xf numFmtId="179" fontId="121" fillId="0" borderId="7" xfId="52" applyNumberFormat="1" applyFont="1" applyBorder="1" applyAlignment="1">
      <alignment horizontal="center"/>
    </xf>
    <xf numFmtId="0" fontId="38" fillId="0" borderId="62" xfId="134" applyFont="1" applyBorder="1"/>
    <xf numFmtId="8" fontId="38" fillId="0" borderId="62" xfId="133" applyNumberFormat="1" applyFont="1" applyBorder="1" applyAlignment="1">
      <alignment horizontal="right"/>
    </xf>
    <xf numFmtId="49" fontId="175" fillId="8" borderId="0" xfId="155" applyNumberFormat="1" applyFont="1" applyFill="1" applyAlignment="1">
      <alignment horizontal="left" vertical="top" wrapText="1"/>
    </xf>
    <xf numFmtId="0" fontId="176" fillId="8" borderId="0" xfId="155" applyFont="1" applyFill="1" applyAlignment="1">
      <alignment horizontal="right" vertical="top"/>
    </xf>
    <xf numFmtId="0" fontId="176" fillId="8" borderId="0" xfId="155" applyFont="1" applyFill="1" applyAlignment="1">
      <alignment horizontal="right" vertical="top" wrapText="1"/>
    </xf>
    <xf numFmtId="0" fontId="170" fillId="8" borderId="0" xfId="155" applyFill="1"/>
    <xf numFmtId="0" fontId="176" fillId="8" borderId="0" xfId="155" applyFont="1" applyFill="1" applyAlignment="1">
      <alignment horizontal="left" vertical="top"/>
    </xf>
    <xf numFmtId="0" fontId="176" fillId="8" borderId="0" xfId="155" applyFont="1" applyFill="1" applyAlignment="1">
      <alignment horizontal="left" vertical="top" wrapText="1"/>
    </xf>
    <xf numFmtId="0" fontId="193" fillId="0" borderId="0" xfId="160" applyFont="1"/>
    <xf numFmtId="0" fontId="3" fillId="0" borderId="0" xfId="160"/>
    <xf numFmtId="0" fontId="194" fillId="0" borderId="0" xfId="160" applyFont="1"/>
    <xf numFmtId="0" fontId="195" fillId="0" borderId="0" xfId="160" applyFont="1"/>
    <xf numFmtId="0" fontId="196" fillId="0" borderId="0" xfId="160" applyFont="1" applyAlignment="1">
      <alignment horizontal="right"/>
    </xf>
    <xf numFmtId="0" fontId="197" fillId="0" borderId="3" xfId="160" applyFont="1" applyBorder="1"/>
    <xf numFmtId="0" fontId="3" fillId="0" borderId="3" xfId="160" applyFont="1" applyBorder="1"/>
    <xf numFmtId="14" fontId="3" fillId="0" borderId="3" xfId="160" applyNumberFormat="1" applyBorder="1" applyAlignment="1">
      <alignment horizontal="right"/>
    </xf>
    <xf numFmtId="0" fontId="198" fillId="0" borderId="0" xfId="160" applyFont="1" applyAlignment="1">
      <alignment horizontal="right"/>
    </xf>
    <xf numFmtId="0" fontId="141" fillId="0" borderId="8" xfId="160" applyFont="1" applyBorder="1" applyAlignment="1">
      <alignment vertical="center"/>
    </xf>
    <xf numFmtId="174" fontId="141" fillId="0" borderId="8" xfId="160" applyNumberFormat="1" applyFont="1" applyBorder="1" applyAlignment="1">
      <alignment vertical="center"/>
    </xf>
    <xf numFmtId="0" fontId="141" fillId="0" borderId="45" xfId="160" applyFont="1" applyBorder="1" applyAlignment="1">
      <alignment vertical="center"/>
    </xf>
    <xf numFmtId="174" fontId="141" fillId="0" borderId="45" xfId="160" applyNumberFormat="1" applyFont="1" applyBorder="1" applyAlignment="1">
      <alignment vertical="center"/>
    </xf>
    <xf numFmtId="0" fontId="84" fillId="0" borderId="0" xfId="160" applyFont="1" applyAlignment="1">
      <alignment vertical="center"/>
    </xf>
    <xf numFmtId="0" fontId="199" fillId="0" borderId="0" xfId="160" applyFont="1" applyFill="1" applyBorder="1" applyAlignment="1">
      <alignment vertical="center"/>
    </xf>
    <xf numFmtId="174" fontId="84" fillId="0" borderId="0" xfId="160" applyNumberFormat="1" applyFont="1" applyAlignment="1">
      <alignment vertical="center"/>
    </xf>
    <xf numFmtId="174" fontId="3" fillId="0" borderId="0" xfId="160" applyNumberFormat="1"/>
    <xf numFmtId="0" fontId="3" fillId="0" borderId="8" xfId="160" applyBorder="1" applyAlignment="1">
      <alignment vertical="center"/>
    </xf>
    <xf numFmtId="174" fontId="3" fillId="0" borderId="8" xfId="160" applyNumberFormat="1" applyBorder="1" applyAlignment="1">
      <alignment vertical="center"/>
    </xf>
    <xf numFmtId="0" fontId="3" fillId="0" borderId="0" xfId="160" applyAlignment="1">
      <alignment vertical="center"/>
    </xf>
    <xf numFmtId="180" fontId="8" fillId="0" borderId="0" xfId="52" applyNumberFormat="1" applyFont="1" applyAlignment="1">
      <alignment horizontal="right"/>
    </xf>
    <xf numFmtId="180" fontId="7" fillId="0" borderId="7" xfId="52" applyNumberFormat="1" applyFont="1" applyBorder="1" applyAlignment="1">
      <alignment horizontal="right"/>
    </xf>
    <xf numFmtId="179" fontId="8" fillId="0" borderId="0" xfId="52" applyNumberFormat="1" applyFont="1" applyAlignment="1">
      <alignment horizontal="right"/>
    </xf>
    <xf numFmtId="179" fontId="8" fillId="0" borderId="0" xfId="52" applyNumberFormat="1" applyFont="1" applyBorder="1" applyAlignment="1">
      <alignment horizontal="right"/>
    </xf>
    <xf numFmtId="179" fontId="7" fillId="0" borderId="46" xfId="52" applyNumberFormat="1" applyFont="1" applyBorder="1" applyAlignment="1">
      <alignment horizontal="right"/>
    </xf>
    <xf numFmtId="0" fontId="170" fillId="0" borderId="0" xfId="155" applyFill="1"/>
    <xf numFmtId="0" fontId="181" fillId="0" borderId="0" xfId="81" quotePrefix="1" applyFont="1" applyBorder="1" applyAlignment="1" applyProtection="1">
      <alignment horizontal="center"/>
    </xf>
    <xf numFmtId="0" fontId="180" fillId="0" borderId="0" xfId="81" applyFont="1" applyBorder="1" applyAlignment="1" applyProtection="1">
      <alignment vertical="top"/>
    </xf>
    <xf numFmtId="0" fontId="180" fillId="0" borderId="0" xfId="81" applyFont="1" applyBorder="1" applyAlignment="1" applyProtection="1">
      <alignment horizontal="right"/>
    </xf>
    <xf numFmtId="0" fontId="180" fillId="0" borderId="0" xfId="81" applyFont="1" applyBorder="1" applyProtection="1"/>
    <xf numFmtId="4" fontId="180" fillId="0" borderId="0" xfId="81" applyNumberFormat="1" applyFont="1" applyBorder="1" applyAlignment="1" applyProtection="1"/>
    <xf numFmtId="174" fontId="180" fillId="0" borderId="0" xfId="81" applyNumberFormat="1" applyFont="1" applyBorder="1" applyAlignment="1" applyProtection="1"/>
    <xf numFmtId="0" fontId="181" fillId="0" borderId="0" xfId="81" applyFont="1" applyFill="1" applyBorder="1" applyAlignment="1" applyProtection="1">
      <alignment horizontal="right"/>
    </xf>
    <xf numFmtId="4" fontId="180" fillId="0" borderId="0" xfId="81" applyNumberFormat="1" applyFont="1" applyFill="1" applyBorder="1" applyAlignment="1" applyProtection="1"/>
    <xf numFmtId="4" fontId="181" fillId="0" borderId="0" xfId="81" applyNumberFormat="1" applyFont="1" applyFill="1" applyBorder="1" applyAlignment="1" applyProtection="1"/>
    <xf numFmtId="0" fontId="181" fillId="10" borderId="0" xfId="81" applyFont="1" applyFill="1" applyBorder="1" applyAlignment="1" applyProtection="1">
      <alignment horizontal="right"/>
    </xf>
    <xf numFmtId="0" fontId="181" fillId="10" borderId="0" xfId="81" applyNumberFormat="1" applyFont="1" applyFill="1" applyBorder="1" applyAlignment="1" applyProtection="1">
      <alignment horizontal="left"/>
    </xf>
    <xf numFmtId="4" fontId="181" fillId="10" borderId="0" xfId="81" applyNumberFormat="1" applyFont="1" applyFill="1" applyBorder="1" applyAlignment="1" applyProtection="1"/>
    <xf numFmtId="174" fontId="181" fillId="10" borderId="0" xfId="81" applyNumberFormat="1" applyFont="1" applyFill="1" applyBorder="1" applyAlignment="1" applyProtection="1"/>
    <xf numFmtId="49" fontId="181" fillId="0" borderId="0" xfId="81" applyNumberFormat="1" applyFont="1" applyFill="1" applyBorder="1" applyAlignment="1" applyProtection="1">
      <alignment horizontal="center" vertical="top"/>
    </xf>
    <xf numFmtId="0" fontId="181" fillId="0" borderId="0" xfId="81" applyFont="1" applyFill="1" applyBorder="1" applyAlignment="1" applyProtection="1">
      <alignment horizontal="left" vertical="top" wrapText="1"/>
    </xf>
    <xf numFmtId="0" fontId="181" fillId="0" borderId="0" xfId="81" applyNumberFormat="1" applyFont="1" applyFill="1" applyBorder="1" applyAlignment="1" applyProtection="1">
      <alignment horizontal="left"/>
    </xf>
    <xf numFmtId="174" fontId="180" fillId="0" borderId="0" xfId="81" applyNumberFormat="1" applyFont="1" applyFill="1" applyBorder="1" applyAlignment="1" applyProtection="1"/>
    <xf numFmtId="0" fontId="181" fillId="0" borderId="0" xfId="81" applyFont="1" applyBorder="1" applyProtection="1">
      <protection locked="0"/>
    </xf>
    <xf numFmtId="0" fontId="181" fillId="0" borderId="0" xfId="81" applyFont="1" applyBorder="1" applyProtection="1"/>
    <xf numFmtId="0" fontId="180" fillId="0" borderId="0" xfId="81" applyFont="1" applyFill="1" applyBorder="1" applyProtection="1">
      <protection locked="0"/>
    </xf>
    <xf numFmtId="0" fontId="180" fillId="0" borderId="0" xfId="81" applyFont="1" applyFill="1" applyBorder="1" applyProtection="1"/>
    <xf numFmtId="0" fontId="181" fillId="0" borderId="0" xfId="160" applyFont="1" applyBorder="1" applyAlignment="1">
      <alignment horizontal="center" vertical="center" wrapText="1"/>
    </xf>
    <xf numFmtId="0" fontId="181" fillId="0" borderId="0" xfId="160" applyFont="1" applyBorder="1" applyAlignment="1">
      <alignment vertical="center" wrapText="1"/>
    </xf>
    <xf numFmtId="0" fontId="180" fillId="0" borderId="0" xfId="81" applyFont="1" applyFill="1" applyBorder="1" applyAlignment="1" applyProtection="1">
      <alignment horizontal="right"/>
    </xf>
    <xf numFmtId="0" fontId="180" fillId="0" borderId="0" xfId="81" applyFont="1" applyFill="1" applyBorder="1" applyAlignment="1" applyProtection="1">
      <alignment horizontal="left"/>
    </xf>
    <xf numFmtId="0" fontId="180" fillId="0" borderId="0" xfId="81" applyFont="1" applyBorder="1" applyProtection="1">
      <protection locked="0"/>
    </xf>
    <xf numFmtId="49" fontId="183" fillId="3" borderId="0" xfId="81" quotePrefix="1" applyNumberFormat="1" applyFont="1" applyFill="1" applyBorder="1" applyAlignment="1">
      <alignment horizontal="left" vertical="top"/>
    </xf>
    <xf numFmtId="0" fontId="180" fillId="3" borderId="0" xfId="81" applyFont="1" applyFill="1" applyBorder="1" applyAlignment="1">
      <alignment vertical="top" wrapText="1"/>
    </xf>
    <xf numFmtId="4" fontId="180" fillId="3" borderId="0" xfId="81" applyNumberFormat="1" applyFont="1" applyFill="1" applyBorder="1" applyAlignment="1">
      <alignment horizontal="right"/>
    </xf>
    <xf numFmtId="0" fontId="180" fillId="3" borderId="0" xfId="81" applyFont="1" applyFill="1" applyBorder="1" applyAlignment="1">
      <alignment horizontal="center"/>
    </xf>
    <xf numFmtId="4" fontId="180" fillId="3" borderId="0" xfId="81" applyNumberFormat="1" applyFont="1" applyFill="1" applyBorder="1" applyAlignment="1">
      <alignment horizontal="center"/>
    </xf>
    <xf numFmtId="0" fontId="181" fillId="0" borderId="0" xfId="158" applyFont="1" applyBorder="1" applyAlignment="1">
      <alignment horizontal="center" vertical="top" wrapText="1"/>
    </xf>
    <xf numFmtId="0" fontId="180" fillId="0" borderId="0" xfId="160" applyFont="1" applyBorder="1" applyAlignment="1">
      <alignment horizontal="left" vertical="top" wrapText="1"/>
    </xf>
    <xf numFmtId="0" fontId="180" fillId="0" borderId="0" xfId="50" applyFont="1" applyBorder="1" applyAlignment="1">
      <alignment horizontal="right" wrapText="1"/>
    </xf>
    <xf numFmtId="2" fontId="180" fillId="0" borderId="0" xfId="50" applyNumberFormat="1" applyFont="1" applyBorder="1" applyAlignment="1">
      <alignment horizontal="right" wrapText="1"/>
    </xf>
    <xf numFmtId="174" fontId="180" fillId="0" borderId="0" xfId="50" applyNumberFormat="1" applyFont="1" applyBorder="1" applyAlignment="1">
      <alignment horizontal="right" vertical="top"/>
    </xf>
    <xf numFmtId="0" fontId="180" fillId="0" borderId="0" xfId="81" applyFont="1" applyBorder="1"/>
    <xf numFmtId="0" fontId="180" fillId="0" borderId="0" xfId="156" applyFont="1" applyBorder="1" applyAlignment="1">
      <alignment horizontal="left" vertical="top" wrapText="1"/>
    </xf>
    <xf numFmtId="0" fontId="180" fillId="0" borderId="0" xfId="160" applyFont="1" applyBorder="1" applyAlignment="1">
      <alignment horizontal="left" vertical="center" wrapText="1"/>
    </xf>
    <xf numFmtId="174" fontId="180" fillId="0" borderId="0" xfId="156" applyNumberFormat="1" applyFont="1" applyBorder="1" applyAlignment="1">
      <alignment horizontal="right"/>
    </xf>
    <xf numFmtId="0" fontId="180" fillId="0" borderId="0" xfId="158" applyFont="1" applyBorder="1" applyAlignment="1">
      <alignment horizontal="left" vertical="center" wrapText="1"/>
    </xf>
    <xf numFmtId="0" fontId="181" fillId="0" borderId="0" xfId="156" applyFont="1" applyFill="1" applyBorder="1" applyAlignment="1">
      <alignment horizontal="center" vertical="top"/>
    </xf>
    <xf numFmtId="0" fontId="180" fillId="0" borderId="0" xfId="156" applyFont="1" applyFill="1" applyBorder="1" applyAlignment="1">
      <alignment horizontal="left" vertical="top" wrapText="1"/>
    </xf>
    <xf numFmtId="0" fontId="180" fillId="0" borderId="0" xfId="81" applyFont="1" applyBorder="1" applyAlignment="1">
      <alignment horizontal="right"/>
    </xf>
    <xf numFmtId="0" fontId="180" fillId="0" borderId="0" xfId="159" applyFont="1" applyBorder="1" applyProtection="1">
      <protection locked="0"/>
    </xf>
    <xf numFmtId="0" fontId="180" fillId="0" borderId="0" xfId="159" applyFont="1" applyBorder="1" applyProtection="1"/>
    <xf numFmtId="0" fontId="183" fillId="0" borderId="0" xfId="156" applyFont="1" applyBorder="1" applyAlignment="1">
      <alignment horizontal="center" vertical="top"/>
    </xf>
    <xf numFmtId="0" fontId="182" fillId="0" borderId="0" xfId="156" quotePrefix="1" applyFont="1" applyBorder="1" applyAlignment="1">
      <alignment horizontal="left" vertical="top" wrapText="1"/>
    </xf>
    <xf numFmtId="0" fontId="182" fillId="0" borderId="0" xfId="156" applyFont="1" applyBorder="1" applyAlignment="1">
      <alignment horizontal="right"/>
    </xf>
    <xf numFmtId="4" fontId="182" fillId="0" borderId="0" xfId="156" applyNumberFormat="1" applyFont="1" applyBorder="1" applyAlignment="1">
      <alignment horizontal="right"/>
    </xf>
    <xf numFmtId="4" fontId="182" fillId="0" borderId="0" xfId="156" applyNumberFormat="1" applyFont="1" applyBorder="1"/>
    <xf numFmtId="174" fontId="182" fillId="0" borderId="0" xfId="160" applyNumberFormat="1" applyFont="1" applyBorder="1" applyAlignment="1">
      <alignment horizontal="right" wrapText="1"/>
    </xf>
    <xf numFmtId="49" fontId="181" fillId="0" borderId="0" xfId="160" applyNumberFormat="1" applyFont="1" applyFill="1" applyBorder="1" applyAlignment="1" applyProtection="1">
      <alignment horizontal="center" vertical="top"/>
    </xf>
    <xf numFmtId="0" fontId="180" fillId="0" borderId="0" xfId="156" applyFont="1" applyFill="1" applyBorder="1" applyAlignment="1" applyProtection="1">
      <alignment horizontal="left" vertical="top" wrapText="1"/>
    </xf>
    <xf numFmtId="0" fontId="180" fillId="0" borderId="0" xfId="156" applyFont="1" applyFill="1" applyBorder="1" applyAlignment="1" applyProtection="1">
      <alignment horizontal="right" wrapText="1"/>
    </xf>
    <xf numFmtId="4" fontId="180" fillId="0" borderId="0" xfId="83" applyNumberFormat="1" applyFont="1" applyFill="1" applyBorder="1" applyAlignment="1" applyProtection="1">
      <alignment horizontal="right"/>
    </xf>
    <xf numFmtId="4" fontId="180" fillId="0" borderId="0" xfId="83" applyNumberFormat="1" applyFont="1" applyFill="1" applyBorder="1" applyAlignment="1" applyProtection="1"/>
    <xf numFmtId="174" fontId="180" fillId="0" borderId="0" xfId="83" applyNumberFormat="1" applyFont="1" applyFill="1" applyBorder="1" applyAlignment="1" applyProtection="1"/>
    <xf numFmtId="0" fontId="181" fillId="10" borderId="0" xfId="81" applyFont="1" applyFill="1" applyBorder="1" applyAlignment="1" applyProtection="1">
      <alignment horizontal="center" vertical="top"/>
    </xf>
    <xf numFmtId="0" fontId="181" fillId="10" borderId="0" xfId="81" quotePrefix="1" applyFont="1" applyFill="1" applyBorder="1" applyAlignment="1" applyProtection="1">
      <alignment horizontal="left" vertical="top" wrapText="1"/>
    </xf>
    <xf numFmtId="0" fontId="181" fillId="0" borderId="0" xfId="160" applyFont="1" applyBorder="1" applyAlignment="1">
      <alignment horizontal="center" vertical="top" wrapText="1"/>
    </xf>
    <xf numFmtId="0" fontId="8" fillId="0" borderId="0" xfId="156" applyFont="1" applyBorder="1" applyAlignment="1">
      <alignment horizontal="right"/>
    </xf>
    <xf numFmtId="4" fontId="8" fillId="0" borderId="0" xfId="156" applyNumberFormat="1" applyFont="1" applyBorder="1" applyAlignment="1">
      <alignment horizontal="right"/>
    </xf>
    <xf numFmtId="183" fontId="8" fillId="0" borderId="0" xfId="156" applyNumberFormat="1" applyFont="1" applyBorder="1"/>
    <xf numFmtId="183" fontId="182" fillId="0" borderId="0" xfId="160" applyNumberFormat="1" applyFont="1" applyBorder="1" applyAlignment="1">
      <alignment horizontal="right" wrapText="1"/>
    </xf>
    <xf numFmtId="0" fontId="180" fillId="0" borderId="0" xfId="160" applyFont="1" applyBorder="1" applyAlignment="1">
      <alignment vertical="top" wrapText="1"/>
    </xf>
    <xf numFmtId="0" fontId="180" fillId="0" borderId="0" xfId="156" quotePrefix="1" applyFont="1" applyBorder="1" applyAlignment="1">
      <alignment horizontal="left" vertical="top" wrapText="1"/>
    </xf>
    <xf numFmtId="4" fontId="182" fillId="0" borderId="0" xfId="160" applyNumberFormat="1" applyFont="1" applyBorder="1" applyAlignment="1">
      <alignment horizontal="right" wrapText="1"/>
    </xf>
    <xf numFmtId="183" fontId="182" fillId="0" borderId="0" xfId="156" applyNumberFormat="1" applyFont="1" applyBorder="1"/>
    <xf numFmtId="4" fontId="180" fillId="0" borderId="0" xfId="160" applyNumberFormat="1" applyFont="1" applyBorder="1" applyAlignment="1">
      <alignment horizontal="justify" vertical="top" wrapText="1"/>
    </xf>
    <xf numFmtId="0" fontId="182" fillId="0" borderId="0" xfId="156" applyFont="1" applyBorder="1" applyAlignment="1">
      <alignment horizontal="left"/>
    </xf>
    <xf numFmtId="174" fontId="182" fillId="0" borderId="0" xfId="156" applyNumberFormat="1" applyFont="1" applyBorder="1"/>
    <xf numFmtId="0" fontId="180" fillId="0" borderId="0" xfId="156" applyFont="1" applyBorder="1" applyAlignment="1">
      <alignment horizontal="left"/>
    </xf>
    <xf numFmtId="4" fontId="180" fillId="0" borderId="0" xfId="156" applyNumberFormat="1" applyFont="1" applyBorder="1" applyAlignment="1">
      <alignment horizontal="right"/>
    </xf>
    <xf numFmtId="174" fontId="180" fillId="0" borderId="0" xfId="156" applyNumberFormat="1" applyFont="1" applyBorder="1"/>
    <xf numFmtId="0" fontId="181" fillId="0" borderId="0" xfId="156" applyFont="1" applyBorder="1" applyAlignment="1">
      <alignment horizontal="center" vertical="top"/>
    </xf>
    <xf numFmtId="0" fontId="180" fillId="0" borderId="0" xfId="156" applyFont="1" applyBorder="1" applyAlignment="1">
      <alignment horizontal="right"/>
    </xf>
    <xf numFmtId="4" fontId="180" fillId="0" borderId="0" xfId="156" applyNumberFormat="1" applyFont="1" applyBorder="1"/>
    <xf numFmtId="177" fontId="180" fillId="0" borderId="0" xfId="160" applyNumberFormat="1" applyFont="1" applyBorder="1" applyAlignment="1">
      <alignment horizontal="right" wrapText="1"/>
    </xf>
    <xf numFmtId="4" fontId="186" fillId="0" borderId="0" xfId="160" applyNumberFormat="1" applyFont="1" applyBorder="1" applyAlignment="1">
      <alignment horizontal="justify" wrapText="1"/>
    </xf>
    <xf numFmtId="0" fontId="8" fillId="0" borderId="0" xfId="156" applyFont="1" applyBorder="1" applyAlignment="1">
      <alignment horizontal="left"/>
    </xf>
    <xf numFmtId="4" fontId="8" fillId="0" borderId="0" xfId="156" applyNumberFormat="1" applyFont="1" applyBorder="1"/>
    <xf numFmtId="177" fontId="182" fillId="0" borderId="0" xfId="160" applyNumberFormat="1" applyFont="1" applyBorder="1" applyAlignment="1">
      <alignment horizontal="right" wrapText="1"/>
    </xf>
    <xf numFmtId="184" fontId="182" fillId="0" borderId="0" xfId="160" applyNumberFormat="1" applyFont="1" applyBorder="1" applyAlignment="1">
      <alignment horizontal="right" wrapText="1"/>
    </xf>
    <xf numFmtId="1" fontId="183" fillId="0" borderId="0" xfId="156" applyNumberFormat="1" applyFont="1" applyBorder="1" applyAlignment="1">
      <alignment horizontal="center" vertical="top"/>
    </xf>
    <xf numFmtId="0" fontId="180" fillId="0" borderId="0" xfId="159" applyFont="1" applyBorder="1" applyAlignment="1" applyProtection="1">
      <alignment horizontal="right"/>
    </xf>
    <xf numFmtId="4" fontId="180" fillId="0" borderId="0" xfId="83" applyNumberFormat="1" applyFont="1" applyBorder="1" applyAlignment="1">
      <alignment horizontal="right"/>
    </xf>
    <xf numFmtId="4" fontId="180" fillId="0" borderId="0" xfId="83" applyNumberFormat="1" applyFont="1" applyBorder="1"/>
    <xf numFmtId="0" fontId="180" fillId="0" borderId="0" xfId="157" applyFont="1" applyBorder="1" applyAlignment="1">
      <alignment vertical="top" wrapText="1"/>
    </xf>
    <xf numFmtId="0" fontId="180" fillId="0" borderId="0" xfId="158" applyFont="1" applyBorder="1" applyAlignment="1">
      <alignment horizontal="right" wrapText="1"/>
    </xf>
    <xf numFmtId="0" fontId="181" fillId="0" borderId="0" xfId="50" applyFont="1" applyBorder="1" applyAlignment="1">
      <alignment horizontal="center" vertical="top" wrapText="1"/>
    </xf>
    <xf numFmtId="0" fontId="181" fillId="0" borderId="0" xfId="83" applyFont="1" applyBorder="1" applyAlignment="1">
      <alignment horizontal="center" vertical="top"/>
    </xf>
    <xf numFmtId="0" fontId="180" fillId="0" borderId="0" xfId="83" applyFont="1" applyBorder="1" applyAlignment="1">
      <alignment vertical="top" wrapText="1"/>
    </xf>
    <xf numFmtId="0" fontId="180" fillId="0" borderId="0" xfId="83" applyFont="1" applyBorder="1" applyAlignment="1">
      <alignment horizontal="right"/>
    </xf>
    <xf numFmtId="0" fontId="180" fillId="0" borderId="0" xfId="83" applyFont="1" applyBorder="1" applyAlignment="1">
      <alignment horizontal="left"/>
    </xf>
    <xf numFmtId="0" fontId="181" fillId="10" borderId="0" xfId="81" applyFont="1" applyFill="1" applyBorder="1" applyAlignment="1">
      <alignment horizontal="center" vertical="top"/>
    </xf>
    <xf numFmtId="0" fontId="181" fillId="10" borderId="0" xfId="81" quotePrefix="1" applyFont="1" applyFill="1" applyBorder="1" applyAlignment="1">
      <alignment horizontal="left" vertical="top" wrapText="1"/>
    </xf>
    <xf numFmtId="0" fontId="181" fillId="10" borderId="0" xfId="81" applyFont="1" applyFill="1" applyBorder="1" applyAlignment="1">
      <alignment horizontal="right"/>
    </xf>
    <xf numFmtId="0" fontId="181" fillId="10" borderId="0" xfId="81" applyFont="1" applyFill="1" applyBorder="1" applyAlignment="1">
      <alignment horizontal="left"/>
    </xf>
    <xf numFmtId="4" fontId="181" fillId="10" borderId="0" xfId="81" applyNumberFormat="1" applyFont="1" applyFill="1" applyBorder="1"/>
    <xf numFmtId="0" fontId="181" fillId="0" borderId="0" xfId="81" applyFont="1" applyBorder="1" applyAlignment="1" applyProtection="1">
      <alignment horizontal="center" vertical="top"/>
      <protection locked="0"/>
    </xf>
    <xf numFmtId="0" fontId="180" fillId="0" borderId="0" xfId="81" applyFont="1" applyBorder="1" applyAlignment="1" applyProtection="1">
      <alignment vertical="top" wrapText="1"/>
      <protection locked="0"/>
    </xf>
    <xf numFmtId="0" fontId="180" fillId="0" borderId="0" xfId="81" applyFont="1" applyFill="1" applyBorder="1" applyAlignment="1" applyProtection="1">
      <alignment horizontal="right"/>
      <protection locked="0"/>
    </xf>
    <xf numFmtId="0" fontId="180" fillId="0" borderId="0" xfId="81" applyFont="1" applyFill="1" applyBorder="1" applyAlignment="1" applyProtection="1">
      <alignment horizontal="left"/>
      <protection locked="0"/>
    </xf>
    <xf numFmtId="4" fontId="180" fillId="0" borderId="0" xfId="81" applyNumberFormat="1" applyFont="1" applyBorder="1" applyAlignment="1" applyProtection="1">
      <protection locked="0"/>
    </xf>
    <xf numFmtId="174" fontId="180" fillId="0" borderId="0" xfId="81" applyNumberFormat="1" applyFont="1" applyBorder="1" applyAlignment="1" applyProtection="1">
      <protection locked="0"/>
    </xf>
    <xf numFmtId="0" fontId="181" fillId="0" borderId="0" xfId="81" applyFont="1" applyBorder="1" applyAlignment="1" applyProtection="1">
      <alignment horizontal="center" vertical="top"/>
    </xf>
    <xf numFmtId="0" fontId="180" fillId="0" borderId="0" xfId="81" applyFont="1" applyBorder="1" applyAlignment="1" applyProtection="1">
      <alignment vertical="top" wrapText="1"/>
    </xf>
    <xf numFmtId="4" fontId="8" fillId="0" borderId="0" xfId="81" applyNumberFormat="1" applyFont="1" applyAlignment="1">
      <alignment horizontal="right" vertical="top"/>
    </xf>
    <xf numFmtId="0" fontId="8" fillId="0" borderId="0" xfId="81" applyFont="1" applyBorder="1" applyAlignment="1">
      <alignment horizontal="left" vertical="top"/>
    </xf>
    <xf numFmtId="0" fontId="6" fillId="4" borderId="19"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24" xfId="0" applyFont="1" applyFill="1" applyBorder="1" applyAlignment="1">
      <alignment horizontal="left" vertical="top" wrapText="1"/>
    </xf>
    <xf numFmtId="0" fontId="6" fillId="0" borderId="0" xfId="0" applyFont="1" applyFill="1" applyBorder="1" applyAlignment="1">
      <alignment horizontal="left" vertical="top" wrapText="1"/>
    </xf>
    <xf numFmtId="179" fontId="6" fillId="0" borderId="0" xfId="52" applyNumberFormat="1" applyFont="1" applyBorder="1" applyAlignment="1">
      <alignment horizontal="left"/>
    </xf>
    <xf numFmtId="179" fontId="8" fillId="0" borderId="0" xfId="52" applyNumberFormat="1" applyFont="1" applyBorder="1" applyAlignment="1">
      <alignment horizontal="left"/>
    </xf>
    <xf numFmtId="0" fontId="9" fillId="0" borderId="0" xfId="52" applyFont="1" applyFill="1" applyBorder="1" applyAlignment="1">
      <alignment vertical="top" wrapText="1"/>
    </xf>
    <xf numFmtId="49" fontId="8" fillId="0" borderId="0" xfId="52" applyNumberFormat="1" applyFont="1" applyBorder="1" applyAlignment="1">
      <alignment horizontal="left"/>
    </xf>
    <xf numFmtId="0" fontId="181" fillId="0" borderId="0" xfId="81" quotePrefix="1" applyFont="1" applyBorder="1" applyAlignment="1">
      <alignment horizontal="left" wrapText="1"/>
    </xf>
    <xf numFmtId="0" fontId="180" fillId="0" borderId="0" xfId="81" quotePrefix="1" applyFont="1" applyBorder="1" applyAlignment="1">
      <alignment horizontal="left" vertical="top"/>
    </xf>
    <xf numFmtId="0" fontId="180" fillId="0" borderId="0" xfId="81" quotePrefix="1" applyFont="1" applyBorder="1" applyAlignment="1">
      <alignment horizontal="left" vertical="top" wrapText="1"/>
    </xf>
    <xf numFmtId="0" fontId="181" fillId="0" borderId="0" xfId="81" quotePrefix="1" applyFont="1" applyBorder="1" applyAlignment="1">
      <alignment horizontal="left" vertical="top"/>
    </xf>
    <xf numFmtId="0" fontId="181" fillId="0" borderId="0" xfId="81" applyFont="1" applyBorder="1" applyAlignment="1" applyProtection="1">
      <alignment horizontal="center"/>
    </xf>
    <xf numFmtId="0" fontId="181" fillId="0" borderId="0" xfId="81" applyFont="1" applyFill="1" applyBorder="1" applyAlignment="1" applyProtection="1">
      <alignment horizontal="left"/>
    </xf>
    <xf numFmtId="4" fontId="181" fillId="0" borderId="0" xfId="81" applyNumberFormat="1" applyFont="1" applyBorder="1" applyAlignment="1" applyProtection="1"/>
    <xf numFmtId="174" fontId="181" fillId="0" borderId="0" xfId="81" applyNumberFormat="1" applyFont="1" applyBorder="1" applyAlignment="1" applyProtection="1"/>
    <xf numFmtId="0" fontId="181" fillId="0" borderId="0" xfId="81" applyFont="1" applyFill="1" applyBorder="1" applyAlignment="1" applyProtection="1">
      <alignment horizontal="center" vertical="top"/>
    </xf>
    <xf numFmtId="0" fontId="181" fillId="0" borderId="0" xfId="81" applyFont="1" applyFill="1" applyBorder="1" applyAlignment="1" applyProtection="1">
      <alignment vertical="top" wrapText="1"/>
    </xf>
    <xf numFmtId="0" fontId="181" fillId="0" borderId="0" xfId="81" applyNumberFormat="1" applyFont="1" applyFill="1" applyBorder="1" applyAlignment="1" applyProtection="1">
      <alignment horizontal="center"/>
    </xf>
    <xf numFmtId="174" fontId="181" fillId="0" borderId="0" xfId="81" applyNumberFormat="1" applyFont="1" applyFill="1" applyBorder="1" applyAlignment="1" applyProtection="1"/>
    <xf numFmtId="0" fontId="181" fillId="0" borderId="0" xfId="81" quotePrefix="1" applyFont="1" applyFill="1" applyBorder="1" applyAlignment="1" applyProtection="1">
      <alignment horizontal="center" vertical="top"/>
    </xf>
    <xf numFmtId="49" fontId="181" fillId="10" borderId="0" xfId="81" applyNumberFormat="1" applyFont="1" applyFill="1" applyBorder="1" applyAlignment="1" applyProtection="1">
      <alignment horizontal="center" vertical="top"/>
    </xf>
    <xf numFmtId="0" fontId="181" fillId="10" borderId="0" xfId="81" applyFont="1" applyFill="1" applyBorder="1" applyAlignment="1" applyProtection="1">
      <alignment horizontal="left" vertical="top" wrapText="1"/>
    </xf>
    <xf numFmtId="0" fontId="9" fillId="0" borderId="20" xfId="81" applyFont="1" applyBorder="1" applyAlignment="1">
      <alignment vertical="top" wrapText="1"/>
    </xf>
    <xf numFmtId="0" fontId="13" fillId="4" borderId="21" xfId="0" applyFont="1" applyFill="1" applyBorder="1" applyAlignment="1">
      <alignment horizontal="left" vertical="top"/>
    </xf>
    <xf numFmtId="0" fontId="13" fillId="4" borderId="20" xfId="0" applyFont="1" applyFill="1" applyBorder="1" applyAlignment="1">
      <alignment horizontal="left" vertical="top"/>
    </xf>
    <xf numFmtId="0" fontId="13" fillId="4" borderId="22" xfId="0" applyFont="1" applyFill="1" applyBorder="1" applyAlignment="1">
      <alignment horizontal="left" vertical="top"/>
    </xf>
    <xf numFmtId="0" fontId="9" fillId="0" borderId="0" xfId="81" applyFont="1" applyBorder="1" applyAlignment="1">
      <alignment vertical="top" wrapText="1"/>
    </xf>
    <xf numFmtId="0" fontId="6" fillId="0" borderId="0" xfId="81" applyBorder="1" applyAlignment="1">
      <alignment horizontal="left" vertical="top"/>
    </xf>
    <xf numFmtId="0" fontId="6" fillId="0" borderId="0" xfId="81" applyBorder="1" applyAlignment="1">
      <alignment vertical="top" wrapText="1"/>
    </xf>
    <xf numFmtId="0" fontId="6" fillId="0" borderId="0" xfId="81" applyBorder="1"/>
    <xf numFmtId="0" fontId="8" fillId="0" borderId="3" xfId="83" applyFont="1" applyBorder="1" applyAlignment="1">
      <alignment horizontal="left"/>
    </xf>
    <xf numFmtId="0" fontId="7" fillId="0" borderId="3" xfId="83" applyFont="1" applyBorder="1"/>
    <xf numFmtId="0" fontId="7" fillId="0" borderId="3" xfId="83" applyFont="1" applyBorder="1" applyAlignment="1">
      <alignment horizontal="right"/>
    </xf>
    <xf numFmtId="168" fontId="8" fillId="0" borderId="3" xfId="83" applyNumberFormat="1" applyFont="1" applyBorder="1" applyAlignment="1">
      <alignment vertical="center"/>
    </xf>
    <xf numFmtId="0" fontId="6" fillId="0" borderId="0" xfId="98" applyFont="1" applyFill="1" applyAlignment="1">
      <alignment vertical="top" wrapText="1"/>
    </xf>
    <xf numFmtId="0" fontId="6" fillId="0" borderId="0" xfId="83" applyFont="1" applyFill="1" applyAlignment="1">
      <alignment horizontal="left"/>
    </xf>
    <xf numFmtId="0" fontId="6" fillId="0" borderId="0" xfId="98" applyFont="1" applyFill="1" applyAlignment="1">
      <alignment horizontal="left" vertical="top" wrapText="1"/>
    </xf>
    <xf numFmtId="0" fontId="6" fillId="0" borderId="0" xfId="83" applyFont="1" applyFill="1" applyBorder="1" applyAlignment="1">
      <alignment horizontal="left" vertical="top"/>
    </xf>
    <xf numFmtId="0" fontId="6" fillId="0" borderId="0" xfId="98" applyFont="1" applyFill="1" applyBorder="1" applyAlignment="1">
      <alignment horizontal="left" vertical="top" wrapText="1"/>
    </xf>
    <xf numFmtId="0" fontId="2" fillId="0" borderId="0" xfId="160" applyFont="1" applyAlignment="1">
      <alignment wrapText="1"/>
    </xf>
    <xf numFmtId="0" fontId="3" fillId="0" borderId="0" xfId="160" applyAlignment="1">
      <alignment wrapText="1"/>
    </xf>
    <xf numFmtId="0" fontId="25" fillId="0" borderId="0" xfId="83" applyFont="1" applyBorder="1" applyAlignment="1">
      <alignment horizontal="left"/>
    </xf>
    <xf numFmtId="0" fontId="0" fillId="0" borderId="0" xfId="0" applyAlignment="1">
      <alignment horizontal="left"/>
    </xf>
    <xf numFmtId="2" fontId="6" fillId="0" borderId="0" xfId="0" applyNumberFormat="1" applyFont="1" applyFill="1" applyBorder="1" applyAlignment="1">
      <alignment vertical="top" wrapText="1"/>
    </xf>
    <xf numFmtId="2" fontId="11" fillId="0" borderId="0" xfId="0" applyNumberFormat="1" applyFont="1" applyFill="1" applyBorder="1" applyAlignment="1">
      <alignment wrapText="1"/>
    </xf>
    <xf numFmtId="0" fontId="6" fillId="0" borderId="0" xfId="0" applyFont="1" applyFill="1" applyBorder="1" applyAlignment="1">
      <alignment vertical="top" wrapText="1"/>
    </xf>
    <xf numFmtId="0" fontId="11" fillId="0" borderId="0" xfId="0" applyFont="1" applyFill="1" applyBorder="1" applyAlignment="1">
      <alignment wrapText="1"/>
    </xf>
    <xf numFmtId="0" fontId="13" fillId="4" borderId="21" xfId="0" applyFont="1" applyFill="1" applyBorder="1" applyAlignment="1">
      <alignment horizontal="left" vertical="top" wrapText="1"/>
    </xf>
    <xf numFmtId="0" fontId="13" fillId="4" borderId="20" xfId="0" applyFont="1" applyFill="1" applyBorder="1" applyAlignment="1">
      <alignment horizontal="left" vertical="top" wrapText="1"/>
    </xf>
    <xf numFmtId="0" fontId="13" fillId="4" borderId="22" xfId="0" applyFont="1" applyFill="1" applyBorder="1" applyAlignment="1">
      <alignment horizontal="left" vertical="top" wrapText="1"/>
    </xf>
    <xf numFmtId="0" fontId="6" fillId="4" borderId="18"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23" xfId="0" applyFont="1" applyFill="1" applyBorder="1" applyAlignment="1">
      <alignment horizontal="left" vertical="top" wrapText="1"/>
    </xf>
    <xf numFmtId="0" fontId="13" fillId="4" borderId="18" xfId="0" applyFont="1" applyFill="1" applyBorder="1" applyAlignment="1">
      <alignment horizontal="left" vertical="top" wrapText="1"/>
    </xf>
    <xf numFmtId="0" fontId="13" fillId="4" borderId="0" xfId="0" applyFont="1" applyFill="1" applyBorder="1" applyAlignment="1">
      <alignment horizontal="left" vertical="top" wrapText="1"/>
    </xf>
    <xf numFmtId="0" fontId="13" fillId="4" borderId="23" xfId="0" applyFont="1" applyFill="1" applyBorder="1" applyAlignment="1">
      <alignment horizontal="left" vertical="top" wrapText="1"/>
    </xf>
    <xf numFmtId="0" fontId="6" fillId="4" borderId="19"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24" xfId="0" applyFont="1" applyFill="1" applyBorder="1" applyAlignment="1">
      <alignment horizontal="left" vertical="top" wrapText="1"/>
    </xf>
    <xf numFmtId="0" fontId="6"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6" fillId="4" borderId="21" xfId="0" applyFont="1" applyFill="1" applyBorder="1" applyAlignment="1">
      <alignment horizontal="left" vertical="top" wrapText="1"/>
    </xf>
    <xf numFmtId="0" fontId="6" fillId="4" borderId="20" xfId="0" applyFont="1" applyFill="1" applyBorder="1" applyAlignment="1">
      <alignment horizontal="left" vertical="top" wrapText="1"/>
    </xf>
    <xf numFmtId="0" fontId="6" fillId="4" borderId="22" xfId="0" applyFont="1" applyFill="1" applyBorder="1" applyAlignment="1">
      <alignment horizontal="left" vertical="top" wrapText="1"/>
    </xf>
    <xf numFmtId="0" fontId="9" fillId="0" borderId="0" xfId="81" applyFont="1" applyAlignment="1">
      <alignment vertical="top" wrapText="1"/>
    </xf>
    <xf numFmtId="0" fontId="28" fillId="4" borderId="18" xfId="0" applyFont="1" applyFill="1" applyBorder="1" applyAlignment="1">
      <alignment horizontal="left" vertical="top" wrapText="1"/>
    </xf>
    <xf numFmtId="0" fontId="28" fillId="4" borderId="0" xfId="0" applyFont="1" applyFill="1" applyBorder="1" applyAlignment="1">
      <alignment horizontal="left" vertical="top" wrapText="1"/>
    </xf>
    <xf numFmtId="0" fontId="28" fillId="4" borderId="23" xfId="0" applyFont="1" applyFill="1" applyBorder="1" applyAlignment="1">
      <alignment horizontal="left" vertical="top" wrapText="1"/>
    </xf>
    <xf numFmtId="0" fontId="0" fillId="0" borderId="21" xfId="81" applyFont="1" applyBorder="1" applyAlignment="1">
      <alignment horizontal="left" vertical="top" wrapText="1"/>
    </xf>
    <xf numFmtId="0" fontId="0" fillId="0" borderId="20" xfId="81" applyFont="1" applyBorder="1" applyAlignment="1">
      <alignment horizontal="left" vertical="top" wrapText="1"/>
    </xf>
    <xf numFmtId="0" fontId="0" fillId="0" borderId="22" xfId="81" applyFont="1" applyBorder="1" applyAlignment="1">
      <alignment horizontal="left" vertical="top" wrapText="1"/>
    </xf>
    <xf numFmtId="0" fontId="0" fillId="0" borderId="19" xfId="81" applyFont="1" applyBorder="1" applyAlignment="1">
      <alignment horizontal="left" vertical="top" wrapText="1"/>
    </xf>
    <xf numFmtId="0" fontId="0" fillId="0" borderId="6" xfId="81" applyFont="1" applyBorder="1" applyAlignment="1">
      <alignment horizontal="left" vertical="top" wrapText="1"/>
    </xf>
    <xf numFmtId="0" fontId="0" fillId="0" borderId="24" xfId="81" applyFont="1" applyBorder="1" applyAlignment="1">
      <alignment horizontal="left" vertical="top" wrapText="1"/>
    </xf>
    <xf numFmtId="0" fontId="9" fillId="0" borderId="48" xfId="81" applyFont="1" applyBorder="1" applyAlignment="1">
      <alignment vertical="top" wrapText="1"/>
    </xf>
    <xf numFmtId="0" fontId="9" fillId="0" borderId="17" xfId="81" applyFont="1" applyBorder="1" applyAlignment="1">
      <alignment vertical="top" wrapText="1"/>
    </xf>
    <xf numFmtId="0" fontId="9" fillId="0" borderId="49" xfId="81" applyFont="1" applyBorder="1" applyAlignment="1">
      <alignment vertical="top" wrapText="1"/>
    </xf>
    <xf numFmtId="0" fontId="60" fillId="5" borderId="21" xfId="124" applyFont="1" applyFill="1" applyBorder="1" applyAlignment="1">
      <alignment horizontal="left" vertical="top" wrapText="1"/>
      <protection locked="0"/>
    </xf>
    <xf numFmtId="0" fontId="60" fillId="5" borderId="20" xfId="124" applyFont="1" applyFill="1" applyBorder="1" applyAlignment="1">
      <alignment horizontal="left" vertical="top" wrapText="1"/>
      <protection locked="0"/>
    </xf>
    <xf numFmtId="0" fontId="60" fillId="5" borderId="22" xfId="124" applyFont="1" applyFill="1" applyBorder="1" applyAlignment="1">
      <alignment horizontal="left" vertical="top" wrapText="1"/>
      <protection locked="0"/>
    </xf>
    <xf numFmtId="0" fontId="13" fillId="0" borderId="6" xfId="0" applyFont="1" applyFill="1" applyBorder="1" applyAlignment="1">
      <alignment horizontal="left" vertical="top"/>
    </xf>
    <xf numFmtId="0" fontId="60" fillId="5" borderId="19" xfId="124" applyFont="1" applyFill="1" applyBorder="1" applyAlignment="1">
      <alignment horizontal="left" vertical="top" wrapText="1"/>
      <protection locked="0"/>
    </xf>
    <xf numFmtId="0" fontId="60" fillId="5" borderId="6" xfId="124" applyFont="1" applyFill="1" applyBorder="1" applyAlignment="1">
      <alignment horizontal="left" vertical="top" wrapText="1"/>
      <protection locked="0"/>
    </xf>
    <xf numFmtId="0" fontId="60" fillId="5" borderId="24" xfId="124" applyFont="1" applyFill="1" applyBorder="1" applyAlignment="1">
      <alignment horizontal="left" vertical="top" wrapText="1"/>
      <protection locked="0"/>
    </xf>
    <xf numFmtId="0" fontId="60" fillId="5" borderId="18" xfId="124" applyFont="1" applyFill="1" applyBorder="1" applyAlignment="1">
      <alignment horizontal="center" vertical="top" wrapText="1"/>
      <protection locked="0"/>
    </xf>
    <xf numFmtId="0" fontId="60" fillId="5" borderId="0" xfId="124" applyFont="1" applyFill="1" applyBorder="1" applyAlignment="1">
      <alignment horizontal="center" vertical="top" wrapText="1"/>
      <protection locked="0"/>
    </xf>
    <xf numFmtId="0" fontId="60" fillId="5" borderId="23" xfId="124" applyFont="1" applyFill="1" applyBorder="1" applyAlignment="1">
      <alignment horizontal="center" vertical="top" wrapText="1"/>
      <protection locked="0"/>
    </xf>
    <xf numFmtId="0" fontId="6" fillId="4" borderId="18"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23" xfId="0" applyFont="1" applyFill="1" applyBorder="1" applyAlignment="1">
      <alignment horizontal="left" vertical="center" wrapText="1"/>
    </xf>
    <xf numFmtId="0" fontId="70" fillId="0" borderId="48" xfId="0" applyFont="1" applyBorder="1" applyAlignment="1">
      <alignment vertical="top" wrapText="1"/>
    </xf>
    <xf numFmtId="0" fontId="70" fillId="0" borderId="17" xfId="0" applyFont="1" applyBorder="1" applyAlignment="1">
      <alignment vertical="top" wrapText="1"/>
    </xf>
    <xf numFmtId="0" fontId="70" fillId="0" borderId="49" xfId="0" applyFont="1" applyBorder="1" applyAlignment="1">
      <alignment vertical="top" wrapText="1"/>
    </xf>
    <xf numFmtId="0" fontId="11" fillId="0" borderId="21" xfId="81" applyFont="1" applyBorder="1" applyAlignment="1">
      <alignment vertical="top" wrapText="1"/>
    </xf>
    <xf numFmtId="0" fontId="11" fillId="0" borderId="20" xfId="81" applyFont="1" applyBorder="1" applyAlignment="1">
      <alignment vertical="top" wrapText="1"/>
    </xf>
    <xf numFmtId="0" fontId="11" fillId="0" borderId="22" xfId="81" applyFont="1" applyBorder="1" applyAlignment="1">
      <alignment vertical="top" wrapText="1"/>
    </xf>
    <xf numFmtId="0" fontId="0" fillId="0" borderId="18" xfId="81" applyFont="1" applyBorder="1" applyAlignment="1">
      <alignment vertical="top" wrapText="1"/>
    </xf>
    <xf numFmtId="0" fontId="0" fillId="0" borderId="0" xfId="81" applyFont="1" applyBorder="1" applyAlignment="1">
      <alignment vertical="top" wrapText="1"/>
    </xf>
    <xf numFmtId="0" fontId="0" fillId="0" borderId="23" xfId="81" applyFont="1" applyBorder="1" applyAlignment="1">
      <alignment vertical="top" wrapText="1"/>
    </xf>
    <xf numFmtId="0" fontId="11" fillId="0" borderId="18" xfId="81" applyFont="1" applyBorder="1" applyAlignment="1">
      <alignment vertical="top" wrapText="1"/>
    </xf>
    <xf numFmtId="0" fontId="11" fillId="0" borderId="0" xfId="81" applyFont="1" applyBorder="1" applyAlignment="1">
      <alignment vertical="top" wrapText="1"/>
    </xf>
    <xf numFmtId="0" fontId="11" fillId="0" borderId="23" xfId="81" applyFont="1" applyBorder="1" applyAlignment="1">
      <alignment vertical="top" wrapText="1"/>
    </xf>
    <xf numFmtId="0" fontId="11" fillId="0" borderId="19" xfId="81" applyFont="1" applyBorder="1" applyAlignment="1">
      <alignment vertical="top" wrapText="1"/>
    </xf>
    <xf numFmtId="0" fontId="11" fillId="0" borderId="6" xfId="81" applyFont="1" applyBorder="1" applyAlignment="1">
      <alignment vertical="top" wrapText="1"/>
    </xf>
    <xf numFmtId="0" fontId="11" fillId="0" borderId="24" xfId="81" applyFont="1" applyBorder="1" applyAlignment="1">
      <alignment vertical="top" wrapText="1"/>
    </xf>
    <xf numFmtId="4" fontId="3" fillId="0" borderId="9" xfId="151" applyNumberFormat="1" applyBorder="1" applyAlignment="1">
      <alignment horizontal="left" wrapText="1"/>
    </xf>
    <xf numFmtId="0" fontId="103" fillId="0" borderId="0" xfId="52" applyFont="1" applyAlignment="1">
      <alignment horizontal="justify" wrapText="1"/>
    </xf>
    <xf numFmtId="0" fontId="14" fillId="0" borderId="0" xfId="52" applyAlignment="1">
      <alignment wrapText="1"/>
    </xf>
    <xf numFmtId="49" fontId="103" fillId="0" borderId="0" xfId="52" applyNumberFormat="1" applyFont="1" applyAlignment="1">
      <alignment horizontal="justify" wrapText="1"/>
    </xf>
    <xf numFmtId="49" fontId="14" fillId="0" borderId="0" xfId="52" applyNumberFormat="1" applyAlignment="1">
      <alignment wrapText="1"/>
    </xf>
    <xf numFmtId="0" fontId="136" fillId="0" borderId="0" xfId="52" applyFont="1" applyAlignment="1">
      <alignment horizontal="left" vertical="center" wrapText="1"/>
    </xf>
    <xf numFmtId="0" fontId="14" fillId="0" borderId="0" xfId="52"/>
    <xf numFmtId="0" fontId="6" fillId="0" borderId="6" xfId="52" applyFont="1" applyBorder="1"/>
    <xf numFmtId="0" fontId="14" fillId="0" borderId="6" xfId="52" applyBorder="1"/>
    <xf numFmtId="0" fontId="39" fillId="0" borderId="47" xfId="52" applyFont="1" applyBorder="1" applyAlignment="1">
      <alignment horizontal="justify" vertical="center"/>
    </xf>
    <xf numFmtId="0" fontId="14" fillId="0" borderId="45" xfId="52" applyBorder="1" applyAlignment="1">
      <alignment vertical="center"/>
    </xf>
    <xf numFmtId="0" fontId="14" fillId="0" borderId="46" xfId="52" applyBorder="1" applyAlignment="1">
      <alignment vertical="center"/>
    </xf>
    <xf numFmtId="0" fontId="38" fillId="0" borderId="47" xfId="52" applyFont="1" applyBorder="1" applyAlignment="1">
      <alignment vertical="top"/>
    </xf>
    <xf numFmtId="0" fontId="14" fillId="0" borderId="45" xfId="52" applyBorder="1" applyAlignment="1"/>
    <xf numFmtId="0" fontId="170" fillId="0" borderId="0" xfId="155" applyAlignment="1">
      <alignment horizontal="center"/>
    </xf>
    <xf numFmtId="0" fontId="74" fillId="8" borderId="52" xfId="155" applyFont="1" applyFill="1" applyBorder="1" applyAlignment="1">
      <alignment horizontal="left" vertical="center"/>
    </xf>
    <xf numFmtId="0" fontId="177" fillId="10" borderId="20" xfId="155" applyFont="1" applyFill="1" applyBorder="1" applyAlignment="1">
      <alignment horizontal="left" vertical="center"/>
    </xf>
    <xf numFmtId="0" fontId="74" fillId="8" borderId="54" xfId="155" applyFont="1" applyFill="1" applyBorder="1" applyAlignment="1">
      <alignment horizontal="left" vertical="center"/>
    </xf>
    <xf numFmtId="0" fontId="177" fillId="11" borderId="0" xfId="155" applyFont="1" applyFill="1" applyBorder="1" applyAlignment="1">
      <alignment horizontal="left" vertical="center"/>
    </xf>
    <xf numFmtId="0" fontId="74" fillId="8" borderId="53" xfId="155" applyFont="1" applyFill="1" applyBorder="1" applyAlignment="1">
      <alignment horizontal="left" vertical="center"/>
    </xf>
    <xf numFmtId="49" fontId="172" fillId="0" borderId="0" xfId="155" applyNumberFormat="1" applyFont="1" applyAlignment="1">
      <alignment horizontal="left" vertical="center" wrapText="1"/>
    </xf>
    <xf numFmtId="0" fontId="173" fillId="0" borderId="0" xfId="155" applyFont="1" applyAlignment="1">
      <alignment horizontal="left" vertical="center" wrapText="1"/>
    </xf>
    <xf numFmtId="0" fontId="176" fillId="8" borderId="0" xfId="155" applyFont="1" applyFill="1" applyAlignment="1">
      <alignment horizontal="left" vertical="top"/>
    </xf>
    <xf numFmtId="0" fontId="170" fillId="0" borderId="6" xfId="155" applyBorder="1" applyAlignment="1">
      <alignment horizontal="center"/>
    </xf>
    <xf numFmtId="49" fontId="173" fillId="0" borderId="0" xfId="155" applyNumberFormat="1" applyFont="1" applyAlignment="1">
      <alignment horizontal="left" vertical="center" wrapText="1"/>
    </xf>
    <xf numFmtId="0" fontId="171" fillId="0" borderId="0" xfId="155" applyNumberFormat="1" applyFont="1" applyAlignment="1">
      <alignment horizontal="left" vertical="center" wrapText="1"/>
    </xf>
    <xf numFmtId="49" fontId="33" fillId="0" borderId="0" xfId="155" applyNumberFormat="1" applyFont="1" applyAlignment="1">
      <alignment horizontal="center" vertical="top" wrapText="1"/>
    </xf>
    <xf numFmtId="0" fontId="201" fillId="0" borderId="0" xfId="155" applyFont="1" applyAlignment="1">
      <alignment horizontal="left" vertical="center" wrapText="1"/>
    </xf>
    <xf numFmtId="0" fontId="174" fillId="0" borderId="0" xfId="155" applyFont="1" applyAlignment="1">
      <alignment horizontal="center"/>
    </xf>
    <xf numFmtId="0" fontId="179" fillId="0" borderId="57" xfId="155" applyFont="1" applyBorder="1" applyAlignment="1">
      <alignment horizontal="center"/>
    </xf>
    <xf numFmtId="0" fontId="74" fillId="10" borderId="10" xfId="155" applyFont="1" applyFill="1" applyBorder="1" applyAlignment="1">
      <alignment horizontal="left" vertical="center"/>
    </xf>
    <xf numFmtId="0" fontId="179" fillId="0" borderId="57" xfId="155" applyFont="1" applyFill="1" applyBorder="1" applyAlignment="1">
      <alignment horizontal="center"/>
    </xf>
    <xf numFmtId="0" fontId="53" fillId="10" borderId="17" xfId="155" applyFont="1" applyFill="1" applyBorder="1" applyAlignment="1">
      <alignment horizontal="left" vertical="center"/>
    </xf>
    <xf numFmtId="0" fontId="53" fillId="10" borderId="49" xfId="155" applyFont="1" applyFill="1" applyBorder="1" applyAlignment="1">
      <alignment horizontal="left" vertical="center"/>
    </xf>
    <xf numFmtId="0" fontId="170" fillId="0" borderId="20" xfId="155" applyBorder="1" applyAlignment="1">
      <alignment horizontal="center"/>
    </xf>
    <xf numFmtId="0" fontId="170" fillId="0" borderId="0" xfId="155" applyBorder="1" applyAlignment="1">
      <alignment horizontal="center"/>
    </xf>
    <xf numFmtId="0" fontId="192" fillId="11" borderId="0" xfId="81" applyFont="1" applyFill="1" applyBorder="1" applyAlignment="1" applyProtection="1">
      <alignment horizontal="center" vertical="top"/>
    </xf>
  </cellXfs>
  <cellStyles count="171">
    <cellStyle name="Comma 2" xfId="1"/>
    <cellStyle name="Comma 3" xfId="2"/>
    <cellStyle name="Comma0" xfId="3"/>
    <cellStyle name="Comma0 2" xfId="136"/>
    <cellStyle name="Comma0 2 2" xfId="137"/>
    <cellStyle name="Currency 2" xfId="4"/>
    <cellStyle name="Currency 3" xfId="5"/>
    <cellStyle name="Currency 4" xfId="6"/>
    <cellStyle name="Currency 5" xfId="7"/>
    <cellStyle name="Currency 6" xfId="8"/>
    <cellStyle name="Currency0" xfId="9"/>
    <cellStyle name="Currency0 2" xfId="138"/>
    <cellStyle name="Currency0 2 2" xfId="139"/>
    <cellStyle name="Date" xfId="10"/>
    <cellStyle name="Date 2" xfId="140"/>
    <cellStyle name="Date 2 2" xfId="141"/>
    <cellStyle name="Denar [0]_V3 plin" xfId="11"/>
    <cellStyle name="Denar_V3 plin" xfId="12"/>
    <cellStyle name="Element-delo" xfId="13"/>
    <cellStyle name="Element-delo 5" xfId="14"/>
    <cellStyle name="Element-delo_HTZ IP 164 srednja zdravstvena šola Celje ci1151-1, BZ500+..." xfId="15"/>
    <cellStyle name="Excel Built-in Normal" xfId="142"/>
    <cellStyle name="Fixed" xfId="16"/>
    <cellStyle name="Fixed 2" xfId="143"/>
    <cellStyle name="Fixed 2 2" xfId="144"/>
    <cellStyle name="Heading 1 2" xfId="145"/>
    <cellStyle name="Heading 2 2" xfId="146"/>
    <cellStyle name="Hiperpovezava 2" xfId="17"/>
    <cellStyle name="Hyperlink 2" xfId="18"/>
    <cellStyle name="Hyperlink 3" xfId="19"/>
    <cellStyle name="MN novo" xfId="20"/>
    <cellStyle name="Naslov 5" xfId="21"/>
    <cellStyle name="Navadno 10" xfId="133"/>
    <cellStyle name="Navadno 10 10" xfId="22"/>
    <cellStyle name="Navadno 10 10 10" xfId="23"/>
    <cellStyle name="Navadno 10 10 10 2 2" xfId="24"/>
    <cellStyle name="Navadno 10 10 10 5" xfId="25"/>
    <cellStyle name="Navadno 10 111 10" xfId="26"/>
    <cellStyle name="Navadno 10 111 2" xfId="27"/>
    <cellStyle name="Navadno 102" xfId="28"/>
    <cellStyle name="Navadno 103" xfId="29"/>
    <cellStyle name="Navadno 104" xfId="30"/>
    <cellStyle name="Navadno 105" xfId="31"/>
    <cellStyle name="Navadno 105 2" xfId="32"/>
    <cellStyle name="Navadno 106" xfId="33"/>
    <cellStyle name="Navadno 106 2" xfId="34"/>
    <cellStyle name="Navadno 107" xfId="35"/>
    <cellStyle name="Navadno 108" xfId="36"/>
    <cellStyle name="Navadno 109" xfId="37"/>
    <cellStyle name="Navadno 11" xfId="155"/>
    <cellStyle name="Navadno 110" xfId="38"/>
    <cellStyle name="Navadno 111" xfId="39"/>
    <cellStyle name="Navadno 112 2" xfId="40"/>
    <cellStyle name="Navadno 113 2" xfId="41"/>
    <cellStyle name="Navadno 114 2" xfId="42"/>
    <cellStyle name="Navadno 115 2" xfId="43"/>
    <cellStyle name="Navadno 116 2" xfId="44"/>
    <cellStyle name="Navadno 119 2" xfId="45"/>
    <cellStyle name="Navadno 121 2" xfId="46"/>
    <cellStyle name="Navadno 122 2" xfId="47"/>
    <cellStyle name="Navadno 16 2" xfId="160"/>
    <cellStyle name="Navadno 2" xfId="48"/>
    <cellStyle name="Navadno 2 100 2" xfId="49"/>
    <cellStyle name="Navadno 2 2" xfId="50"/>
    <cellStyle name="Navadno 2 2 2" xfId="161"/>
    <cellStyle name="Navadno 2 3" xfId="51"/>
    <cellStyle name="Navadno 2 4" xfId="52"/>
    <cellStyle name="Navadno 2 5" xfId="151"/>
    <cellStyle name="Navadno 2 6" xfId="170"/>
    <cellStyle name="Navadno 2 62" xfId="162"/>
    <cellStyle name="Navadno 3" xfId="53"/>
    <cellStyle name="Navadno 3 11" xfId="54"/>
    <cellStyle name="Navadno 3 111" xfId="55"/>
    <cellStyle name="Navadno 3 2" xfId="56"/>
    <cellStyle name="Navadno 3 2 2" xfId="159"/>
    <cellStyle name="Navadno 3 2 3" xfId="163"/>
    <cellStyle name="Navadno 3 3" xfId="57"/>
    <cellStyle name="Navadno 4" xfId="58"/>
    <cellStyle name="Navadno 4 2" xfId="59"/>
    <cellStyle name="Navadno 5" xfId="60"/>
    <cellStyle name="Navadno 54" xfId="61"/>
    <cellStyle name="Navadno 59" xfId="164"/>
    <cellStyle name="Navadno 6" xfId="62"/>
    <cellStyle name="Navadno 6 116" xfId="63"/>
    <cellStyle name="Navadno 65 12" xfId="64"/>
    <cellStyle name="Navadno 7" xfId="65"/>
    <cellStyle name="Navadno 73" xfId="66"/>
    <cellStyle name="Navadno 74" xfId="67"/>
    <cellStyle name="Navadno 75" xfId="68"/>
    <cellStyle name="Navadno 76" xfId="69"/>
    <cellStyle name="Navadno 8" xfId="70"/>
    <cellStyle name="Navadno 82" xfId="71"/>
    <cellStyle name="Navadno 85" xfId="72"/>
    <cellStyle name="Navadno 9" xfId="73"/>
    <cellStyle name="Navadno 94 2" xfId="74"/>
    <cellStyle name="Navadno 95 2" xfId="75"/>
    <cellStyle name="Navadno 96" xfId="76"/>
    <cellStyle name="Navadno 99" xfId="77"/>
    <cellStyle name="Navadno_.s1720" xfId="157"/>
    <cellStyle name="Navadno_ARREA ČANDROVA KOČA" xfId="78"/>
    <cellStyle name="Navadno_ARREA- koča Ruše-rušitve" xfId="79"/>
    <cellStyle name="Navadno_ARREA- koča Ruše-rušitve 2" xfId="80"/>
    <cellStyle name="Navadno_KALAMAR-PSO GREGORČIČEVA MS-16.11.04" xfId="81"/>
    <cellStyle name="Navadno_KALAMAR-PSO GREGORČIČEVA MS-16.11.04 2" xfId="82"/>
    <cellStyle name="Navadno_KALAMAR-PSO GREGORČIČEVA MS-16.11.04 2 2" xfId="83"/>
    <cellStyle name="Navadno_KALAMAR-PSO GREGORČIČEVA MS-16.11.04 3 2" xfId="156"/>
    <cellStyle name="Navadno_KERAMIKA " xfId="84"/>
    <cellStyle name="Navadno_MIZARSKA DELA" xfId="85"/>
    <cellStyle name="Navadno_OKNA, VRATA" xfId="86"/>
    <cellStyle name="Navadno_PROJEKTA gradbena jama komenda marec 2009 in avgust 10" xfId="87"/>
    <cellStyle name="Navadno_Sheme in sestave ANA" xfId="88"/>
    <cellStyle name="Neutral" xfId="89"/>
    <cellStyle name="Normal" xfId="0" builtinId="0"/>
    <cellStyle name="Normal 10" xfId="90"/>
    <cellStyle name="Normal 11" xfId="91"/>
    <cellStyle name="Normal 19" xfId="92"/>
    <cellStyle name="Normal 2" xfId="93"/>
    <cellStyle name="Normal 2 2" xfId="94"/>
    <cellStyle name="Normal 2 2 2" xfId="95"/>
    <cellStyle name="Normal 2 2 3" xfId="158"/>
    <cellStyle name="Normal 2 3" xfId="96"/>
    <cellStyle name="Normal 2 4" xfId="97"/>
    <cellStyle name="Normal 3" xfId="98"/>
    <cellStyle name="Normal 3 2" xfId="99"/>
    <cellStyle name="Normal 4" xfId="100"/>
    <cellStyle name="Normal 4 2" xfId="101"/>
    <cellStyle name="Normal 4 2 2" xfId="150"/>
    <cellStyle name="Normal 4 3" xfId="149"/>
    <cellStyle name="Normal 40" xfId="102"/>
    <cellStyle name="Normal 41" xfId="103"/>
    <cellStyle name="Normal 42" xfId="104"/>
    <cellStyle name="Normal 43" xfId="105"/>
    <cellStyle name="Normal 44" xfId="106"/>
    <cellStyle name="Normal 46" xfId="107"/>
    <cellStyle name="Normal 47" xfId="108"/>
    <cellStyle name="Normal 48" xfId="109"/>
    <cellStyle name="Normal 49" xfId="110"/>
    <cellStyle name="Normal 5" xfId="111"/>
    <cellStyle name="Normal 5 2" xfId="112"/>
    <cellStyle name="Normal 50" xfId="113"/>
    <cellStyle name="Normal 51" xfId="114"/>
    <cellStyle name="Normal 52" xfId="115"/>
    <cellStyle name="Normal 53" xfId="116"/>
    <cellStyle name="Normal 54" xfId="117"/>
    <cellStyle name="Normal 55" xfId="118"/>
    <cellStyle name="Normal 56" xfId="119"/>
    <cellStyle name="Normal 6" xfId="120"/>
    <cellStyle name="Normal 7" xfId="121"/>
    <cellStyle name="Normal 8" xfId="122"/>
    <cellStyle name="Normal 9" xfId="123"/>
    <cellStyle name="Normal_A .  C . JAS.-V" xfId="135"/>
    <cellStyle name="Normal_A .  C . JAS.-V_BRATISLAVSKA-PREDRAČUN" xfId="169"/>
    <cellStyle name="Normal_II. REK PRIK" xfId="134"/>
    <cellStyle name="Normal_kanal S1" xfId="152"/>
    <cellStyle name="Normal_pr tesg 7,9 koslj 10.12.98 (2)" xfId="124"/>
    <cellStyle name="Odstotek 2" xfId="125"/>
    <cellStyle name="Odstotek 3" xfId="154"/>
    <cellStyle name="Pomoc" xfId="126"/>
    <cellStyle name="PRVA VRSTA Element delo 2" xfId="127"/>
    <cellStyle name="Slog 1" xfId="128"/>
    <cellStyle name="Total 2" xfId="147"/>
    <cellStyle name="Total 2 2" xfId="148"/>
    <cellStyle name="Valuta 2" xfId="129"/>
    <cellStyle name="Valuta 2 2" xfId="165"/>
    <cellStyle name="Valuta 2 2 2" xfId="166"/>
    <cellStyle name="Valuta 3" xfId="167"/>
    <cellStyle name="Vejica 2" xfId="130"/>
    <cellStyle name="Vejica 2 2" xfId="131"/>
    <cellStyle name="Vejica 3" xfId="132"/>
    <cellStyle name="Vejica 3 3" xfId="168"/>
    <cellStyle name="Vejica 4" xfId="1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8</xdr:col>
      <xdr:colOff>0</xdr:colOff>
      <xdr:row>25</xdr:row>
      <xdr:rowOff>0</xdr:rowOff>
    </xdr:from>
    <xdr:ext cx="184731" cy="264560"/>
    <xdr:sp macro="" textlink="">
      <xdr:nvSpPr>
        <xdr:cNvPr id="2" name="PoljeZBesedilom 1">
          <a:extLst>
            <a:ext uri="{FF2B5EF4-FFF2-40B4-BE49-F238E27FC236}">
              <a16:creationId xmlns:a16="http://schemas.microsoft.com/office/drawing/2014/main" id="{00000000-0008-0000-0000-000002000000}"/>
            </a:ext>
          </a:extLst>
        </xdr:cNvPr>
        <xdr:cNvSpPr txBox="1"/>
      </xdr:nvSpPr>
      <xdr:spPr>
        <a:xfrm>
          <a:off x="9505950" y="472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oneCellAnchor>
    <xdr:from>
      <xdr:col>8</xdr:col>
      <xdr:colOff>0</xdr:colOff>
      <xdr:row>13</xdr:row>
      <xdr:rowOff>0</xdr:rowOff>
    </xdr:from>
    <xdr:ext cx="184731" cy="264560"/>
    <xdr:sp macro="" textlink="">
      <xdr:nvSpPr>
        <xdr:cNvPr id="3" name="PoljeZBesedilom 2">
          <a:extLst>
            <a:ext uri="{FF2B5EF4-FFF2-40B4-BE49-F238E27FC236}">
              <a16:creationId xmlns:a16="http://schemas.microsoft.com/office/drawing/2014/main" id="{00000000-0008-0000-0000-000003000000}"/>
            </a:ext>
          </a:extLst>
        </xdr:cNvPr>
        <xdr:cNvSpPr txBox="1"/>
      </xdr:nvSpPr>
      <xdr:spPr>
        <a:xfrm>
          <a:off x="950595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0</xdr:row>
      <xdr:rowOff>0</xdr:rowOff>
    </xdr:from>
    <xdr:ext cx="184731" cy="264560"/>
    <xdr:sp macro="" textlink="">
      <xdr:nvSpPr>
        <xdr:cNvPr id="2" name="PoljeZBesedilom 1">
          <a:extLst>
            <a:ext uri="{FF2B5EF4-FFF2-40B4-BE49-F238E27FC236}">
              <a16:creationId xmlns:a16="http://schemas.microsoft.com/office/drawing/2014/main" id="{00000000-0008-0000-0000-000002000000}"/>
            </a:ext>
          </a:extLst>
        </xdr:cNvPr>
        <xdr:cNvSpPr txBox="1"/>
      </xdr:nvSpPr>
      <xdr:spPr>
        <a:xfrm>
          <a:off x="9505950" y="472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oneCellAnchor>
    <xdr:from>
      <xdr:col>8</xdr:col>
      <xdr:colOff>0</xdr:colOff>
      <xdr:row>0</xdr:row>
      <xdr:rowOff>0</xdr:rowOff>
    </xdr:from>
    <xdr:ext cx="184731" cy="264560"/>
    <xdr:sp macro="" textlink="">
      <xdr:nvSpPr>
        <xdr:cNvPr id="3" name="PoljeZBesedilom 2">
          <a:extLst>
            <a:ext uri="{FF2B5EF4-FFF2-40B4-BE49-F238E27FC236}">
              <a16:creationId xmlns:a16="http://schemas.microsoft.com/office/drawing/2014/main" id="{00000000-0008-0000-0000-000003000000}"/>
            </a:ext>
          </a:extLst>
        </xdr:cNvPr>
        <xdr:cNvSpPr txBox="1"/>
      </xdr:nvSpPr>
      <xdr:spPr>
        <a:xfrm>
          <a:off x="950595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23</xdr:row>
      <xdr:rowOff>0</xdr:rowOff>
    </xdr:from>
    <xdr:ext cx="184731" cy="264560"/>
    <xdr:sp macro="" textlink="">
      <xdr:nvSpPr>
        <xdr:cNvPr id="2" name="PoljeZBesedilom 1">
          <a:extLst>
            <a:ext uri="{FF2B5EF4-FFF2-40B4-BE49-F238E27FC236}">
              <a16:creationId xmlns:a16="http://schemas.microsoft.com/office/drawing/2014/main" id="{00000000-0008-0000-0000-000002000000}"/>
            </a:ext>
          </a:extLst>
        </xdr:cNvPr>
        <xdr:cNvSpPr txBox="1"/>
      </xdr:nvSpPr>
      <xdr:spPr>
        <a:xfrm>
          <a:off x="8439150"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6</xdr:col>
      <xdr:colOff>0</xdr:colOff>
      <xdr:row>23</xdr:row>
      <xdr:rowOff>0</xdr:rowOff>
    </xdr:from>
    <xdr:ext cx="184731" cy="264560"/>
    <xdr:sp macro="" textlink="">
      <xdr:nvSpPr>
        <xdr:cNvPr id="3" name="PoljeZBesedilom 2">
          <a:extLst>
            <a:ext uri="{FF2B5EF4-FFF2-40B4-BE49-F238E27FC236}">
              <a16:creationId xmlns:a16="http://schemas.microsoft.com/office/drawing/2014/main" id="{00000000-0008-0000-0000-000003000000}"/>
            </a:ext>
          </a:extLst>
        </xdr:cNvPr>
        <xdr:cNvSpPr txBox="1"/>
      </xdr:nvSpPr>
      <xdr:spPr>
        <a:xfrm>
          <a:off x="8972550" y="1143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6</xdr:col>
      <xdr:colOff>0</xdr:colOff>
      <xdr:row>23</xdr:row>
      <xdr:rowOff>0</xdr:rowOff>
    </xdr:from>
    <xdr:ext cx="184731" cy="264560"/>
    <xdr:sp macro="" textlink="">
      <xdr:nvSpPr>
        <xdr:cNvPr id="4" name="PoljeZBesedilom 3">
          <a:extLst>
            <a:ext uri="{FF2B5EF4-FFF2-40B4-BE49-F238E27FC236}">
              <a16:creationId xmlns:a16="http://schemas.microsoft.com/office/drawing/2014/main" id="{00000000-0008-0000-0000-000004000000}"/>
            </a:ext>
          </a:extLst>
        </xdr:cNvPr>
        <xdr:cNvSpPr txBox="1"/>
      </xdr:nvSpPr>
      <xdr:spPr>
        <a:xfrm>
          <a:off x="8972550" y="1143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6</xdr:col>
      <xdr:colOff>0</xdr:colOff>
      <xdr:row>23</xdr:row>
      <xdr:rowOff>0</xdr:rowOff>
    </xdr:from>
    <xdr:ext cx="184731" cy="264560"/>
    <xdr:sp macro="" textlink="">
      <xdr:nvSpPr>
        <xdr:cNvPr id="5" name="PoljeZBesedilom 4">
          <a:extLst>
            <a:ext uri="{FF2B5EF4-FFF2-40B4-BE49-F238E27FC236}">
              <a16:creationId xmlns:a16="http://schemas.microsoft.com/office/drawing/2014/main" id="{00000000-0008-0000-0000-000005000000}"/>
            </a:ext>
          </a:extLst>
        </xdr:cNvPr>
        <xdr:cNvSpPr txBox="1"/>
      </xdr:nvSpPr>
      <xdr:spPr>
        <a:xfrm>
          <a:off x="897255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35</xdr:row>
      <xdr:rowOff>0</xdr:rowOff>
    </xdr:from>
    <xdr:ext cx="184731" cy="264560"/>
    <xdr:sp macro="" textlink="">
      <xdr:nvSpPr>
        <xdr:cNvPr id="2" name="PoljeZBesedilom 1">
          <a:extLst>
            <a:ext uri="{FF2B5EF4-FFF2-40B4-BE49-F238E27FC236}">
              <a16:creationId xmlns:a16="http://schemas.microsoft.com/office/drawing/2014/main" id="{00000000-0008-0000-0000-000002000000}"/>
            </a:ext>
          </a:extLst>
        </xdr:cNvPr>
        <xdr:cNvSpPr txBox="1"/>
      </xdr:nvSpPr>
      <xdr:spPr>
        <a:xfrm>
          <a:off x="11744325" y="1801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6</xdr:col>
      <xdr:colOff>0</xdr:colOff>
      <xdr:row>34</xdr:row>
      <xdr:rowOff>0</xdr:rowOff>
    </xdr:from>
    <xdr:ext cx="184731" cy="264560"/>
    <xdr:sp macro="" textlink="">
      <xdr:nvSpPr>
        <xdr:cNvPr id="3" name="PoljeZBesedilom 2">
          <a:extLst>
            <a:ext uri="{FF2B5EF4-FFF2-40B4-BE49-F238E27FC236}">
              <a16:creationId xmlns:a16="http://schemas.microsoft.com/office/drawing/2014/main" id="{00000000-0008-0000-0000-000003000000}"/>
            </a:ext>
          </a:extLst>
        </xdr:cNvPr>
        <xdr:cNvSpPr txBox="1"/>
      </xdr:nvSpPr>
      <xdr:spPr>
        <a:xfrm>
          <a:off x="12277725" y="1784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6</xdr:col>
      <xdr:colOff>0</xdr:colOff>
      <xdr:row>34</xdr:row>
      <xdr:rowOff>0</xdr:rowOff>
    </xdr:from>
    <xdr:ext cx="184731" cy="264560"/>
    <xdr:sp macro="" textlink="">
      <xdr:nvSpPr>
        <xdr:cNvPr id="4" name="PoljeZBesedilom 3">
          <a:extLst>
            <a:ext uri="{FF2B5EF4-FFF2-40B4-BE49-F238E27FC236}">
              <a16:creationId xmlns:a16="http://schemas.microsoft.com/office/drawing/2014/main" id="{00000000-0008-0000-0000-000004000000}"/>
            </a:ext>
          </a:extLst>
        </xdr:cNvPr>
        <xdr:cNvSpPr txBox="1"/>
      </xdr:nvSpPr>
      <xdr:spPr>
        <a:xfrm>
          <a:off x="12277725" y="1784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6</xdr:col>
      <xdr:colOff>0</xdr:colOff>
      <xdr:row>13</xdr:row>
      <xdr:rowOff>0</xdr:rowOff>
    </xdr:from>
    <xdr:ext cx="184731" cy="264560"/>
    <xdr:sp macro="" textlink="">
      <xdr:nvSpPr>
        <xdr:cNvPr id="5" name="PoljeZBesedilom 4">
          <a:extLst>
            <a:ext uri="{FF2B5EF4-FFF2-40B4-BE49-F238E27FC236}">
              <a16:creationId xmlns:a16="http://schemas.microsoft.com/office/drawing/2014/main" id="{00000000-0008-0000-0000-000005000000}"/>
            </a:ext>
          </a:extLst>
        </xdr:cNvPr>
        <xdr:cNvSpPr txBox="1"/>
      </xdr:nvSpPr>
      <xdr:spPr>
        <a:xfrm>
          <a:off x="12277725" y="764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cunalnik7\0-projekti\Users\Dell\Documents\Popisi\BIPA-&#268;RNU&#352;KI%20BAJER%20kon&#269;ni%20popisi%2030.4.2012\2-crnuski%20bajer_arh_klet_pzi_260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ared/Users/Dell/Documents/Popisi/BIPA-&#268;RNU&#352;KI%20BAJER%20kon&#269;ni%20popisi%2030.4.2012/2-crnuski%20bajer_arh_klet_pzi_26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AVNA REKAPITULACIJA"/>
      <sheetName val="REKAPITULACIJA GR.+OB. DELA"/>
      <sheetName val="ZEM.D.+pripr.dela-temeljenje"/>
      <sheetName val="GLOBOKO TEMELJENJE"/>
      <sheetName val="BETONSKA DELA (2)"/>
      <sheetName val="ZIDARSKA DELA (2)"/>
      <sheetName val="TESARSKA DELA (2)"/>
      <sheetName val="ZEM.D.+pripr.dela"/>
      <sheetName val="BETONSKA DELA"/>
      <sheetName val="ZIDARSKA DELA"/>
      <sheetName val="TESARSKA DELA"/>
      <sheetName val="NEPREDVIDENA GR.DELA"/>
      <sheetName val="KLJUČAVNIČARSKA DELA"/>
      <sheetName val="KERAMIČARSKA DELA"/>
      <sheetName val="PODOPOLAGALSKA DELA"/>
      <sheetName val="OKNA,VRATA"/>
      <sheetName val="SLIKOPLESKARSKA DELA"/>
      <sheetName val="NEPREDVIDENA OB. DE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AVNA REKAPITULACIJA"/>
      <sheetName val="REKAPITULACIJA GR.+OB. DELA"/>
      <sheetName val="ZEM.D.+pripr.dela-temeljenje"/>
      <sheetName val="GLOBOKO TEMELJENJE"/>
      <sheetName val="BETONSKA DELA (2)"/>
      <sheetName val="ZIDARSKA DELA (2)"/>
      <sheetName val="TESARSKA DELA (2)"/>
      <sheetName val="ZEM.D.+pripr.dela"/>
      <sheetName val="BETONSKA DELA"/>
      <sheetName val="ZIDARSKA DELA"/>
      <sheetName val="TESARSKA DELA"/>
      <sheetName val="NEPREDVIDENA GR.DELA"/>
      <sheetName val="KLJUČAVNIČARSKA DELA"/>
      <sheetName val="KERAMIČARSKA DELA"/>
      <sheetName val="PODOPOLAGALSKA DELA"/>
      <sheetName val="OKNA,VRATA"/>
      <sheetName val="SLIKOPLESKARSKA DELA"/>
      <sheetName val="NEPREDVIDENA OB. DELA"/>
      <sheetName val="STENE IN STROPOVI"/>
      <sheetName val="FASADA V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zoomScaleNormal="100" zoomScaleSheetLayoutView="100" workbookViewId="0">
      <selection activeCell="A31" sqref="A31:C31"/>
    </sheetView>
  </sheetViews>
  <sheetFormatPr defaultRowHeight="15"/>
  <cols>
    <col min="1" max="1" width="4.7109375" style="1436" customWidth="1"/>
    <col min="2" max="6" width="9.140625" style="1436"/>
    <col min="7" max="7" width="7.85546875" style="1436" customWidth="1"/>
    <col min="8" max="8" width="29.140625" style="1436" customWidth="1"/>
    <col min="9" max="16384" width="9.140625" style="1436"/>
  </cols>
  <sheetData>
    <row r="1" spans="1:8" ht="23.25" customHeight="1">
      <c r="A1" s="1435" t="s">
        <v>2208</v>
      </c>
    </row>
    <row r="2" spans="1:8">
      <c r="A2" s="1437" t="s">
        <v>2209</v>
      </c>
    </row>
    <row r="4" spans="1:8" ht="15.75">
      <c r="A4" s="1438" t="s">
        <v>1608</v>
      </c>
      <c r="H4" s="1439" t="s">
        <v>2210</v>
      </c>
    </row>
    <row r="6" spans="1:8" ht="48.75" customHeight="1">
      <c r="A6" s="1611" t="s">
        <v>2224</v>
      </c>
      <c r="B6" s="1612"/>
      <c r="C6" s="1612"/>
      <c r="D6" s="1612"/>
    </row>
    <row r="7" spans="1:8" ht="27" customHeight="1"/>
    <row r="8" spans="1:8">
      <c r="A8" s="1440" t="s">
        <v>2234</v>
      </c>
      <c r="B8" s="1441"/>
      <c r="C8" s="1441"/>
      <c r="D8" s="1441"/>
      <c r="E8" s="1441"/>
      <c r="F8" s="1441"/>
      <c r="G8" s="1441"/>
      <c r="H8" s="1442"/>
    </row>
    <row r="12" spans="1:8">
      <c r="H12" s="1443"/>
    </row>
    <row r="13" spans="1:8" ht="20.100000000000001" customHeight="1">
      <c r="A13" s="1444" t="s">
        <v>42</v>
      </c>
      <c r="B13" s="1444" t="s">
        <v>927</v>
      </c>
      <c r="C13" s="1444"/>
      <c r="D13" s="1444"/>
      <c r="E13" s="1444"/>
      <c r="F13" s="1444"/>
      <c r="G13" s="1444"/>
      <c r="H13" s="1445">
        <f>'REKAPITULACIJA GO  DEL'!F44</f>
        <v>0</v>
      </c>
    </row>
    <row r="14" spans="1:8" ht="20.100000000000001" customHeight="1">
      <c r="A14" s="1444" t="s">
        <v>8</v>
      </c>
      <c r="B14" s="1444" t="s">
        <v>2211</v>
      </c>
      <c r="C14" s="1444"/>
      <c r="D14" s="1444"/>
      <c r="E14" s="1444"/>
      <c r="F14" s="1444"/>
      <c r="G14" s="1444"/>
      <c r="H14" s="1445">
        <f>'REKAPITULACIJA ZUNANJA UREDITEV'!H26</f>
        <v>0</v>
      </c>
    </row>
    <row r="15" spans="1:8" ht="20.100000000000001" customHeight="1">
      <c r="A15" s="1444" t="s">
        <v>10</v>
      </c>
      <c r="B15" s="1444" t="s">
        <v>2212</v>
      </c>
      <c r="C15" s="1444"/>
      <c r="D15" s="1444"/>
      <c r="E15" s="1444"/>
      <c r="F15" s="1444"/>
      <c r="G15" s="1444"/>
      <c r="H15" s="1445">
        <f>'REKAPITULACIJA CESTA'!H25</f>
        <v>0</v>
      </c>
    </row>
    <row r="16" spans="1:8" ht="20.100000000000001" customHeight="1">
      <c r="A16" s="1446" t="s">
        <v>11</v>
      </c>
      <c r="B16" s="1446" t="s">
        <v>1088</v>
      </c>
      <c r="C16" s="1446"/>
      <c r="D16" s="1446"/>
      <c r="E16" s="1446"/>
      <c r="F16" s="1446"/>
      <c r="G16" s="1446"/>
      <c r="H16" s="1447">
        <f>'REKAPITULACIJA KANALIZACIJA'!H23</f>
        <v>0</v>
      </c>
    </row>
    <row r="17" spans="1:8" ht="20.100000000000001" customHeight="1">
      <c r="A17" s="1444" t="s">
        <v>51</v>
      </c>
      <c r="B17" s="1444" t="s">
        <v>2213</v>
      </c>
      <c r="C17" s="1444"/>
      <c r="D17" s="1444"/>
      <c r="E17" s="1444"/>
      <c r="F17" s="1444"/>
      <c r="G17" s="1444"/>
      <c r="H17" s="1445">
        <f>'REKAPITULACIJA EL. INSTALACIJE'!D39</f>
        <v>0</v>
      </c>
    </row>
    <row r="18" spans="1:8" ht="20.100000000000001" customHeight="1">
      <c r="A18" s="1444" t="s">
        <v>52</v>
      </c>
      <c r="B18" s="1444" t="s">
        <v>2214</v>
      </c>
      <c r="C18" s="1444"/>
      <c r="D18" s="1444"/>
      <c r="E18" s="1444"/>
      <c r="F18" s="1444"/>
      <c r="G18" s="1444"/>
      <c r="H18" s="1445">
        <f>'REKAPITULACIJA TEH. VAROVANJE'!H26</f>
        <v>0</v>
      </c>
    </row>
    <row r="19" spans="1:8" ht="20.100000000000001" customHeight="1">
      <c r="A19" s="1446" t="s">
        <v>13</v>
      </c>
      <c r="B19" s="1446" t="s">
        <v>2215</v>
      </c>
      <c r="C19" s="1446"/>
      <c r="D19" s="1446"/>
      <c r="E19" s="1446"/>
      <c r="F19" s="1446"/>
      <c r="G19" s="1446"/>
      <c r="H19" s="1447">
        <f>'REKAPITULACIJA STR. INSTALACIJE'!F22</f>
        <v>0</v>
      </c>
    </row>
    <row r="20" spans="1:8" ht="20.100000000000001" customHeight="1">
      <c r="A20" s="1446" t="s">
        <v>14</v>
      </c>
      <c r="B20" s="1446" t="s">
        <v>2216</v>
      </c>
      <c r="C20" s="1446"/>
      <c r="D20" s="1446"/>
      <c r="E20" s="1446"/>
      <c r="F20" s="1446"/>
      <c r="G20" s="1446"/>
      <c r="H20" s="1447">
        <f>'REKAPITULACIJA PROMETNA OPREMA'!H22</f>
        <v>0</v>
      </c>
    </row>
    <row r="21" spans="1:8" ht="20.100000000000001" customHeight="1">
      <c r="A21" s="1446" t="s">
        <v>16</v>
      </c>
      <c r="B21" s="1446" t="s">
        <v>2217</v>
      </c>
      <c r="C21" s="1446"/>
      <c r="D21" s="1446"/>
      <c r="E21" s="1446"/>
      <c r="F21" s="1446"/>
      <c r="G21" s="1446"/>
      <c r="H21" s="1447">
        <f>SUM(H13:H20)*0.03</f>
        <v>0</v>
      </c>
    </row>
    <row r="22" spans="1:8" ht="20.100000000000001" customHeight="1">
      <c r="A22" s="1448"/>
      <c r="B22" s="1449" t="s">
        <v>895</v>
      </c>
      <c r="C22" s="1448"/>
      <c r="D22" s="1448"/>
      <c r="E22" s="1448"/>
      <c r="F22" s="1448"/>
      <c r="G22" s="1448"/>
      <c r="H22" s="1450">
        <f>SUM(H13:H21)</f>
        <v>0</v>
      </c>
    </row>
    <row r="23" spans="1:8" ht="12" customHeight="1"/>
    <row r="24" spans="1:8" ht="20.100000000000001" customHeight="1">
      <c r="B24" s="1436" t="s">
        <v>2218</v>
      </c>
      <c r="H24" s="1451">
        <f>H22*0.22</f>
        <v>0</v>
      </c>
    </row>
    <row r="25" spans="1:8" ht="9.75" customHeight="1"/>
    <row r="26" spans="1:8" s="1454" customFormat="1" ht="20.100000000000001" customHeight="1">
      <c r="A26" s="1452"/>
      <c r="B26" s="1452" t="s">
        <v>1091</v>
      </c>
      <c r="C26" s="1452"/>
      <c r="D26" s="1452"/>
      <c r="E26" s="1452"/>
      <c r="F26" s="1452"/>
      <c r="G26" s="1452"/>
      <c r="H26" s="1453">
        <f>H22*1.22</f>
        <v>0</v>
      </c>
    </row>
    <row r="36" spans="8:8">
      <c r="H36" s="1436" t="s">
        <v>19</v>
      </c>
    </row>
  </sheetData>
  <mergeCells count="1">
    <mergeCell ref="A6:D6"/>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201"/>
  <sheetViews>
    <sheetView view="pageBreakPreview" zoomScaleNormal="100" zoomScaleSheetLayoutView="100" workbookViewId="0">
      <selection activeCell="J11" sqref="J11"/>
    </sheetView>
  </sheetViews>
  <sheetFormatPr defaultRowHeight="12.75"/>
  <cols>
    <col min="1" max="1" width="10.5703125" style="260" customWidth="1"/>
    <col min="2" max="4" width="9.140625" style="260"/>
    <col min="5" max="5" width="23.28515625" style="260" customWidth="1"/>
    <col min="6" max="6" width="23.42578125" style="418" customWidth="1"/>
    <col min="7" max="16384" width="9.140625" style="260"/>
  </cols>
  <sheetData>
    <row r="1" spans="1:6" ht="20.25">
      <c r="A1" s="1613" t="s">
        <v>2206</v>
      </c>
      <c r="B1" s="1614"/>
      <c r="C1" s="1614"/>
      <c r="D1" s="1614"/>
      <c r="E1" s="1614"/>
      <c r="F1" s="1614"/>
    </row>
    <row r="2" spans="1:6">
      <c r="A2" s="384"/>
      <c r="B2" s="385"/>
      <c r="C2" s="385"/>
      <c r="D2" s="385"/>
      <c r="E2" s="386"/>
      <c r="F2" s="387"/>
    </row>
    <row r="3" spans="1:6">
      <c r="A3" s="388" t="s">
        <v>2207</v>
      </c>
      <c r="B3" s="388"/>
      <c r="C3" s="388"/>
      <c r="D3" s="388"/>
      <c r="E3" s="389"/>
      <c r="F3" s="390"/>
    </row>
    <row r="4" spans="1:6">
      <c r="A4" s="388"/>
      <c r="B4" s="388"/>
      <c r="C4" s="388"/>
      <c r="D4" s="388"/>
      <c r="E4" s="389"/>
      <c r="F4" s="390"/>
    </row>
    <row r="5" spans="1:6">
      <c r="A5" s="388"/>
      <c r="B5" s="388"/>
      <c r="C5" s="388"/>
      <c r="D5" s="388"/>
      <c r="E5" s="389"/>
      <c r="F5" s="390"/>
    </row>
    <row r="6" spans="1:6">
      <c r="B6" s="388" t="s">
        <v>36</v>
      </c>
      <c r="C6" s="391"/>
      <c r="D6" s="388"/>
      <c r="E6" s="389"/>
      <c r="F6" s="390"/>
    </row>
    <row r="7" spans="1:6">
      <c r="E7" s="392"/>
      <c r="F7" s="393"/>
    </row>
    <row r="8" spans="1:6">
      <c r="A8" s="260" t="s">
        <v>70</v>
      </c>
      <c r="B8" s="254" t="s">
        <v>100</v>
      </c>
      <c r="E8" s="392"/>
      <c r="F8" s="394">
        <f>+'PRIPR.IN ZAKLJ.D.'!F18</f>
        <v>0</v>
      </c>
    </row>
    <row r="9" spans="1:6">
      <c r="E9" s="392"/>
      <c r="F9" s="394"/>
    </row>
    <row r="10" spans="1:6">
      <c r="A10" s="260" t="s">
        <v>17</v>
      </c>
      <c r="B10" s="254" t="s">
        <v>651</v>
      </c>
      <c r="E10" s="392"/>
      <c r="F10" s="394">
        <f>+ZEMELJSKA!F98</f>
        <v>0</v>
      </c>
    </row>
    <row r="11" spans="1:6">
      <c r="E11" s="392"/>
      <c r="F11" s="394"/>
    </row>
    <row r="12" spans="1:6">
      <c r="A12" s="395" t="s">
        <v>6</v>
      </c>
      <c r="B12" s="260" t="s">
        <v>18</v>
      </c>
      <c r="E12" s="392"/>
      <c r="F12" s="396">
        <f>+'BETONSKA '!F180</f>
        <v>0</v>
      </c>
    </row>
    <row r="13" spans="1:6">
      <c r="A13" s="397"/>
      <c r="E13" s="392"/>
      <c r="F13" s="396"/>
    </row>
    <row r="14" spans="1:6">
      <c r="A14" s="395" t="s">
        <v>46</v>
      </c>
      <c r="B14" s="260" t="s">
        <v>5</v>
      </c>
      <c r="F14" s="396">
        <f>+'ZIDARSKA '!F84</f>
        <v>0</v>
      </c>
    </row>
    <row r="15" spans="1:6">
      <c r="A15" s="397"/>
      <c r="F15" s="396"/>
    </row>
    <row r="16" spans="1:6">
      <c r="A16" s="395" t="s">
        <v>24</v>
      </c>
      <c r="B16" s="260" t="s">
        <v>47</v>
      </c>
      <c r="F16" s="396">
        <f>+'TESARSKA '!F237</f>
        <v>0</v>
      </c>
    </row>
    <row r="17" spans="1:6" s="382" customFormat="1">
      <c r="A17" s="398"/>
      <c r="B17" s="398"/>
      <c r="C17" s="399"/>
      <c r="D17" s="400"/>
      <c r="E17" s="401"/>
      <c r="F17" s="402"/>
    </row>
    <row r="18" spans="1:6" s="382" customFormat="1">
      <c r="A18" s="403"/>
      <c r="B18" s="403"/>
      <c r="C18" s="404"/>
      <c r="D18" s="405"/>
      <c r="E18" s="383"/>
      <c r="F18" s="406"/>
    </row>
    <row r="19" spans="1:6">
      <c r="A19" s="407" t="s">
        <v>37</v>
      </c>
      <c r="B19" s="388"/>
      <c r="C19" s="391"/>
      <c r="D19" s="388"/>
      <c r="E19" s="389"/>
      <c r="F19" s="408">
        <f>SUM(F8:F18)</f>
        <v>0</v>
      </c>
    </row>
    <row r="20" spans="1:6">
      <c r="A20" s="407"/>
      <c r="B20" s="388"/>
      <c r="C20" s="391"/>
      <c r="D20" s="388"/>
      <c r="E20" s="389"/>
      <c r="F20" s="396"/>
    </row>
    <row r="21" spans="1:6">
      <c r="A21" s="407"/>
      <c r="B21" s="388"/>
      <c r="C21" s="391"/>
      <c r="D21" s="388"/>
      <c r="E21" s="389"/>
      <c r="F21" s="396"/>
    </row>
    <row r="22" spans="1:6">
      <c r="A22" s="407" t="s">
        <v>38</v>
      </c>
      <c r="B22" s="388"/>
      <c r="C22" s="391"/>
      <c r="D22" s="388"/>
      <c r="E22" s="389"/>
      <c r="F22" s="390"/>
    </row>
    <row r="23" spans="1:6">
      <c r="A23" s="407"/>
      <c r="B23" s="388"/>
      <c r="C23" s="391"/>
      <c r="D23" s="388"/>
      <c r="E23" s="389"/>
      <c r="F23" s="390"/>
    </row>
    <row r="24" spans="1:6">
      <c r="A24" s="409" t="s">
        <v>20</v>
      </c>
      <c r="B24" s="410" t="s">
        <v>56</v>
      </c>
      <c r="C24" s="391"/>
      <c r="D24" s="388"/>
      <c r="E24" s="389"/>
      <c r="F24" s="411">
        <f>+KROVSKA!F155</f>
        <v>0</v>
      </c>
    </row>
    <row r="25" spans="1:6">
      <c r="A25" s="407"/>
      <c r="B25" s="388"/>
      <c r="C25" s="391"/>
      <c r="D25" s="388"/>
      <c r="E25" s="389"/>
      <c r="F25" s="390"/>
    </row>
    <row r="26" spans="1:6">
      <c r="A26" s="409" t="s">
        <v>17</v>
      </c>
      <c r="B26" s="410" t="s">
        <v>4</v>
      </c>
      <c r="C26" s="391"/>
      <c r="D26" s="388"/>
      <c r="E26" s="389"/>
      <c r="F26" s="411">
        <f>+KLJUČAVNIČARSKA!F119</f>
        <v>0</v>
      </c>
    </row>
    <row r="27" spans="1:6">
      <c r="A27" s="409"/>
      <c r="B27" s="410"/>
      <c r="C27" s="391"/>
      <c r="D27" s="388"/>
      <c r="E27" s="389"/>
      <c r="F27" s="411"/>
    </row>
    <row r="28" spans="1:6">
      <c r="A28" s="260" t="s">
        <v>46</v>
      </c>
      <c r="B28" s="412" t="s">
        <v>104</v>
      </c>
      <c r="F28" s="393">
        <f>+'STAVBNO POHIŠTVO'!F293</f>
        <v>0</v>
      </c>
    </row>
    <row r="29" spans="1:6">
      <c r="B29" s="410"/>
      <c r="F29" s="393"/>
    </row>
    <row r="30" spans="1:6">
      <c r="A30" s="260" t="s">
        <v>24</v>
      </c>
      <c r="B30" s="410" t="s">
        <v>60</v>
      </c>
      <c r="F30" s="393">
        <f>+'MIZARSKA DELA'!F14</f>
        <v>0</v>
      </c>
    </row>
    <row r="31" spans="1:6">
      <c r="B31" s="410"/>
      <c r="F31" s="393"/>
    </row>
    <row r="32" spans="1:6">
      <c r="A32" s="260" t="s">
        <v>59</v>
      </c>
      <c r="B32" s="410" t="s">
        <v>57</v>
      </c>
      <c r="F32" s="393">
        <f>+'MONTAŽNA DELA'!F87</f>
        <v>0</v>
      </c>
    </row>
    <row r="33" spans="1:8" s="388" customFormat="1" ht="12" customHeight="1">
      <c r="A33" s="397"/>
      <c r="B33" s="410"/>
      <c r="E33" s="389"/>
      <c r="F33" s="396"/>
    </row>
    <row r="34" spans="1:8" s="388" customFormat="1" ht="12" customHeight="1">
      <c r="A34" s="395" t="s">
        <v>74</v>
      </c>
      <c r="B34" s="410" t="s">
        <v>64</v>
      </c>
      <c r="E34" s="389"/>
      <c r="F34" s="396">
        <f>+'SLIKOPLESKARSKA '!F36</f>
        <v>0</v>
      </c>
    </row>
    <row r="35" spans="1:8" s="388" customFormat="1" ht="12" customHeight="1">
      <c r="A35" s="397"/>
      <c r="B35" s="410"/>
      <c r="E35" s="389"/>
      <c r="F35" s="396"/>
    </row>
    <row r="36" spans="1:8" s="388" customFormat="1" ht="12" customHeight="1">
      <c r="A36" s="395" t="s">
        <v>66</v>
      </c>
      <c r="B36" s="410" t="s">
        <v>65</v>
      </c>
      <c r="E36" s="389"/>
      <c r="F36" s="396">
        <f>+'KERAMIKA '!F18</f>
        <v>0</v>
      </c>
    </row>
    <row r="37" spans="1:8" s="388" customFormat="1" ht="12" customHeight="1">
      <c r="A37" s="395"/>
      <c r="B37" s="410"/>
      <c r="E37" s="389"/>
      <c r="F37" s="396"/>
    </row>
    <row r="38" spans="1:8" s="388" customFormat="1">
      <c r="A38" s="395" t="s">
        <v>512</v>
      </c>
      <c r="B38" s="412" t="s">
        <v>89</v>
      </c>
      <c r="E38" s="389"/>
      <c r="F38" s="396">
        <f>+OPREMA!F103</f>
        <v>0</v>
      </c>
    </row>
    <row r="39" spans="1:8" s="388" customFormat="1">
      <c r="A39" s="1602"/>
      <c r="B39" s="1603"/>
      <c r="C39" s="1603"/>
      <c r="D39" s="1603"/>
      <c r="E39" s="1604"/>
      <c r="F39" s="1605"/>
    </row>
    <row r="40" spans="1:8" s="382" customFormat="1">
      <c r="A40" s="403"/>
      <c r="B40" s="403"/>
      <c r="C40" s="404"/>
      <c r="D40" s="405"/>
      <c r="E40" s="383"/>
      <c r="F40" s="406"/>
    </row>
    <row r="41" spans="1:8">
      <c r="A41" s="407" t="s">
        <v>39</v>
      </c>
      <c r="B41" s="388"/>
      <c r="C41" s="391"/>
      <c r="D41" s="388"/>
      <c r="E41" s="389"/>
      <c r="F41" s="396">
        <f>SUM(F24:F40)</f>
        <v>0</v>
      </c>
    </row>
    <row r="42" spans="1:8" s="382" customFormat="1">
      <c r="A42" s="398"/>
      <c r="B42" s="398"/>
      <c r="C42" s="399"/>
      <c r="D42" s="400"/>
      <c r="E42" s="401"/>
      <c r="F42" s="402"/>
    </row>
    <row r="43" spans="1:8" s="382" customFormat="1">
      <c r="A43" s="403"/>
      <c r="B43" s="403"/>
      <c r="C43" s="404"/>
      <c r="D43" s="405"/>
      <c r="E43" s="383"/>
      <c r="F43" s="406"/>
    </row>
    <row r="44" spans="1:8" s="382" customFormat="1" ht="13.5" thickBot="1">
      <c r="A44" s="413" t="s">
        <v>40</v>
      </c>
      <c r="B44" s="414"/>
      <c r="C44" s="415"/>
      <c r="D44" s="414"/>
      <c r="E44" s="416"/>
      <c r="F44" s="417">
        <f>+F19+F41</f>
        <v>0</v>
      </c>
    </row>
    <row r="45" spans="1:8" ht="13.5" thickTop="1">
      <c r="A45" s="407"/>
      <c r="B45" s="388"/>
      <c r="C45" s="391"/>
      <c r="D45" s="388"/>
      <c r="E45" s="389"/>
      <c r="F45" s="396"/>
    </row>
    <row r="46" spans="1:8" s="1" customFormat="1">
      <c r="A46" s="541" t="s">
        <v>41</v>
      </c>
      <c r="B46" s="542"/>
      <c r="C46" s="543"/>
      <c r="D46" s="436"/>
      <c r="E46" s="544"/>
      <c r="F46" s="545"/>
      <c r="G46" s="544"/>
      <c r="H46" s="13"/>
    </row>
    <row r="47" spans="1:8" s="1" customFormat="1">
      <c r="A47" s="541" t="s">
        <v>242</v>
      </c>
      <c r="B47" s="542"/>
      <c r="C47" s="543"/>
      <c r="D47" s="436"/>
      <c r="E47" s="544"/>
      <c r="F47" s="545"/>
      <c r="G47" s="544"/>
      <c r="H47" s="13"/>
    </row>
    <row r="48" spans="1:8" s="1" customFormat="1">
      <c r="A48" s="546" t="s">
        <v>2225</v>
      </c>
      <c r="B48" s="542"/>
      <c r="C48" s="547"/>
      <c r="D48" s="436"/>
      <c r="E48" s="436"/>
      <c r="F48" s="545"/>
      <c r="H48" s="13"/>
    </row>
    <row r="49" spans="1:8" s="1" customFormat="1">
      <c r="A49" s="541" t="s">
        <v>2226</v>
      </c>
      <c r="B49" s="542"/>
      <c r="C49" s="547"/>
      <c r="D49" s="436"/>
      <c r="E49" s="436"/>
      <c r="F49" s="545"/>
      <c r="H49" s="13"/>
    </row>
    <row r="50" spans="1:8" s="1" customFormat="1">
      <c r="A50" s="549" t="s">
        <v>243</v>
      </c>
      <c r="B50" s="542"/>
      <c r="C50" s="550"/>
      <c r="F50" s="545"/>
      <c r="H50" s="13"/>
    </row>
    <row r="51" spans="1:8" s="1" customFormat="1">
      <c r="A51" s="542" t="s">
        <v>244</v>
      </c>
      <c r="B51" s="542"/>
      <c r="C51" s="550"/>
      <c r="F51" s="548"/>
      <c r="H51" s="13"/>
    </row>
    <row r="52" spans="1:8" s="1" customFormat="1">
      <c r="A52" s="542" t="s">
        <v>245</v>
      </c>
      <c r="B52" s="542"/>
      <c r="C52" s="550"/>
      <c r="F52" s="548"/>
      <c r="H52" s="13"/>
    </row>
    <row r="53" spans="1:8" s="1" customFormat="1">
      <c r="A53" s="542" t="s">
        <v>246</v>
      </c>
      <c r="B53" s="542"/>
      <c r="C53" s="550"/>
      <c r="F53" s="548"/>
      <c r="H53" s="13"/>
    </row>
    <row r="54" spans="1:8" s="1" customFormat="1">
      <c r="A54" s="542" t="s">
        <v>247</v>
      </c>
      <c r="B54" s="542"/>
      <c r="C54" s="550"/>
      <c r="F54" s="548"/>
      <c r="H54" s="13"/>
    </row>
    <row r="55" spans="1:8" s="1" customFormat="1">
      <c r="A55" s="542" t="s">
        <v>248</v>
      </c>
      <c r="B55" s="542"/>
      <c r="C55" s="550"/>
      <c r="F55" s="548"/>
      <c r="H55" s="13"/>
    </row>
    <row r="56" spans="1:8" s="1" customFormat="1">
      <c r="A56" s="542" t="s">
        <v>249</v>
      </c>
      <c r="B56" s="542"/>
      <c r="C56" s="550"/>
      <c r="F56" s="545"/>
      <c r="H56" s="13"/>
    </row>
    <row r="57" spans="1:8" s="1" customFormat="1">
      <c r="A57" s="542" t="s">
        <v>655</v>
      </c>
      <c r="B57" s="542"/>
      <c r="C57" s="550"/>
      <c r="F57" s="548"/>
      <c r="H57" s="13"/>
    </row>
    <row r="58" spans="1:8" s="1" customFormat="1">
      <c r="A58" s="542" t="s">
        <v>656</v>
      </c>
      <c r="B58" s="542"/>
      <c r="C58" s="550"/>
      <c r="F58" s="548"/>
      <c r="H58" s="13"/>
    </row>
    <row r="59" spans="1:8" s="1" customFormat="1">
      <c r="A59" s="550"/>
      <c r="B59" s="550"/>
      <c r="F59" s="548"/>
      <c r="H59" s="13"/>
    </row>
    <row r="60" spans="1:8">
      <c r="F60" s="393"/>
    </row>
    <row r="61" spans="1:8">
      <c r="F61" s="393"/>
    </row>
    <row r="62" spans="1:8">
      <c r="F62" s="393"/>
    </row>
    <row r="63" spans="1:8">
      <c r="F63" s="393"/>
    </row>
    <row r="64" spans="1:8">
      <c r="F64" s="393"/>
    </row>
    <row r="65" spans="6:6">
      <c r="F65" s="393"/>
    </row>
    <row r="66" spans="6:6">
      <c r="F66" s="393"/>
    </row>
    <row r="67" spans="6:6">
      <c r="F67" s="393"/>
    </row>
    <row r="68" spans="6:6">
      <c r="F68" s="393"/>
    </row>
    <row r="69" spans="6:6">
      <c r="F69" s="393"/>
    </row>
    <row r="70" spans="6:6">
      <c r="F70" s="393"/>
    </row>
    <row r="71" spans="6:6">
      <c r="F71" s="393"/>
    </row>
    <row r="72" spans="6:6">
      <c r="F72" s="393"/>
    </row>
    <row r="73" spans="6:6">
      <c r="F73" s="393"/>
    </row>
    <row r="74" spans="6:6">
      <c r="F74" s="393"/>
    </row>
    <row r="75" spans="6:6">
      <c r="F75" s="393"/>
    </row>
    <row r="76" spans="6:6">
      <c r="F76" s="393"/>
    </row>
    <row r="77" spans="6:6">
      <c r="F77" s="393"/>
    </row>
    <row r="78" spans="6:6">
      <c r="F78" s="393"/>
    </row>
    <row r="79" spans="6:6">
      <c r="F79" s="393"/>
    </row>
    <row r="80" spans="6:6">
      <c r="F80" s="393"/>
    </row>
    <row r="81" spans="6:6">
      <c r="F81" s="393"/>
    </row>
    <row r="82" spans="6:6">
      <c r="F82" s="393"/>
    </row>
    <row r="83" spans="6:6">
      <c r="F83" s="393"/>
    </row>
    <row r="84" spans="6:6">
      <c r="F84" s="393"/>
    </row>
    <row r="85" spans="6:6">
      <c r="F85" s="393"/>
    </row>
    <row r="86" spans="6:6">
      <c r="F86" s="393"/>
    </row>
    <row r="87" spans="6:6">
      <c r="F87" s="393"/>
    </row>
    <row r="88" spans="6:6">
      <c r="F88" s="393"/>
    </row>
    <row r="89" spans="6:6">
      <c r="F89" s="393"/>
    </row>
    <row r="90" spans="6:6">
      <c r="F90" s="393"/>
    </row>
    <row r="91" spans="6:6">
      <c r="F91" s="393"/>
    </row>
    <row r="92" spans="6:6">
      <c r="F92" s="393"/>
    </row>
    <row r="93" spans="6:6">
      <c r="F93" s="393"/>
    </row>
    <row r="94" spans="6:6">
      <c r="F94" s="393"/>
    </row>
    <row r="95" spans="6:6">
      <c r="F95" s="393"/>
    </row>
    <row r="96" spans="6:6">
      <c r="F96" s="393"/>
    </row>
    <row r="97" spans="6:6">
      <c r="F97" s="393"/>
    </row>
    <row r="98" spans="6:6">
      <c r="F98" s="393"/>
    </row>
    <row r="99" spans="6:6">
      <c r="F99" s="393"/>
    </row>
    <row r="100" spans="6:6">
      <c r="F100" s="393"/>
    </row>
    <row r="101" spans="6:6">
      <c r="F101" s="393"/>
    </row>
    <row r="102" spans="6:6">
      <c r="F102" s="393"/>
    </row>
    <row r="103" spans="6:6">
      <c r="F103" s="393"/>
    </row>
    <row r="104" spans="6:6">
      <c r="F104" s="393"/>
    </row>
    <row r="105" spans="6:6">
      <c r="F105" s="393"/>
    </row>
    <row r="106" spans="6:6">
      <c r="F106" s="393"/>
    </row>
    <row r="107" spans="6:6">
      <c r="F107" s="393"/>
    </row>
    <row r="108" spans="6:6">
      <c r="F108" s="393"/>
    </row>
    <row r="109" spans="6:6">
      <c r="F109" s="393"/>
    </row>
    <row r="110" spans="6:6">
      <c r="F110" s="393"/>
    </row>
    <row r="111" spans="6:6">
      <c r="F111" s="393"/>
    </row>
    <row r="112" spans="6:6">
      <c r="F112" s="393"/>
    </row>
    <row r="113" spans="6:6">
      <c r="F113" s="393"/>
    </row>
    <row r="114" spans="6:6">
      <c r="F114" s="393"/>
    </row>
    <row r="115" spans="6:6">
      <c r="F115" s="393"/>
    </row>
    <row r="116" spans="6:6">
      <c r="F116" s="393"/>
    </row>
    <row r="117" spans="6:6">
      <c r="F117" s="393"/>
    </row>
    <row r="118" spans="6:6">
      <c r="F118" s="393"/>
    </row>
    <row r="119" spans="6:6">
      <c r="F119" s="393"/>
    </row>
    <row r="120" spans="6:6">
      <c r="F120" s="393"/>
    </row>
    <row r="121" spans="6:6">
      <c r="F121" s="393"/>
    </row>
    <row r="122" spans="6:6">
      <c r="F122" s="393"/>
    </row>
    <row r="123" spans="6:6">
      <c r="F123" s="393"/>
    </row>
    <row r="124" spans="6:6">
      <c r="F124" s="393"/>
    </row>
    <row r="125" spans="6:6">
      <c r="F125" s="393"/>
    </row>
    <row r="126" spans="6:6">
      <c r="F126" s="393"/>
    </row>
    <row r="127" spans="6:6">
      <c r="F127" s="393"/>
    </row>
    <row r="128" spans="6:6">
      <c r="F128" s="393"/>
    </row>
    <row r="129" spans="6:6">
      <c r="F129" s="393"/>
    </row>
    <row r="130" spans="6:6">
      <c r="F130" s="393"/>
    </row>
    <row r="131" spans="6:6">
      <c r="F131" s="393"/>
    </row>
    <row r="132" spans="6:6">
      <c r="F132" s="393"/>
    </row>
    <row r="133" spans="6:6">
      <c r="F133" s="393"/>
    </row>
    <row r="134" spans="6:6">
      <c r="F134" s="393"/>
    </row>
    <row r="135" spans="6:6">
      <c r="F135" s="393"/>
    </row>
    <row r="136" spans="6:6">
      <c r="F136" s="393"/>
    </row>
    <row r="137" spans="6:6">
      <c r="F137" s="393"/>
    </row>
    <row r="138" spans="6:6">
      <c r="F138" s="393"/>
    </row>
    <row r="139" spans="6:6">
      <c r="F139" s="393"/>
    </row>
    <row r="140" spans="6:6">
      <c r="F140" s="393"/>
    </row>
    <row r="141" spans="6:6">
      <c r="F141" s="393"/>
    </row>
    <row r="142" spans="6:6">
      <c r="F142" s="393"/>
    </row>
    <row r="143" spans="6:6">
      <c r="F143" s="393"/>
    </row>
    <row r="144" spans="6:6">
      <c r="F144" s="393"/>
    </row>
    <row r="145" spans="6:6">
      <c r="F145" s="393"/>
    </row>
    <row r="146" spans="6:6">
      <c r="F146" s="393"/>
    </row>
    <row r="147" spans="6:6">
      <c r="F147" s="393"/>
    </row>
    <row r="148" spans="6:6">
      <c r="F148" s="393"/>
    </row>
    <row r="149" spans="6:6">
      <c r="F149" s="393"/>
    </row>
    <row r="150" spans="6:6">
      <c r="F150" s="393"/>
    </row>
    <row r="151" spans="6:6">
      <c r="F151" s="393"/>
    </row>
    <row r="152" spans="6:6">
      <c r="F152" s="393"/>
    </row>
    <row r="153" spans="6:6">
      <c r="F153" s="393"/>
    </row>
    <row r="154" spans="6:6">
      <c r="F154" s="393"/>
    </row>
    <row r="155" spans="6:6">
      <c r="F155" s="393"/>
    </row>
    <row r="156" spans="6:6">
      <c r="F156" s="393"/>
    </row>
    <row r="157" spans="6:6">
      <c r="F157" s="393"/>
    </row>
    <row r="158" spans="6:6">
      <c r="F158" s="393"/>
    </row>
    <row r="159" spans="6:6">
      <c r="F159" s="393"/>
    </row>
    <row r="160" spans="6:6">
      <c r="F160" s="393"/>
    </row>
    <row r="161" spans="6:6">
      <c r="F161" s="393"/>
    </row>
    <row r="162" spans="6:6">
      <c r="F162" s="393"/>
    </row>
    <row r="163" spans="6:6">
      <c r="F163" s="393"/>
    </row>
    <row r="164" spans="6:6">
      <c r="F164" s="393"/>
    </row>
    <row r="165" spans="6:6">
      <c r="F165" s="393"/>
    </row>
    <row r="166" spans="6:6">
      <c r="F166" s="393"/>
    </row>
    <row r="167" spans="6:6">
      <c r="F167" s="393"/>
    </row>
    <row r="168" spans="6:6">
      <c r="F168" s="393"/>
    </row>
    <row r="169" spans="6:6">
      <c r="F169" s="393"/>
    </row>
    <row r="170" spans="6:6">
      <c r="F170" s="393"/>
    </row>
    <row r="171" spans="6:6">
      <c r="F171" s="393"/>
    </row>
    <row r="172" spans="6:6">
      <c r="F172" s="393"/>
    </row>
    <row r="173" spans="6:6">
      <c r="F173" s="393"/>
    </row>
    <row r="174" spans="6:6">
      <c r="F174" s="393"/>
    </row>
    <row r="175" spans="6:6">
      <c r="F175" s="393"/>
    </row>
    <row r="176" spans="6:6">
      <c r="F176" s="393"/>
    </row>
    <row r="177" spans="6:6">
      <c r="F177" s="393"/>
    </row>
    <row r="178" spans="6:6">
      <c r="F178" s="393"/>
    </row>
    <row r="179" spans="6:6">
      <c r="F179" s="393"/>
    </row>
    <row r="180" spans="6:6">
      <c r="F180" s="393"/>
    </row>
    <row r="181" spans="6:6">
      <c r="F181" s="393"/>
    </row>
    <row r="182" spans="6:6">
      <c r="F182" s="393"/>
    </row>
    <row r="183" spans="6:6">
      <c r="F183" s="393"/>
    </row>
    <row r="184" spans="6:6">
      <c r="F184" s="393"/>
    </row>
    <row r="185" spans="6:6">
      <c r="F185" s="393"/>
    </row>
    <row r="186" spans="6:6">
      <c r="F186" s="393"/>
    </row>
    <row r="187" spans="6:6">
      <c r="F187" s="393"/>
    </row>
    <row r="188" spans="6:6">
      <c r="F188" s="393"/>
    </row>
    <row r="189" spans="6:6">
      <c r="F189" s="393"/>
    </row>
    <row r="190" spans="6:6">
      <c r="F190" s="393"/>
    </row>
    <row r="191" spans="6:6">
      <c r="F191" s="393"/>
    </row>
    <row r="192" spans="6:6">
      <c r="F192" s="393"/>
    </row>
    <row r="193" spans="6:6">
      <c r="F193" s="393"/>
    </row>
    <row r="194" spans="6:6">
      <c r="F194" s="393"/>
    </row>
    <row r="195" spans="6:6">
      <c r="F195" s="393"/>
    </row>
    <row r="196" spans="6:6">
      <c r="F196" s="393"/>
    </row>
    <row r="197" spans="6:6">
      <c r="F197" s="393"/>
    </row>
    <row r="198" spans="6:6">
      <c r="F198" s="393"/>
    </row>
    <row r="199" spans="6:6">
      <c r="F199" s="393"/>
    </row>
    <row r="200" spans="6:6">
      <c r="F200" s="393"/>
    </row>
    <row r="201" spans="6:6">
      <c r="F201" s="393"/>
    </row>
  </sheetData>
  <mergeCells count="1">
    <mergeCell ref="A1:F1"/>
  </mergeCells>
  <pageMargins left="0.70866141732283472" right="0.70866141732283472" top="0.74803149606299213" bottom="0.74803149606299213" header="0.31496062992125984" footer="0.31496062992125984"/>
  <pageSetup paperSize="9" orientation="portrait" horizontalDpi="180" verticalDpi="180" r:id="rId1"/>
  <headerFooter alignWithMargins="0">
    <oddHeader>&amp;L&amp;8&amp;F&amp;R&amp;8&amp;Pod &amp;N</oddHeader>
    <oddFooter>&amp;C&amp;8&amp;A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92"/>
  <sheetViews>
    <sheetView view="pageBreakPreview" topLeftCell="A15" zoomScaleNormal="100" zoomScaleSheetLayoutView="100" workbookViewId="0">
      <selection activeCell="J19" sqref="J19"/>
    </sheetView>
  </sheetViews>
  <sheetFormatPr defaultRowHeight="12.75"/>
  <cols>
    <col min="1" max="1" width="3.42578125" style="284" customWidth="1"/>
    <col min="2" max="2" width="85.42578125" style="683" customWidth="1"/>
    <col min="3" max="3" width="10.42578125" style="285" hidden="1" customWidth="1"/>
    <col min="4" max="4" width="0.42578125" style="286" hidden="1" customWidth="1"/>
    <col min="5" max="5" width="1" style="286" hidden="1" customWidth="1"/>
    <col min="6" max="6" width="15.7109375" style="286" hidden="1" customWidth="1"/>
    <col min="7" max="16384" width="9.140625" style="283"/>
  </cols>
  <sheetData>
    <row r="1" spans="1:6" s="258" customFormat="1" ht="36">
      <c r="A1" s="255"/>
      <c r="B1" s="676" t="s">
        <v>738</v>
      </c>
      <c r="C1" s="256"/>
      <c r="D1" s="257"/>
      <c r="E1" s="257"/>
      <c r="F1" s="257"/>
    </row>
    <row r="2" spans="1:6" s="260" customFormat="1" ht="13.5" thickBot="1">
      <c r="A2" s="259"/>
      <c r="B2" s="677"/>
    </row>
    <row r="3" spans="1:6" s="262" customFormat="1">
      <c r="A3" s="261"/>
      <c r="B3" s="678"/>
    </row>
    <row r="4" spans="1:6" s="264" customFormat="1">
      <c r="A4" s="263"/>
      <c r="B4" s="679"/>
    </row>
    <row r="5" spans="1:6" s="264" customFormat="1" ht="25.5">
      <c r="A5" s="263"/>
      <c r="B5" s="679" t="s">
        <v>685</v>
      </c>
    </row>
    <row r="6" spans="1:6" s="264" customFormat="1">
      <c r="A6" s="263"/>
      <c r="B6" s="679"/>
    </row>
    <row r="7" spans="1:6" s="738" customFormat="1" ht="51">
      <c r="A7" s="736"/>
      <c r="B7" s="737" t="s">
        <v>686</v>
      </c>
    </row>
    <row r="8" spans="1:6" s="738" customFormat="1">
      <c r="A8" s="736"/>
      <c r="B8" s="737"/>
    </row>
    <row r="9" spans="1:6" s="738" customFormat="1" ht="102">
      <c r="A9" s="736"/>
      <c r="B9" s="737" t="s">
        <v>687</v>
      </c>
    </row>
    <row r="10" spans="1:6" s="738" customFormat="1">
      <c r="A10" s="736"/>
      <c r="B10" s="737"/>
    </row>
    <row r="11" spans="1:6" s="738" customFormat="1" ht="51">
      <c r="A11" s="736"/>
      <c r="B11" s="737" t="s">
        <v>688</v>
      </c>
    </row>
    <row r="12" spans="1:6" s="738" customFormat="1">
      <c r="A12" s="736"/>
      <c r="B12" s="737"/>
    </row>
    <row r="13" spans="1:6" s="738" customFormat="1" ht="51">
      <c r="A13" s="736"/>
      <c r="B13" s="737" t="s">
        <v>689</v>
      </c>
    </row>
    <row r="14" spans="1:6" s="264" customFormat="1">
      <c r="A14" s="263"/>
      <c r="B14" s="679"/>
    </row>
    <row r="15" spans="1:6" s="264" customFormat="1" ht="25.5">
      <c r="A15" s="263"/>
      <c r="B15" s="679" t="s">
        <v>690</v>
      </c>
    </row>
    <row r="16" spans="1:6" s="264" customFormat="1">
      <c r="A16" s="263"/>
      <c r="B16" s="679" t="s">
        <v>19</v>
      </c>
    </row>
    <row r="17" spans="1:2" s="264" customFormat="1" ht="38.25">
      <c r="A17" s="263"/>
      <c r="B17" s="679" t="s">
        <v>691</v>
      </c>
    </row>
    <row r="18" spans="1:2" s="264" customFormat="1" ht="25.5">
      <c r="A18" s="263"/>
      <c r="B18" s="679" t="s">
        <v>692</v>
      </c>
    </row>
    <row r="19" spans="1:2" s="738" customFormat="1" ht="51">
      <c r="A19" s="736"/>
      <c r="B19" s="737" t="s">
        <v>693</v>
      </c>
    </row>
    <row r="20" spans="1:2" s="264" customFormat="1" ht="25.5">
      <c r="A20" s="263"/>
      <c r="B20" s="679" t="s">
        <v>694</v>
      </c>
    </row>
    <row r="21" spans="1:2" s="264" customFormat="1" ht="38.25">
      <c r="A21" s="263"/>
      <c r="B21" s="679" t="s">
        <v>695</v>
      </c>
    </row>
    <row r="22" spans="1:2" s="264" customFormat="1" ht="51">
      <c r="A22" s="263"/>
      <c r="B22" s="737" t="s">
        <v>696</v>
      </c>
    </row>
    <row r="23" spans="1:2" s="264" customFormat="1" ht="38.25">
      <c r="A23" s="263"/>
      <c r="B23" s="679" t="s">
        <v>697</v>
      </c>
    </row>
    <row r="24" spans="1:2" s="264" customFormat="1">
      <c r="A24" s="263"/>
      <c r="B24" s="679" t="s">
        <v>698</v>
      </c>
    </row>
    <row r="25" spans="1:2" s="264" customFormat="1" ht="38.25">
      <c r="A25" s="263"/>
      <c r="B25" s="679" t="s">
        <v>699</v>
      </c>
    </row>
    <row r="26" spans="1:2" s="738" customFormat="1" ht="114.75">
      <c r="A26" s="736"/>
      <c r="B26" s="737" t="s">
        <v>700</v>
      </c>
    </row>
    <row r="27" spans="1:2" s="264" customFormat="1">
      <c r="A27" s="263"/>
      <c r="B27" s="679" t="s">
        <v>701</v>
      </c>
    </row>
    <row r="28" spans="1:2" s="738" customFormat="1" ht="76.5">
      <c r="A28" s="736"/>
      <c r="B28" s="737" t="s">
        <v>702</v>
      </c>
    </row>
    <row r="29" spans="1:2" s="264" customFormat="1" ht="25.5">
      <c r="A29" s="263"/>
      <c r="B29" s="679" t="s">
        <v>703</v>
      </c>
    </row>
    <row r="30" spans="1:2" s="264" customFormat="1" ht="25.5">
      <c r="A30" s="263"/>
      <c r="B30" s="679" t="s">
        <v>704</v>
      </c>
    </row>
    <row r="31" spans="1:2" s="738" customFormat="1" ht="38.25">
      <c r="A31" s="736"/>
      <c r="B31" s="737" t="s">
        <v>705</v>
      </c>
    </row>
    <row r="32" spans="1:2" s="264" customFormat="1">
      <c r="A32" s="263"/>
      <c r="B32" s="679" t="s">
        <v>706</v>
      </c>
    </row>
    <row r="33" spans="1:106" s="738" customFormat="1" ht="51">
      <c r="A33" s="736"/>
      <c r="B33" s="737" t="s">
        <v>707</v>
      </c>
    </row>
    <row r="34" spans="1:106" s="264" customFormat="1" ht="25.5">
      <c r="A34" s="263"/>
      <c r="B34" s="679" t="s">
        <v>708</v>
      </c>
    </row>
    <row r="35" spans="1:106" s="264" customFormat="1" ht="25.5">
      <c r="A35" s="263"/>
      <c r="B35" s="679" t="s">
        <v>709</v>
      </c>
    </row>
    <row r="36" spans="1:106" s="264" customFormat="1" ht="38.25">
      <c r="A36" s="263"/>
      <c r="B36" s="679" t="s">
        <v>710</v>
      </c>
    </row>
    <row r="37" spans="1:106" s="264" customFormat="1" ht="25.5">
      <c r="A37" s="263"/>
      <c r="B37" s="679" t="s">
        <v>711</v>
      </c>
    </row>
    <row r="38" spans="1:106" s="264" customFormat="1" ht="25.5">
      <c r="A38" s="263"/>
      <c r="B38" s="679" t="s">
        <v>712</v>
      </c>
    </row>
    <row r="39" spans="1:106" s="264" customFormat="1" ht="25.5">
      <c r="A39" s="263"/>
      <c r="B39" s="679" t="s">
        <v>713</v>
      </c>
    </row>
    <row r="40" spans="1:106" s="264" customFormat="1" ht="25.5">
      <c r="A40" s="263"/>
      <c r="B40" s="679" t="s">
        <v>714</v>
      </c>
    </row>
    <row r="41" spans="1:106" s="738" customFormat="1" ht="63.75">
      <c r="A41" s="736"/>
      <c r="B41" s="737" t="s">
        <v>715</v>
      </c>
    </row>
    <row r="42" spans="1:106" s="264" customFormat="1" ht="25.5">
      <c r="A42" s="263"/>
      <c r="B42" s="679" t="s">
        <v>716</v>
      </c>
    </row>
    <row r="43" spans="1:106" s="264" customFormat="1">
      <c r="A43" s="263"/>
      <c r="B43" s="679" t="s">
        <v>717</v>
      </c>
    </row>
    <row r="44" spans="1:106" s="738" customFormat="1" ht="51">
      <c r="A44" s="736"/>
      <c r="B44" s="737" t="s">
        <v>718</v>
      </c>
    </row>
    <row r="45" spans="1:106" s="269" customFormat="1">
      <c r="A45" s="266"/>
      <c r="B45" s="684" t="s">
        <v>739</v>
      </c>
      <c r="C45" s="267"/>
      <c r="D45" s="267"/>
      <c r="E45" s="267"/>
      <c r="F45" s="268"/>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c r="CD45" s="267"/>
      <c r="CE45" s="267"/>
      <c r="CF45" s="267"/>
      <c r="CG45" s="267"/>
      <c r="CH45" s="267"/>
      <c r="CI45" s="267"/>
      <c r="CJ45" s="267"/>
      <c r="CK45" s="267"/>
      <c r="CL45" s="267"/>
      <c r="CM45" s="267"/>
      <c r="CN45" s="267"/>
      <c r="CO45" s="267"/>
      <c r="CP45" s="267"/>
      <c r="CQ45" s="267"/>
      <c r="CR45" s="267"/>
      <c r="CS45" s="267"/>
      <c r="CT45" s="267"/>
      <c r="CU45" s="267"/>
      <c r="CV45" s="267"/>
      <c r="CW45" s="267"/>
      <c r="CX45" s="267"/>
      <c r="CY45" s="267"/>
      <c r="CZ45" s="267"/>
      <c r="DA45" s="267"/>
      <c r="DB45" s="267"/>
    </row>
    <row r="46" spans="1:106" s="269" customFormat="1" ht="25.5">
      <c r="A46" s="266"/>
      <c r="B46" s="684" t="s">
        <v>740</v>
      </c>
      <c r="C46" s="267"/>
      <c r="D46" s="267"/>
      <c r="E46" s="267"/>
      <c r="F46" s="268"/>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7"/>
      <c r="BV46" s="267"/>
      <c r="BW46" s="267"/>
      <c r="BX46" s="267"/>
      <c r="BY46" s="267"/>
      <c r="BZ46" s="267"/>
      <c r="CA46" s="267"/>
      <c r="CB46" s="267"/>
      <c r="CC46" s="267"/>
      <c r="CD46" s="267"/>
      <c r="CE46" s="267"/>
      <c r="CF46" s="267"/>
      <c r="CG46" s="267"/>
      <c r="CH46" s="267"/>
      <c r="CI46" s="267"/>
      <c r="CJ46" s="267"/>
      <c r="CK46" s="267"/>
      <c r="CL46" s="267"/>
      <c r="CM46" s="267"/>
      <c r="CN46" s="267"/>
      <c r="CO46" s="267"/>
      <c r="CP46" s="267"/>
      <c r="CQ46" s="267"/>
      <c r="CR46" s="267"/>
      <c r="CS46" s="267"/>
      <c r="CT46" s="267"/>
      <c r="CU46" s="267"/>
      <c r="CV46" s="267"/>
      <c r="CW46" s="267"/>
      <c r="CX46" s="267"/>
      <c r="CY46" s="267"/>
      <c r="CZ46" s="267"/>
      <c r="DA46" s="267"/>
      <c r="DB46" s="267"/>
    </row>
    <row r="47" spans="1:106" s="269" customFormat="1" ht="25.5">
      <c r="A47" s="266"/>
      <c r="B47" s="685" t="s">
        <v>741</v>
      </c>
      <c r="C47" s="267"/>
      <c r="D47" s="267"/>
      <c r="E47" s="267"/>
      <c r="F47" s="268"/>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C47" s="267"/>
      <c r="CD47" s="267"/>
      <c r="CE47" s="267"/>
      <c r="CF47" s="267"/>
      <c r="CG47" s="267"/>
      <c r="CH47" s="267"/>
      <c r="CI47" s="267"/>
      <c r="CJ47" s="267"/>
      <c r="CK47" s="267"/>
      <c r="CL47" s="267"/>
      <c r="CM47" s="267"/>
      <c r="CN47" s="267"/>
      <c r="CO47" s="267"/>
      <c r="CP47" s="267"/>
      <c r="CQ47" s="267"/>
      <c r="CR47" s="267"/>
      <c r="CS47" s="267"/>
      <c r="CT47" s="267"/>
      <c r="CU47" s="267"/>
      <c r="CV47" s="267"/>
      <c r="CW47" s="267"/>
      <c r="CX47" s="267"/>
      <c r="CY47" s="267"/>
      <c r="CZ47" s="267"/>
      <c r="DA47" s="267"/>
      <c r="DB47" s="267"/>
    </row>
    <row r="48" spans="1:106" s="269" customFormat="1">
      <c r="A48" s="271"/>
      <c r="B48" s="685" t="s">
        <v>855</v>
      </c>
      <c r="C48" s="267"/>
      <c r="D48" s="267"/>
      <c r="E48" s="267"/>
      <c r="F48" s="268"/>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c r="CD48" s="267"/>
      <c r="CE48" s="267"/>
      <c r="CF48" s="267"/>
      <c r="CG48" s="267"/>
      <c r="CH48" s="267"/>
      <c r="CI48" s="267"/>
      <c r="CJ48" s="267"/>
      <c r="CK48" s="267"/>
      <c r="CL48" s="267"/>
      <c r="CM48" s="267"/>
      <c r="CN48" s="267"/>
      <c r="CO48" s="267"/>
      <c r="CP48" s="267"/>
      <c r="CQ48" s="267"/>
      <c r="CR48" s="267"/>
      <c r="CS48" s="267"/>
      <c r="CT48" s="267"/>
      <c r="CU48" s="267"/>
      <c r="CV48" s="267"/>
      <c r="CW48" s="267"/>
      <c r="CX48" s="267"/>
      <c r="CY48" s="267"/>
      <c r="CZ48" s="267"/>
      <c r="DA48" s="267"/>
      <c r="DB48" s="267"/>
    </row>
    <row r="49" spans="1:106" s="273" customFormat="1">
      <c r="A49" s="272"/>
      <c r="B49" s="684" t="s">
        <v>742</v>
      </c>
    </row>
    <row r="50" spans="1:106" s="269" customFormat="1">
      <c r="A50" s="271"/>
      <c r="B50" s="685" t="s">
        <v>743</v>
      </c>
      <c r="C50" s="267"/>
      <c r="D50" s="267"/>
      <c r="E50" s="267"/>
      <c r="F50" s="268"/>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7"/>
      <c r="BR50" s="267"/>
      <c r="BS50" s="267"/>
      <c r="BT50" s="267"/>
      <c r="BU50" s="267"/>
      <c r="BV50" s="267"/>
      <c r="BW50" s="267"/>
      <c r="BX50" s="267"/>
      <c r="BY50" s="267"/>
      <c r="BZ50" s="267"/>
      <c r="CA50" s="267"/>
      <c r="CB50" s="267"/>
      <c r="CC50" s="267"/>
      <c r="CD50" s="267"/>
      <c r="CE50" s="267"/>
      <c r="CF50" s="267"/>
      <c r="CG50" s="267"/>
      <c r="CH50" s="267"/>
      <c r="CI50" s="267"/>
      <c r="CJ50" s="267"/>
      <c r="CK50" s="267"/>
      <c r="CL50" s="267"/>
      <c r="CM50" s="267"/>
      <c r="CN50" s="267"/>
      <c r="CO50" s="267"/>
      <c r="CP50" s="267"/>
      <c r="CQ50" s="267"/>
      <c r="CR50" s="267"/>
      <c r="CS50" s="267"/>
      <c r="CT50" s="267"/>
      <c r="CU50" s="267"/>
      <c r="CV50" s="267"/>
      <c r="CW50" s="267"/>
      <c r="CX50" s="267"/>
      <c r="CY50" s="267"/>
      <c r="CZ50" s="267"/>
      <c r="DA50" s="267"/>
      <c r="DB50" s="267"/>
    </row>
    <row r="51" spans="1:106" s="269" customFormat="1">
      <c r="A51" s="271"/>
      <c r="B51" s="685" t="s">
        <v>744</v>
      </c>
      <c r="C51" s="267"/>
      <c r="D51" s="267"/>
      <c r="E51" s="267"/>
      <c r="F51" s="268"/>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c r="BX51" s="267"/>
      <c r="BY51" s="267"/>
      <c r="BZ51" s="267"/>
      <c r="CA51" s="267"/>
      <c r="CB51" s="267"/>
      <c r="CC51" s="267"/>
      <c r="CD51" s="267"/>
      <c r="CE51" s="267"/>
      <c r="CF51" s="267"/>
      <c r="CG51" s="267"/>
      <c r="CH51" s="267"/>
      <c r="CI51" s="267"/>
      <c r="CJ51" s="267"/>
      <c r="CK51" s="267"/>
      <c r="CL51" s="267"/>
      <c r="CM51" s="267"/>
      <c r="CN51" s="267"/>
      <c r="CO51" s="267"/>
      <c r="CP51" s="267"/>
      <c r="CQ51" s="267"/>
      <c r="CR51" s="267"/>
      <c r="CS51" s="267"/>
      <c r="CT51" s="267"/>
      <c r="CU51" s="267"/>
      <c r="CV51" s="267"/>
      <c r="CW51" s="267"/>
      <c r="CX51" s="267"/>
      <c r="CY51" s="267"/>
      <c r="CZ51" s="267"/>
      <c r="DA51" s="267"/>
      <c r="DB51" s="267"/>
    </row>
    <row r="52" spans="1:106" s="264" customFormat="1" ht="25.5">
      <c r="A52" s="263"/>
      <c r="B52" s="679" t="s">
        <v>719</v>
      </c>
    </row>
    <row r="53" spans="1:106" s="264" customFormat="1" ht="25.5">
      <c r="A53" s="263"/>
      <c r="B53" s="679" t="s">
        <v>720</v>
      </c>
    </row>
    <row r="54" spans="1:106" s="264" customFormat="1">
      <c r="A54" s="263"/>
      <c r="B54" s="679" t="s">
        <v>721</v>
      </c>
    </row>
    <row r="55" spans="1:106" s="264" customFormat="1" ht="25.5">
      <c r="A55" s="263"/>
      <c r="B55" s="679" t="s">
        <v>722</v>
      </c>
    </row>
    <row r="56" spans="1:106" s="264" customFormat="1">
      <c r="A56" s="263"/>
      <c r="B56" s="679" t="s">
        <v>723</v>
      </c>
    </row>
    <row r="57" spans="1:106" s="264" customFormat="1">
      <c r="A57" s="263"/>
      <c r="B57" s="679" t="s">
        <v>724</v>
      </c>
    </row>
    <row r="58" spans="1:106" s="264" customFormat="1" ht="25.5">
      <c r="A58" s="263"/>
      <c r="B58" s="679" t="s">
        <v>725</v>
      </c>
    </row>
    <row r="59" spans="1:106" s="264" customFormat="1" ht="25.5">
      <c r="A59" s="263"/>
      <c r="B59" s="679" t="s">
        <v>726</v>
      </c>
    </row>
    <row r="60" spans="1:106" s="264" customFormat="1" ht="38.25">
      <c r="A60" s="263"/>
      <c r="B60" s="679" t="s">
        <v>727</v>
      </c>
    </row>
    <row r="61" spans="1:106" s="264" customFormat="1" ht="25.5">
      <c r="A61" s="263"/>
      <c r="B61" s="679" t="s">
        <v>728</v>
      </c>
    </row>
    <row r="62" spans="1:106" s="738" customFormat="1" ht="51">
      <c r="A62" s="736"/>
      <c r="B62" s="737" t="s">
        <v>729</v>
      </c>
    </row>
    <row r="63" spans="1:106" s="264" customFormat="1" ht="25.5">
      <c r="A63" s="263"/>
      <c r="B63" s="679" t="s">
        <v>730</v>
      </c>
    </row>
    <row r="64" spans="1:106" s="264" customFormat="1" ht="38.25">
      <c r="A64" s="263"/>
      <c r="B64" s="679" t="s">
        <v>731</v>
      </c>
    </row>
    <row r="65" spans="1:106" s="738" customFormat="1" ht="51">
      <c r="A65" s="736"/>
      <c r="B65" s="737" t="s">
        <v>732</v>
      </c>
    </row>
    <row r="66" spans="1:106" s="264" customFormat="1" ht="25.5">
      <c r="A66" s="263"/>
      <c r="B66" s="679" t="s">
        <v>733</v>
      </c>
    </row>
    <row r="67" spans="1:106" s="264" customFormat="1" ht="38.25">
      <c r="A67" s="263"/>
      <c r="B67" s="679" t="s">
        <v>734</v>
      </c>
    </row>
    <row r="68" spans="1:106" s="264" customFormat="1">
      <c r="A68" s="263"/>
      <c r="B68" s="679" t="s">
        <v>735</v>
      </c>
    </row>
    <row r="69" spans="1:106" s="264" customFormat="1" ht="25.5">
      <c r="A69" s="263"/>
      <c r="B69" s="679" t="s">
        <v>736</v>
      </c>
    </row>
    <row r="70" spans="1:106" s="264" customFormat="1" ht="38.25">
      <c r="A70" s="263"/>
      <c r="B70" s="679" t="s">
        <v>737</v>
      </c>
    </row>
    <row r="71" spans="1:106" s="264" customFormat="1">
      <c r="A71" s="263"/>
      <c r="B71" s="679"/>
    </row>
    <row r="72" spans="1:106" s="264" customFormat="1">
      <c r="A72" s="263"/>
      <c r="B72" s="679"/>
    </row>
    <row r="73" spans="1:106" s="264" customFormat="1">
      <c r="A73" s="263"/>
      <c r="B73" s="679"/>
    </row>
    <row r="74" spans="1:106" s="269" customFormat="1">
      <c r="A74" s="266"/>
      <c r="B74" s="680"/>
      <c r="C74" s="267"/>
      <c r="D74" s="267"/>
      <c r="E74" s="267"/>
      <c r="F74" s="268"/>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c r="CC74" s="267"/>
      <c r="CD74" s="267"/>
      <c r="CE74" s="267"/>
      <c r="CF74" s="267"/>
      <c r="CG74" s="267"/>
      <c r="CH74" s="267"/>
      <c r="CI74" s="267"/>
      <c r="CJ74" s="267"/>
      <c r="CK74" s="267"/>
      <c r="CL74" s="267"/>
      <c r="CM74" s="267"/>
      <c r="CN74" s="267"/>
      <c r="CO74" s="267"/>
      <c r="CP74" s="267"/>
      <c r="CQ74" s="267"/>
      <c r="CR74" s="267"/>
      <c r="CS74" s="267"/>
      <c r="CT74" s="267"/>
      <c r="CU74" s="267"/>
      <c r="CV74" s="267"/>
      <c r="CW74" s="267"/>
      <c r="CX74" s="267"/>
      <c r="CY74" s="267"/>
      <c r="CZ74" s="267"/>
      <c r="DA74" s="267"/>
      <c r="DB74" s="267"/>
    </row>
    <row r="75" spans="1:106" s="269" customFormat="1">
      <c r="A75" s="271"/>
      <c r="B75" s="680"/>
      <c r="C75" s="267"/>
      <c r="D75" s="267"/>
      <c r="E75" s="267"/>
      <c r="F75" s="268"/>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7"/>
      <c r="AY75" s="267"/>
      <c r="AZ75" s="267"/>
      <c r="BA75" s="267"/>
      <c r="BB75" s="267"/>
      <c r="BC75" s="267"/>
      <c r="BD75" s="267"/>
      <c r="BE75" s="267"/>
      <c r="BF75" s="267"/>
      <c r="BG75" s="267"/>
      <c r="BH75" s="267"/>
      <c r="BI75" s="267"/>
      <c r="BJ75" s="267"/>
      <c r="BK75" s="267"/>
      <c r="BL75" s="267"/>
      <c r="BM75" s="267"/>
      <c r="BN75" s="267"/>
      <c r="BO75" s="267"/>
      <c r="BP75" s="267"/>
      <c r="BQ75" s="267"/>
      <c r="BR75" s="267"/>
      <c r="BS75" s="267"/>
      <c r="BT75" s="267"/>
      <c r="BU75" s="267"/>
      <c r="BV75" s="267"/>
      <c r="BW75" s="267"/>
      <c r="BX75" s="267"/>
      <c r="BY75" s="267"/>
      <c r="BZ75" s="267"/>
      <c r="CA75" s="267"/>
      <c r="CB75" s="267"/>
      <c r="CC75" s="267"/>
      <c r="CD75" s="267"/>
      <c r="CE75" s="267"/>
      <c r="CF75" s="267"/>
      <c r="CG75" s="267"/>
      <c r="CH75" s="267"/>
      <c r="CI75" s="267"/>
      <c r="CJ75" s="267"/>
      <c r="CK75" s="267"/>
      <c r="CL75" s="267"/>
      <c r="CM75" s="267"/>
      <c r="CN75" s="267"/>
      <c r="CO75" s="267"/>
      <c r="CP75" s="267"/>
      <c r="CQ75" s="267"/>
      <c r="CR75" s="267"/>
      <c r="CS75" s="267"/>
      <c r="CT75" s="267"/>
      <c r="CU75" s="267"/>
      <c r="CV75" s="267"/>
      <c r="CW75" s="267"/>
      <c r="CX75" s="267"/>
      <c r="CY75" s="267"/>
      <c r="CZ75" s="267"/>
      <c r="DA75" s="267"/>
      <c r="DB75" s="267"/>
    </row>
    <row r="76" spans="1:106" s="269" customFormat="1">
      <c r="A76" s="271"/>
      <c r="B76" s="276"/>
      <c r="C76" s="267"/>
      <c r="D76" s="267"/>
      <c r="E76" s="267"/>
      <c r="F76" s="268"/>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7"/>
      <c r="AY76" s="267"/>
      <c r="AZ76" s="267"/>
      <c r="BA76" s="267"/>
      <c r="BB76" s="267"/>
      <c r="BC76" s="267"/>
      <c r="BD76" s="267"/>
      <c r="BE76" s="267"/>
      <c r="BF76" s="267"/>
      <c r="BG76" s="267"/>
      <c r="BH76" s="267"/>
      <c r="BI76" s="267"/>
      <c r="BJ76" s="267"/>
      <c r="BK76" s="267"/>
      <c r="BL76" s="267"/>
      <c r="BM76" s="267"/>
      <c r="BN76" s="267"/>
      <c r="BO76" s="267"/>
      <c r="BP76" s="267"/>
      <c r="BQ76" s="267"/>
      <c r="BR76" s="267"/>
      <c r="BS76" s="267"/>
      <c r="BT76" s="267"/>
      <c r="BU76" s="267"/>
      <c r="BV76" s="267"/>
      <c r="BW76" s="267"/>
      <c r="BX76" s="267"/>
      <c r="BY76" s="267"/>
      <c r="BZ76" s="267"/>
      <c r="CA76" s="267"/>
      <c r="CB76" s="267"/>
      <c r="CC76" s="267"/>
      <c r="CD76" s="267"/>
      <c r="CE76" s="267"/>
      <c r="CF76" s="267"/>
      <c r="CG76" s="267"/>
      <c r="CH76" s="267"/>
      <c r="CI76" s="267"/>
      <c r="CJ76" s="267"/>
      <c r="CK76" s="267"/>
      <c r="CL76" s="267"/>
      <c r="CM76" s="267"/>
      <c r="CN76" s="267"/>
      <c r="CO76" s="267"/>
      <c r="CP76" s="267"/>
      <c r="CQ76" s="267"/>
      <c r="CR76" s="267"/>
      <c r="CS76" s="267"/>
      <c r="CT76" s="267"/>
      <c r="CU76" s="267"/>
      <c r="CV76" s="267"/>
      <c r="CW76" s="267"/>
      <c r="CX76" s="267"/>
      <c r="CY76" s="267"/>
      <c r="CZ76" s="267"/>
      <c r="DA76" s="267"/>
      <c r="DB76" s="267"/>
    </row>
    <row r="77" spans="1:106" s="269" customFormat="1">
      <c r="A77" s="271"/>
      <c r="B77" s="276"/>
      <c r="C77" s="267"/>
      <c r="D77" s="267"/>
      <c r="E77" s="267"/>
      <c r="F77" s="268"/>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7"/>
      <c r="AY77" s="267"/>
      <c r="AZ77" s="267"/>
      <c r="BA77" s="267"/>
      <c r="BB77" s="267"/>
      <c r="BC77" s="267"/>
      <c r="BD77" s="267"/>
      <c r="BE77" s="267"/>
      <c r="BF77" s="267"/>
      <c r="BG77" s="267"/>
      <c r="BH77" s="267"/>
      <c r="BI77" s="267"/>
      <c r="BJ77" s="267"/>
      <c r="BK77" s="267"/>
      <c r="BL77" s="267"/>
      <c r="BM77" s="267"/>
      <c r="BN77" s="267"/>
      <c r="BO77" s="267"/>
      <c r="BP77" s="267"/>
      <c r="BQ77" s="267"/>
      <c r="BR77" s="267"/>
      <c r="BS77" s="267"/>
      <c r="BT77" s="267"/>
      <c r="BU77" s="267"/>
      <c r="BV77" s="267"/>
      <c r="BW77" s="267"/>
      <c r="BX77" s="267"/>
      <c r="BY77" s="267"/>
      <c r="BZ77" s="267"/>
      <c r="CA77" s="267"/>
      <c r="CB77" s="267"/>
      <c r="CC77" s="267"/>
      <c r="CD77" s="267"/>
      <c r="CE77" s="267"/>
      <c r="CF77" s="267"/>
      <c r="CG77" s="267"/>
      <c r="CH77" s="267"/>
      <c r="CI77" s="267"/>
      <c r="CJ77" s="267"/>
      <c r="CK77" s="267"/>
      <c r="CL77" s="267"/>
      <c r="CM77" s="267"/>
      <c r="CN77" s="267"/>
      <c r="CO77" s="267"/>
      <c r="CP77" s="267"/>
      <c r="CQ77" s="267"/>
      <c r="CR77" s="267"/>
      <c r="CS77" s="267"/>
      <c r="CT77" s="267"/>
      <c r="CU77" s="267"/>
      <c r="CV77" s="267"/>
      <c r="CW77" s="267"/>
      <c r="CX77" s="267"/>
      <c r="CY77" s="267"/>
      <c r="CZ77" s="267"/>
      <c r="DA77" s="267"/>
      <c r="DB77" s="267"/>
    </row>
    <row r="78" spans="1:106" s="269" customFormat="1">
      <c r="A78" s="271"/>
      <c r="B78" s="681"/>
      <c r="C78" s="267"/>
      <c r="D78" s="267"/>
      <c r="E78" s="267"/>
      <c r="F78" s="268"/>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7"/>
      <c r="AY78" s="267"/>
      <c r="AZ78" s="267"/>
      <c r="BA78" s="267"/>
      <c r="BB78" s="267"/>
      <c r="BC78" s="267"/>
      <c r="BD78" s="267"/>
      <c r="BE78" s="267"/>
      <c r="BF78" s="267"/>
      <c r="BG78" s="267"/>
      <c r="BH78" s="267"/>
      <c r="BI78" s="267"/>
      <c r="BJ78" s="267"/>
      <c r="BK78" s="267"/>
      <c r="BL78" s="267"/>
      <c r="BM78" s="267"/>
      <c r="BN78" s="267"/>
      <c r="BO78" s="267"/>
      <c r="BP78" s="267"/>
      <c r="BQ78" s="267"/>
      <c r="BR78" s="267"/>
      <c r="BS78" s="267"/>
      <c r="BT78" s="267"/>
      <c r="BU78" s="267"/>
      <c r="BV78" s="267"/>
      <c r="BW78" s="267"/>
      <c r="BX78" s="267"/>
      <c r="BY78" s="267"/>
      <c r="BZ78" s="267"/>
      <c r="CA78" s="267"/>
      <c r="CB78" s="267"/>
      <c r="CC78" s="267"/>
      <c r="CD78" s="267"/>
      <c r="CE78" s="267"/>
      <c r="CF78" s="267"/>
      <c r="CG78" s="267"/>
      <c r="CH78" s="267"/>
      <c r="CI78" s="267"/>
      <c r="CJ78" s="267"/>
      <c r="CK78" s="267"/>
      <c r="CL78" s="267"/>
      <c r="CM78" s="267"/>
      <c r="CN78" s="267"/>
      <c r="CO78" s="267"/>
      <c r="CP78" s="267"/>
      <c r="CQ78" s="267"/>
      <c r="CR78" s="267"/>
      <c r="CS78" s="267"/>
      <c r="CT78" s="267"/>
      <c r="CU78" s="267"/>
      <c r="CV78" s="267"/>
      <c r="CW78" s="267"/>
      <c r="CX78" s="267"/>
      <c r="CY78" s="267"/>
      <c r="CZ78" s="267"/>
      <c r="DA78" s="267"/>
      <c r="DB78" s="267"/>
    </row>
    <row r="79" spans="1:106" s="269" customFormat="1">
      <c r="A79" s="271"/>
      <c r="B79" s="276"/>
      <c r="C79" s="267"/>
      <c r="D79" s="267"/>
      <c r="E79" s="267"/>
      <c r="F79" s="268"/>
      <c r="G79" s="267"/>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67"/>
      <c r="BA79" s="267"/>
      <c r="BB79" s="267"/>
      <c r="BC79" s="267"/>
      <c r="BD79" s="267"/>
      <c r="BE79" s="267"/>
      <c r="BF79" s="267"/>
      <c r="BG79" s="267"/>
      <c r="BH79" s="267"/>
      <c r="BI79" s="267"/>
      <c r="BJ79" s="267"/>
      <c r="BK79" s="267"/>
      <c r="BL79" s="267"/>
      <c r="BM79" s="267"/>
      <c r="BN79" s="267"/>
      <c r="BO79" s="267"/>
      <c r="BP79" s="267"/>
      <c r="BQ79" s="267"/>
      <c r="BR79" s="267"/>
      <c r="BS79" s="267"/>
      <c r="BT79" s="267"/>
      <c r="BU79" s="267"/>
      <c r="BV79" s="267"/>
      <c r="BW79" s="267"/>
      <c r="BX79" s="267"/>
      <c r="BY79" s="267"/>
      <c r="BZ79" s="267"/>
      <c r="CA79" s="267"/>
      <c r="CB79" s="267"/>
      <c r="CC79" s="267"/>
      <c r="CD79" s="267"/>
      <c r="CE79" s="267"/>
      <c r="CF79" s="267"/>
      <c r="CG79" s="267"/>
      <c r="CH79" s="267"/>
      <c r="CI79" s="267"/>
      <c r="CJ79" s="267"/>
      <c r="CK79" s="267"/>
      <c r="CL79" s="267"/>
      <c r="CM79" s="267"/>
      <c r="CN79" s="267"/>
      <c r="CO79" s="267"/>
      <c r="CP79" s="267"/>
      <c r="CQ79" s="267"/>
      <c r="CR79" s="267"/>
      <c r="CS79" s="267"/>
      <c r="CT79" s="267"/>
      <c r="CU79" s="267"/>
      <c r="CV79" s="267"/>
      <c r="CW79" s="267"/>
      <c r="CX79" s="267"/>
      <c r="CY79" s="267"/>
      <c r="CZ79" s="267"/>
      <c r="DA79" s="267"/>
      <c r="DB79" s="267"/>
    </row>
    <row r="80" spans="1:106" s="269" customFormat="1">
      <c r="A80" s="271"/>
      <c r="B80" s="276"/>
      <c r="C80" s="267"/>
      <c r="D80" s="267"/>
      <c r="E80" s="267"/>
      <c r="F80" s="268"/>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267"/>
      <c r="AY80" s="267"/>
      <c r="AZ80" s="267"/>
      <c r="BA80" s="267"/>
      <c r="BB80" s="267"/>
      <c r="BC80" s="267"/>
      <c r="BD80" s="267"/>
      <c r="BE80" s="267"/>
      <c r="BF80" s="267"/>
      <c r="BG80" s="267"/>
      <c r="BH80" s="267"/>
      <c r="BI80" s="267"/>
      <c r="BJ80" s="267"/>
      <c r="BK80" s="267"/>
      <c r="BL80" s="267"/>
      <c r="BM80" s="267"/>
      <c r="BN80" s="267"/>
      <c r="BO80" s="267"/>
      <c r="BP80" s="267"/>
      <c r="BQ80" s="267"/>
      <c r="BR80" s="267"/>
      <c r="BS80" s="267"/>
      <c r="BT80" s="267"/>
      <c r="BU80" s="267"/>
      <c r="BV80" s="267"/>
      <c r="BW80" s="267"/>
      <c r="BX80" s="267"/>
      <c r="BY80" s="267"/>
      <c r="BZ80" s="267"/>
      <c r="CA80" s="267"/>
      <c r="CB80" s="267"/>
      <c r="CC80" s="267"/>
      <c r="CD80" s="267"/>
      <c r="CE80" s="267"/>
      <c r="CF80" s="267"/>
      <c r="CG80" s="267"/>
      <c r="CH80" s="267"/>
      <c r="CI80" s="267"/>
      <c r="CJ80" s="267"/>
      <c r="CK80" s="267"/>
      <c r="CL80" s="267"/>
      <c r="CM80" s="267"/>
      <c r="CN80" s="267"/>
      <c r="CO80" s="267"/>
      <c r="CP80" s="267"/>
      <c r="CQ80" s="267"/>
      <c r="CR80" s="267"/>
      <c r="CS80" s="267"/>
      <c r="CT80" s="267"/>
      <c r="CU80" s="267"/>
      <c r="CV80" s="267"/>
      <c r="CW80" s="267"/>
      <c r="CX80" s="267"/>
      <c r="CY80" s="267"/>
      <c r="CZ80" s="267"/>
      <c r="DA80" s="267"/>
      <c r="DB80" s="267"/>
    </row>
    <row r="81" spans="1:106" s="269" customFormat="1">
      <c r="A81" s="271"/>
      <c r="B81" s="276"/>
      <c r="C81" s="267"/>
      <c r="D81" s="267"/>
      <c r="E81" s="267"/>
      <c r="F81" s="268"/>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7"/>
      <c r="BN81" s="267"/>
      <c r="BO81" s="267"/>
      <c r="BP81" s="267"/>
      <c r="BQ81" s="267"/>
      <c r="BR81" s="267"/>
      <c r="BS81" s="267"/>
      <c r="BT81" s="267"/>
      <c r="BU81" s="267"/>
      <c r="BV81" s="267"/>
      <c r="BW81" s="267"/>
      <c r="BX81" s="267"/>
      <c r="BY81" s="267"/>
      <c r="BZ81" s="267"/>
      <c r="CA81" s="267"/>
      <c r="CB81" s="267"/>
      <c r="CC81" s="267"/>
      <c r="CD81" s="267"/>
      <c r="CE81" s="267"/>
      <c r="CF81" s="267"/>
      <c r="CG81" s="267"/>
      <c r="CH81" s="267"/>
      <c r="CI81" s="267"/>
      <c r="CJ81" s="267"/>
      <c r="CK81" s="267"/>
      <c r="CL81" s="267"/>
      <c r="CM81" s="267"/>
      <c r="CN81" s="267"/>
      <c r="CO81" s="267"/>
      <c r="CP81" s="267"/>
      <c r="CQ81" s="267"/>
      <c r="CR81" s="267"/>
      <c r="CS81" s="267"/>
      <c r="CT81" s="267"/>
      <c r="CU81" s="267"/>
      <c r="CV81" s="267"/>
      <c r="CW81" s="267"/>
      <c r="CX81" s="267"/>
      <c r="CY81" s="267"/>
      <c r="CZ81" s="267"/>
      <c r="DA81" s="267"/>
      <c r="DB81" s="267"/>
    </row>
    <row r="82" spans="1:106" s="269" customFormat="1">
      <c r="A82" s="271"/>
      <c r="B82" s="276"/>
      <c r="C82" s="267"/>
      <c r="D82" s="267"/>
      <c r="E82" s="267"/>
      <c r="F82" s="268"/>
      <c r="G82" s="267"/>
      <c r="H82" s="267"/>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7"/>
      <c r="AY82" s="267"/>
      <c r="AZ82" s="267"/>
      <c r="BA82" s="267"/>
      <c r="BB82" s="267"/>
      <c r="BC82" s="267"/>
      <c r="BD82" s="267"/>
      <c r="BE82" s="267"/>
      <c r="BF82" s="267"/>
      <c r="BG82" s="267"/>
      <c r="BH82" s="267"/>
      <c r="BI82" s="267"/>
      <c r="BJ82" s="267"/>
      <c r="BK82" s="267"/>
      <c r="BL82" s="267"/>
      <c r="BM82" s="267"/>
      <c r="BN82" s="267"/>
      <c r="BO82" s="267"/>
      <c r="BP82" s="267"/>
      <c r="BQ82" s="267"/>
      <c r="BR82" s="267"/>
      <c r="BS82" s="267"/>
      <c r="BT82" s="267"/>
      <c r="BU82" s="267"/>
      <c r="BV82" s="267"/>
      <c r="BW82" s="267"/>
      <c r="BX82" s="267"/>
      <c r="BY82" s="267"/>
      <c r="BZ82" s="267"/>
      <c r="CA82" s="267"/>
      <c r="CB82" s="267"/>
      <c r="CC82" s="267"/>
      <c r="CD82" s="267"/>
      <c r="CE82" s="267"/>
      <c r="CF82" s="267"/>
      <c r="CG82" s="267"/>
      <c r="CH82" s="267"/>
      <c r="CI82" s="267"/>
      <c r="CJ82" s="267"/>
      <c r="CK82" s="267"/>
      <c r="CL82" s="267"/>
      <c r="CM82" s="267"/>
      <c r="CN82" s="267"/>
      <c r="CO82" s="267"/>
      <c r="CP82" s="267"/>
      <c r="CQ82" s="267"/>
      <c r="CR82" s="267"/>
      <c r="CS82" s="267"/>
      <c r="CT82" s="267"/>
      <c r="CU82" s="267"/>
      <c r="CV82" s="267"/>
      <c r="CW82" s="267"/>
      <c r="CX82" s="267"/>
      <c r="CY82" s="267"/>
      <c r="CZ82" s="267"/>
      <c r="DA82" s="267"/>
      <c r="DB82" s="267"/>
    </row>
    <row r="83" spans="1:106" s="269" customFormat="1">
      <c r="A83" s="271"/>
      <c r="B83" s="276"/>
      <c r="C83" s="267"/>
      <c r="D83" s="267"/>
      <c r="E83" s="267"/>
      <c r="F83" s="268"/>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267"/>
      <c r="AZ83" s="267"/>
      <c r="BA83" s="267"/>
      <c r="BB83" s="267"/>
      <c r="BC83" s="267"/>
      <c r="BD83" s="267"/>
      <c r="BE83" s="267"/>
      <c r="BF83" s="267"/>
      <c r="BG83" s="267"/>
      <c r="BH83" s="267"/>
      <c r="BI83" s="267"/>
      <c r="BJ83" s="267"/>
      <c r="BK83" s="267"/>
      <c r="BL83" s="267"/>
      <c r="BM83" s="267"/>
      <c r="BN83" s="267"/>
      <c r="BO83" s="267"/>
      <c r="BP83" s="267"/>
      <c r="BQ83" s="267"/>
      <c r="BR83" s="267"/>
      <c r="BS83" s="267"/>
      <c r="BT83" s="267"/>
      <c r="BU83" s="267"/>
      <c r="BV83" s="267"/>
      <c r="BW83" s="267"/>
      <c r="BX83" s="267"/>
      <c r="BY83" s="267"/>
      <c r="BZ83" s="267"/>
      <c r="CA83" s="267"/>
      <c r="CB83" s="267"/>
      <c r="CC83" s="267"/>
      <c r="CD83" s="267"/>
      <c r="CE83" s="267"/>
      <c r="CF83" s="267"/>
      <c r="CG83" s="267"/>
      <c r="CH83" s="267"/>
      <c r="CI83" s="267"/>
      <c r="CJ83" s="267"/>
      <c r="CK83" s="267"/>
      <c r="CL83" s="267"/>
      <c r="CM83" s="267"/>
      <c r="CN83" s="267"/>
      <c r="CO83" s="267"/>
      <c r="CP83" s="267"/>
      <c r="CQ83" s="267"/>
      <c r="CR83" s="267"/>
      <c r="CS83" s="267"/>
      <c r="CT83" s="267"/>
      <c r="CU83" s="267"/>
      <c r="CV83" s="267"/>
      <c r="CW83" s="267"/>
      <c r="CX83" s="267"/>
      <c r="CY83" s="267"/>
      <c r="CZ83" s="267"/>
      <c r="DA83" s="267"/>
      <c r="DB83" s="267"/>
    </row>
    <row r="84" spans="1:106" s="269" customFormat="1">
      <c r="A84" s="271"/>
      <c r="B84" s="276"/>
      <c r="C84" s="267"/>
      <c r="D84" s="267"/>
      <c r="E84" s="267"/>
      <c r="F84" s="268"/>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7"/>
      <c r="BN84" s="267"/>
      <c r="BO84" s="267"/>
      <c r="BP84" s="267"/>
      <c r="BQ84" s="267"/>
      <c r="BR84" s="267"/>
      <c r="BS84" s="267"/>
      <c r="BT84" s="267"/>
      <c r="BU84" s="267"/>
      <c r="BV84" s="267"/>
      <c r="BW84" s="267"/>
      <c r="BX84" s="267"/>
      <c r="BY84" s="267"/>
      <c r="BZ84" s="267"/>
      <c r="CA84" s="267"/>
      <c r="CB84" s="267"/>
      <c r="CC84" s="267"/>
      <c r="CD84" s="267"/>
      <c r="CE84" s="267"/>
      <c r="CF84" s="267"/>
      <c r="CG84" s="267"/>
      <c r="CH84" s="267"/>
      <c r="CI84" s="267"/>
      <c r="CJ84" s="267"/>
      <c r="CK84" s="267"/>
      <c r="CL84" s="267"/>
      <c r="CM84" s="267"/>
      <c r="CN84" s="267"/>
      <c r="CO84" s="267"/>
      <c r="CP84" s="267"/>
      <c r="CQ84" s="267"/>
      <c r="CR84" s="267"/>
      <c r="CS84" s="267"/>
      <c r="CT84" s="267"/>
      <c r="CU84" s="267"/>
      <c r="CV84" s="267"/>
      <c r="CW84" s="267"/>
      <c r="CX84" s="267"/>
      <c r="CY84" s="267"/>
      <c r="CZ84" s="267"/>
      <c r="DA84" s="267"/>
      <c r="DB84" s="267"/>
    </row>
    <row r="85" spans="1:106" s="269" customFormat="1">
      <c r="A85" s="271"/>
      <c r="B85" s="276"/>
      <c r="C85" s="267"/>
      <c r="D85" s="267"/>
      <c r="E85" s="267"/>
      <c r="F85" s="268"/>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c r="BG85" s="267"/>
      <c r="BH85" s="267"/>
      <c r="BI85" s="267"/>
      <c r="BJ85" s="267"/>
      <c r="BK85" s="267"/>
      <c r="BL85" s="267"/>
      <c r="BM85" s="267"/>
      <c r="BN85" s="267"/>
      <c r="BO85" s="267"/>
      <c r="BP85" s="267"/>
      <c r="BQ85" s="267"/>
      <c r="BR85" s="267"/>
      <c r="BS85" s="267"/>
      <c r="BT85" s="267"/>
      <c r="BU85" s="267"/>
      <c r="BV85" s="267"/>
      <c r="BW85" s="267"/>
      <c r="BX85" s="267"/>
      <c r="BY85" s="267"/>
      <c r="BZ85" s="267"/>
      <c r="CA85" s="267"/>
      <c r="CB85" s="267"/>
      <c r="CC85" s="267"/>
      <c r="CD85" s="267"/>
      <c r="CE85" s="267"/>
      <c r="CF85" s="267"/>
      <c r="CG85" s="267"/>
      <c r="CH85" s="267"/>
      <c r="CI85" s="267"/>
      <c r="CJ85" s="267"/>
      <c r="CK85" s="267"/>
      <c r="CL85" s="267"/>
      <c r="CM85" s="267"/>
      <c r="CN85" s="267"/>
      <c r="CO85" s="267"/>
      <c r="CP85" s="267"/>
      <c r="CQ85" s="267"/>
      <c r="CR85" s="267"/>
      <c r="CS85" s="267"/>
      <c r="CT85" s="267"/>
      <c r="CU85" s="267"/>
      <c r="CV85" s="267"/>
      <c r="CW85" s="267"/>
      <c r="CX85" s="267"/>
      <c r="CY85" s="267"/>
      <c r="CZ85" s="267"/>
      <c r="DA85" s="267"/>
      <c r="DB85" s="267"/>
    </row>
    <row r="86" spans="1:106" s="269" customFormat="1">
      <c r="A86" s="271"/>
      <c r="B86" s="276"/>
      <c r="C86" s="267"/>
      <c r="D86" s="267"/>
      <c r="E86" s="267"/>
      <c r="F86" s="268"/>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267"/>
      <c r="AP86" s="267"/>
      <c r="AQ86" s="267"/>
      <c r="AR86" s="267"/>
      <c r="AS86" s="267"/>
      <c r="AT86" s="267"/>
      <c r="AU86" s="267"/>
      <c r="AV86" s="267"/>
      <c r="AW86" s="267"/>
      <c r="AX86" s="267"/>
      <c r="AY86" s="267"/>
      <c r="AZ86" s="267"/>
      <c r="BA86" s="267"/>
      <c r="BB86" s="267"/>
      <c r="BC86" s="267"/>
      <c r="BD86" s="267"/>
      <c r="BE86" s="267"/>
      <c r="BF86" s="267"/>
      <c r="BG86" s="267"/>
      <c r="BH86" s="267"/>
      <c r="BI86" s="267"/>
      <c r="BJ86" s="267"/>
      <c r="BK86" s="267"/>
      <c r="BL86" s="267"/>
      <c r="BM86" s="267"/>
      <c r="BN86" s="267"/>
      <c r="BO86" s="267"/>
      <c r="BP86" s="267"/>
      <c r="BQ86" s="267"/>
      <c r="BR86" s="267"/>
      <c r="BS86" s="267"/>
      <c r="BT86" s="267"/>
      <c r="BU86" s="267"/>
      <c r="BV86" s="267"/>
      <c r="BW86" s="267"/>
      <c r="BX86" s="267"/>
      <c r="BY86" s="267"/>
      <c r="BZ86" s="267"/>
      <c r="CA86" s="267"/>
      <c r="CB86" s="267"/>
      <c r="CC86" s="267"/>
      <c r="CD86" s="267"/>
      <c r="CE86" s="267"/>
      <c r="CF86" s="267"/>
      <c r="CG86" s="267"/>
      <c r="CH86" s="267"/>
      <c r="CI86" s="267"/>
      <c r="CJ86" s="267"/>
      <c r="CK86" s="267"/>
      <c r="CL86" s="267"/>
      <c r="CM86" s="267"/>
      <c r="CN86" s="267"/>
      <c r="CO86" s="267"/>
      <c r="CP86" s="267"/>
      <c r="CQ86" s="267"/>
      <c r="CR86" s="267"/>
      <c r="CS86" s="267"/>
      <c r="CT86" s="267"/>
      <c r="CU86" s="267"/>
      <c r="CV86" s="267"/>
      <c r="CW86" s="267"/>
      <c r="CX86" s="267"/>
      <c r="CY86" s="267"/>
      <c r="CZ86" s="267"/>
      <c r="DA86" s="267"/>
      <c r="DB86" s="267"/>
    </row>
    <row r="87" spans="1:106" s="269" customFormat="1">
      <c r="A87" s="271"/>
      <c r="B87" s="276"/>
      <c r="C87" s="267"/>
      <c r="D87" s="267"/>
      <c r="E87" s="267"/>
      <c r="F87" s="268"/>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c r="CD87" s="267"/>
      <c r="CE87" s="267"/>
      <c r="CF87" s="267"/>
      <c r="CG87" s="267"/>
      <c r="CH87" s="267"/>
      <c r="CI87" s="267"/>
      <c r="CJ87" s="267"/>
      <c r="CK87" s="267"/>
      <c r="CL87" s="267"/>
      <c r="CM87" s="267"/>
      <c r="CN87" s="267"/>
      <c r="CO87" s="267"/>
      <c r="CP87" s="267"/>
      <c r="CQ87" s="267"/>
      <c r="CR87" s="267"/>
      <c r="CS87" s="267"/>
      <c r="CT87" s="267"/>
      <c r="CU87" s="267"/>
      <c r="CV87" s="267"/>
      <c r="CW87" s="267"/>
      <c r="CX87" s="267"/>
      <c r="CY87" s="267"/>
      <c r="CZ87" s="267"/>
      <c r="DA87" s="267"/>
      <c r="DB87" s="267"/>
    </row>
    <row r="88" spans="1:106" s="269" customFormat="1">
      <c r="A88" s="266"/>
      <c r="B88" s="277"/>
      <c r="C88" s="278"/>
      <c r="D88" s="278"/>
      <c r="E88" s="278"/>
      <c r="F88" s="279"/>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7"/>
      <c r="AZ88" s="267"/>
      <c r="BA88" s="267"/>
      <c r="BB88" s="267"/>
      <c r="BC88" s="267"/>
      <c r="BD88" s="267"/>
      <c r="BE88" s="267"/>
      <c r="BF88" s="267"/>
      <c r="BG88" s="267"/>
      <c r="BH88" s="267"/>
      <c r="BI88" s="267"/>
      <c r="BJ88" s="267"/>
      <c r="BK88" s="267"/>
      <c r="BL88" s="267"/>
      <c r="BM88" s="267"/>
      <c r="BN88" s="267"/>
      <c r="BO88" s="267"/>
      <c r="BP88" s="267"/>
      <c r="BQ88" s="267"/>
      <c r="BR88" s="267"/>
      <c r="BS88" s="267"/>
      <c r="BT88" s="267"/>
      <c r="BU88" s="267"/>
      <c r="BV88" s="267"/>
      <c r="BW88" s="267"/>
      <c r="BX88" s="267"/>
      <c r="BY88" s="267"/>
      <c r="BZ88" s="267"/>
      <c r="CA88" s="267"/>
      <c r="CB88" s="267"/>
      <c r="CC88" s="267"/>
      <c r="CD88" s="267"/>
      <c r="CE88" s="267"/>
      <c r="CF88" s="267"/>
      <c r="CG88" s="267"/>
      <c r="CH88" s="267"/>
      <c r="CI88" s="267"/>
      <c r="CJ88" s="267"/>
      <c r="CK88" s="267"/>
      <c r="CL88" s="267"/>
      <c r="CM88" s="267"/>
      <c r="CN88" s="267"/>
      <c r="CO88" s="267"/>
      <c r="CP88" s="267"/>
      <c r="CQ88" s="267"/>
      <c r="CR88" s="267"/>
      <c r="CS88" s="267"/>
      <c r="CT88" s="267"/>
      <c r="CU88" s="267"/>
      <c r="CV88" s="267"/>
      <c r="CW88" s="267"/>
      <c r="CX88" s="267"/>
      <c r="CY88" s="267"/>
      <c r="CZ88" s="267"/>
      <c r="DA88" s="267"/>
      <c r="DB88" s="267"/>
    </row>
    <row r="89" spans="1:106" s="269" customFormat="1">
      <c r="A89" s="266"/>
      <c r="B89" s="277"/>
      <c r="C89" s="278"/>
      <c r="D89" s="278"/>
      <c r="E89" s="278"/>
      <c r="F89" s="279"/>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7"/>
      <c r="BA89" s="267"/>
      <c r="BB89" s="267"/>
      <c r="BC89" s="267"/>
      <c r="BD89" s="267"/>
      <c r="BE89" s="267"/>
      <c r="BF89" s="267"/>
      <c r="BG89" s="267"/>
      <c r="BH89" s="267"/>
      <c r="BI89" s="267"/>
      <c r="BJ89" s="267"/>
      <c r="BK89" s="267"/>
      <c r="BL89" s="267"/>
      <c r="BM89" s="267"/>
      <c r="BN89" s="267"/>
      <c r="BO89" s="267"/>
      <c r="BP89" s="267"/>
      <c r="BQ89" s="267"/>
      <c r="BR89" s="267"/>
      <c r="BS89" s="267"/>
      <c r="BT89" s="267"/>
      <c r="BU89" s="267"/>
      <c r="BV89" s="267"/>
      <c r="BW89" s="267"/>
      <c r="BX89" s="267"/>
      <c r="BY89" s="267"/>
      <c r="BZ89" s="267"/>
      <c r="CA89" s="267"/>
      <c r="CB89" s="267"/>
      <c r="CC89" s="267"/>
      <c r="CD89" s="267"/>
      <c r="CE89" s="267"/>
      <c r="CF89" s="267"/>
      <c r="CG89" s="267"/>
      <c r="CH89" s="267"/>
      <c r="CI89" s="267"/>
      <c r="CJ89" s="267"/>
      <c r="CK89" s="267"/>
      <c r="CL89" s="267"/>
      <c r="CM89" s="267"/>
      <c r="CN89" s="267"/>
      <c r="CO89" s="267"/>
      <c r="CP89" s="267"/>
      <c r="CQ89" s="267"/>
      <c r="CR89" s="267"/>
      <c r="CS89" s="267"/>
      <c r="CT89" s="267"/>
      <c r="CU89" s="267"/>
      <c r="CV89" s="267"/>
      <c r="CW89" s="267"/>
      <c r="CX89" s="267"/>
      <c r="CY89" s="267"/>
      <c r="CZ89" s="267"/>
      <c r="DA89" s="267"/>
      <c r="DB89" s="267"/>
    </row>
    <row r="90" spans="1:106" s="267" customFormat="1">
      <c r="A90" s="275"/>
      <c r="B90" s="276"/>
      <c r="C90" s="278"/>
      <c r="D90" s="278"/>
      <c r="E90" s="278"/>
      <c r="F90" s="280"/>
    </row>
    <row r="91" spans="1:106" s="267" customFormat="1">
      <c r="A91" s="275"/>
      <c r="B91" s="682"/>
      <c r="C91" s="278"/>
      <c r="D91" s="278"/>
      <c r="E91" s="278"/>
      <c r="F91" s="279"/>
    </row>
    <row r="92" spans="1:106">
      <c r="C92" s="281"/>
      <c r="D92" s="282"/>
      <c r="E92" s="282"/>
      <c r="F92" s="282"/>
    </row>
  </sheetData>
  <pageMargins left="0.70866141732283472" right="0.70866141732283472" top="0.74803149606299213" bottom="0.74803149606299213" header="0.31496062992125984" footer="0.31496062992125984"/>
  <pageSetup paperSize="9" fitToHeight="70" orientation="portrait" horizontalDpi="360" verticalDpi="360" r:id="rId1"/>
  <headerFooter alignWithMargins="0">
    <oddHeader>&amp;L&amp;8&amp;F&amp;R&amp;8&amp;Pod &amp;N</oddHeader>
    <oddFooter>&amp;C&amp;8&amp;A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19"/>
  <sheetViews>
    <sheetView view="pageBreakPreview" zoomScaleNormal="100" zoomScaleSheetLayoutView="100" workbookViewId="0">
      <selection activeCell="A9" sqref="A9"/>
    </sheetView>
  </sheetViews>
  <sheetFormatPr defaultRowHeight="12.75"/>
  <cols>
    <col min="1" max="1" width="3.42578125" style="344" customWidth="1"/>
    <col min="2" max="2" width="39.140625" style="345" customWidth="1"/>
    <col min="3" max="3" width="4.7109375" style="332" customWidth="1"/>
    <col min="4" max="4" width="10.7109375" style="333" customWidth="1"/>
    <col min="5" max="5" width="11.140625" style="346" bestFit="1" customWidth="1"/>
    <col min="6" max="6" width="17.140625" style="347" customWidth="1"/>
    <col min="7" max="13" width="9.140625" style="273"/>
    <col min="14" max="52" width="9.140625" style="323"/>
    <col min="53" max="53" width="3.42578125" style="323" customWidth="1"/>
    <col min="54" max="54" width="39.140625" style="323" customWidth="1"/>
    <col min="55" max="55" width="4.7109375" style="323" customWidth="1"/>
    <col min="56" max="56" width="10.7109375" style="323" customWidth="1"/>
    <col min="57" max="57" width="11.140625" style="323" bestFit="1" customWidth="1"/>
    <col min="58" max="58" width="17.140625" style="323" customWidth="1"/>
    <col min="59" max="16384" width="9.140625" style="323"/>
  </cols>
  <sheetData>
    <row r="1" spans="1:13" ht="18">
      <c r="B1" s="381" t="s">
        <v>110</v>
      </c>
    </row>
    <row r="2" spans="1:13" s="254" customFormat="1">
      <c r="A2" s="287"/>
      <c r="C2" s="289"/>
      <c r="D2" s="290"/>
      <c r="E2" s="291"/>
      <c r="F2" s="291"/>
    </row>
    <row r="3" spans="1:13" s="254" customFormat="1">
      <c r="A3" s="287"/>
      <c r="B3" s="288"/>
      <c r="C3" s="289"/>
      <c r="D3" s="290"/>
      <c r="E3" s="291"/>
      <c r="F3" s="291"/>
      <c r="G3" s="292"/>
      <c r="H3" s="292"/>
      <c r="I3" s="292"/>
      <c r="J3" s="292"/>
      <c r="K3" s="292"/>
      <c r="L3" s="292"/>
      <c r="M3" s="292"/>
    </row>
    <row r="4" spans="1:13" s="527" customFormat="1" ht="30">
      <c r="A4" s="520" t="s">
        <v>20</v>
      </c>
      <c r="B4" s="521" t="s">
        <v>124</v>
      </c>
      <c r="C4" s="522"/>
      <c r="D4" s="523"/>
      <c r="E4" s="524"/>
      <c r="F4" s="525"/>
      <c r="G4" s="526"/>
      <c r="H4" s="526"/>
      <c r="I4" s="526"/>
      <c r="J4" s="526"/>
      <c r="K4" s="526"/>
      <c r="L4" s="526"/>
      <c r="M4" s="526"/>
    </row>
    <row r="5" spans="1:13" s="299" customFormat="1">
      <c r="A5" s="300"/>
      <c r="B5" s="293"/>
      <c r="C5" s="294"/>
      <c r="D5" s="295"/>
      <c r="E5" s="296"/>
      <c r="F5" s="297"/>
      <c r="G5" s="298"/>
      <c r="H5" s="298"/>
      <c r="I5" s="298"/>
      <c r="J5" s="298"/>
      <c r="K5" s="298"/>
      <c r="L5" s="298"/>
      <c r="M5" s="298"/>
    </row>
    <row r="6" spans="1:13" s="305" customFormat="1">
      <c r="A6" s="301"/>
      <c r="B6" s="302" t="s">
        <v>29</v>
      </c>
      <c r="C6" s="303" t="s">
        <v>25</v>
      </c>
      <c r="D6" s="304" t="s">
        <v>26</v>
      </c>
      <c r="E6" s="303" t="s">
        <v>27</v>
      </c>
      <c r="F6" s="304" t="s">
        <v>28</v>
      </c>
      <c r="G6" s="298"/>
      <c r="H6" s="298"/>
      <c r="I6" s="298"/>
      <c r="J6" s="298"/>
      <c r="K6" s="298"/>
      <c r="L6" s="298"/>
      <c r="M6" s="298"/>
    </row>
    <row r="7" spans="1:13" s="299" customFormat="1">
      <c r="A7" s="300"/>
      <c r="B7" s="293"/>
      <c r="C7" s="294"/>
      <c r="D7" s="295"/>
      <c r="E7" s="296"/>
      <c r="F7" s="297"/>
      <c r="G7" s="298"/>
      <c r="H7" s="298"/>
      <c r="I7" s="298"/>
      <c r="J7" s="298"/>
      <c r="K7" s="298"/>
      <c r="L7" s="298"/>
      <c r="M7" s="298"/>
    </row>
    <row r="8" spans="1:13" s="320" customFormat="1">
      <c r="A8" s="317"/>
      <c r="B8" s="318"/>
      <c r="C8" s="307"/>
      <c r="D8" s="308"/>
      <c r="E8" s="309"/>
      <c r="F8" s="319"/>
    </row>
    <row r="9" spans="1:13" s="311" customFormat="1" ht="15" customHeight="1">
      <c r="A9" s="310" t="s">
        <v>42</v>
      </c>
      <c r="B9" s="1606" t="s">
        <v>2227</v>
      </c>
      <c r="F9" s="312"/>
    </row>
    <row r="10" spans="1:13" s="311" customFormat="1">
      <c r="A10" s="310"/>
      <c r="B10" s="1606"/>
      <c r="F10" s="312"/>
    </row>
    <row r="11" spans="1:13" s="311" customFormat="1" ht="25.5">
      <c r="A11" s="310" t="s">
        <v>75</v>
      </c>
      <c r="B11" s="1606" t="s">
        <v>2228</v>
      </c>
      <c r="F11" s="312"/>
    </row>
    <row r="12" spans="1:13" s="311" customFormat="1" ht="25.5">
      <c r="A12" s="1607"/>
      <c r="B12" s="1608" t="s">
        <v>2229</v>
      </c>
      <c r="F12" s="312"/>
    </row>
    <row r="13" spans="1:13" s="311" customFormat="1" ht="25.5">
      <c r="A13" s="1607"/>
      <c r="B13" s="1608" t="s">
        <v>2230</v>
      </c>
      <c r="F13" s="312"/>
    </row>
    <row r="14" spans="1:13" s="311" customFormat="1" ht="25.5">
      <c r="A14" s="1607"/>
      <c r="B14" s="1608" t="s">
        <v>2231</v>
      </c>
      <c r="F14" s="312"/>
    </row>
    <row r="15" spans="1:13" s="311" customFormat="1" ht="63.75">
      <c r="A15" s="1609"/>
      <c r="B15" s="1610" t="s">
        <v>2232</v>
      </c>
      <c r="C15" s="313" t="s">
        <v>35</v>
      </c>
      <c r="D15" s="314">
        <v>1</v>
      </c>
      <c r="E15" s="315"/>
      <c r="F15" s="314">
        <f>+D15*E15</f>
        <v>0</v>
      </c>
    </row>
    <row r="16" spans="1:13">
      <c r="A16" s="324"/>
      <c r="B16" s="325"/>
      <c r="C16" s="326"/>
      <c r="D16" s="327"/>
      <c r="E16" s="328"/>
      <c r="F16" s="329"/>
    </row>
    <row r="17" spans="1:13">
      <c r="A17" s="330"/>
      <c r="B17" s="331"/>
      <c r="E17" s="334"/>
      <c r="F17" s="335"/>
    </row>
    <row r="18" spans="1:13" s="342" customFormat="1" ht="26.25" thickBot="1">
      <c r="A18" s="336"/>
      <c r="B18" s="337" t="s">
        <v>103</v>
      </c>
      <c r="C18" s="338"/>
      <c r="D18" s="339"/>
      <c r="E18" s="340"/>
      <c r="F18" s="339">
        <f>SUM(F8:F17)</f>
        <v>0</v>
      </c>
      <c r="G18" s="341"/>
      <c r="H18" s="341"/>
      <c r="I18" s="341"/>
      <c r="J18" s="341"/>
      <c r="K18" s="341"/>
      <c r="L18" s="341"/>
      <c r="M18" s="341"/>
    </row>
    <row r="19" spans="1:13" ht="13.5" thickTop="1">
      <c r="A19" s="330"/>
      <c r="B19" s="343"/>
      <c r="E19" s="334"/>
      <c r="F19" s="335"/>
    </row>
  </sheetData>
  <pageMargins left="0.7" right="0.7" top="0.75" bottom="0.75" header="0.3" footer="0.3"/>
  <pageSetup paperSize="9" orientation="portrait" horizontalDpi="180" verticalDpi="180" r:id="rId1"/>
  <headerFooter alignWithMargins="0">
    <oddHeader>&amp;L&amp;8&amp;F&amp;R&amp;8&amp;Pod &amp;N</oddHeader>
    <oddFooter>&amp;C&amp;8&amp;A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CX98"/>
  <sheetViews>
    <sheetView view="pageBreakPreview" topLeftCell="A72" zoomScaleNormal="100" zoomScaleSheetLayoutView="100" workbookViewId="0">
      <selection activeCell="B20" sqref="B20"/>
    </sheetView>
  </sheetViews>
  <sheetFormatPr defaultRowHeight="12.75"/>
  <cols>
    <col min="1" max="1" width="3.42578125" style="322" customWidth="1"/>
    <col min="2" max="2" width="39.85546875" style="353" customWidth="1"/>
    <col min="3" max="3" width="6.140625" style="350" customWidth="1"/>
    <col min="4" max="4" width="10" style="379" customWidth="1"/>
    <col min="5" max="5" width="14.28515625" style="754" bestFit="1" customWidth="1"/>
    <col min="6" max="6" width="14.85546875" style="380" customWidth="1"/>
    <col min="7" max="16384" width="9.140625" style="353"/>
  </cols>
  <sheetData>
    <row r="1" spans="1:102">
      <c r="A1" s="348" t="s">
        <v>17</v>
      </c>
      <c r="B1" s="349" t="s">
        <v>650</v>
      </c>
      <c r="D1" s="351"/>
      <c r="E1" s="749"/>
      <c r="F1" s="352"/>
    </row>
    <row r="2" spans="1:102">
      <c r="A2" s="348"/>
      <c r="B2" s="349"/>
      <c r="D2" s="351"/>
      <c r="E2" s="749"/>
      <c r="F2" s="352"/>
    </row>
    <row r="3" spans="1:102" s="355" customFormat="1" ht="51">
      <c r="A3" s="348"/>
      <c r="B3" s="354" t="s">
        <v>107</v>
      </c>
      <c r="C3" s="350"/>
      <c r="D3" s="351"/>
      <c r="E3" s="749"/>
      <c r="F3" s="592"/>
    </row>
    <row r="4" spans="1:102" s="355" customFormat="1">
      <c r="A4" s="348"/>
      <c r="B4" s="354"/>
      <c r="C4" s="350"/>
      <c r="D4" s="351"/>
      <c r="E4" s="749"/>
      <c r="F4" s="352"/>
    </row>
    <row r="5" spans="1:102" s="355" customFormat="1">
      <c r="A5" s="348"/>
      <c r="B5" s="354" t="s">
        <v>125</v>
      </c>
      <c r="C5" s="350"/>
      <c r="D5" s="351"/>
      <c r="E5" s="749"/>
      <c r="F5" s="352"/>
    </row>
    <row r="6" spans="1:102" s="262" customFormat="1">
      <c r="A6" s="355"/>
      <c r="B6" s="355"/>
      <c r="C6" s="356"/>
      <c r="D6" s="357"/>
      <c r="E6" s="357"/>
      <c r="F6" s="358"/>
    </row>
    <row r="7" spans="1:102" s="322" customFormat="1">
      <c r="A7" s="261"/>
      <c r="B7" s="359" t="s">
        <v>29</v>
      </c>
      <c r="C7" s="360" t="s">
        <v>25</v>
      </c>
      <c r="D7" s="361" t="s">
        <v>26</v>
      </c>
      <c r="E7" s="361" t="s">
        <v>27</v>
      </c>
      <c r="F7" s="361" t="s">
        <v>28</v>
      </c>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row>
    <row r="8" spans="1:102" s="322" customFormat="1" ht="13.5" thickBot="1">
      <c r="A8" s="321"/>
      <c r="B8" s="362"/>
      <c r="C8" s="350"/>
      <c r="D8" s="351"/>
      <c r="E8" s="749"/>
      <c r="F8" s="352"/>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row>
    <row r="9" spans="1:102" s="322" customFormat="1" ht="39" thickBot="1">
      <c r="A9" s="321"/>
      <c r="B9" s="363" t="s">
        <v>108</v>
      </c>
      <c r="C9" s="350"/>
      <c r="D9" s="351"/>
      <c r="E9" s="749"/>
      <c r="F9" s="352"/>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row>
    <row r="10" spans="1:102" s="322" customFormat="1">
      <c r="A10" s="321"/>
      <c r="B10" s="362"/>
      <c r="C10" s="350"/>
      <c r="D10" s="351"/>
      <c r="E10" s="749"/>
      <c r="F10" s="352"/>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row>
    <row r="11" spans="1:102" s="322" customFormat="1" ht="38.25">
      <c r="A11" s="321"/>
      <c r="B11" s="362" t="s">
        <v>126</v>
      </c>
      <c r="C11" s="350"/>
      <c r="D11" s="351"/>
      <c r="E11" s="749"/>
      <c r="F11" s="352"/>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row>
    <row r="12" spans="1:102" s="322" customFormat="1">
      <c r="A12" s="321"/>
      <c r="B12" s="362"/>
      <c r="C12" s="350"/>
      <c r="D12" s="351"/>
      <c r="E12" s="749"/>
      <c r="F12" s="352"/>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row>
    <row r="13" spans="1:102" s="322" customFormat="1">
      <c r="A13" s="321"/>
      <c r="B13" s="362"/>
      <c r="C13" s="350"/>
      <c r="D13" s="351"/>
      <c r="E13" s="749"/>
      <c r="F13" s="352"/>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row>
    <row r="14" spans="1:102" s="322" customFormat="1">
      <c r="A14" s="321"/>
      <c r="B14" s="604" t="s">
        <v>649</v>
      </c>
      <c r="C14" s="350"/>
      <c r="D14" s="351"/>
      <c r="E14" s="749"/>
      <c r="F14" s="352"/>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row>
    <row r="15" spans="1:102" s="322" customFormat="1">
      <c r="A15" s="321"/>
      <c r="B15" s="362"/>
      <c r="C15" s="350"/>
      <c r="D15" s="351"/>
      <c r="E15" s="749"/>
      <c r="F15" s="352"/>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row>
    <row r="16" spans="1:102" s="322" customFormat="1" ht="63.75">
      <c r="A16" s="321"/>
      <c r="B16" s="362" t="s">
        <v>761</v>
      </c>
      <c r="C16" s="350"/>
      <c r="D16" s="351"/>
      <c r="E16" s="749"/>
      <c r="F16" s="352"/>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row>
    <row r="17" spans="1:102" s="322" customFormat="1">
      <c r="A17" s="321"/>
      <c r="B17" s="362"/>
      <c r="C17" s="350"/>
      <c r="D17" s="351"/>
      <c r="E17" s="749"/>
      <c r="F17" s="352"/>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row>
    <row r="18" spans="1:102" s="322" customFormat="1">
      <c r="A18" s="321"/>
      <c r="B18" s="362"/>
      <c r="C18" s="350"/>
      <c r="D18" s="351"/>
      <c r="E18" s="749"/>
      <c r="F18" s="352"/>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row>
    <row r="19" spans="1:102" s="322" customFormat="1">
      <c r="A19" s="321" t="s">
        <v>42</v>
      </c>
      <c r="B19" s="364" t="s">
        <v>2235</v>
      </c>
      <c r="C19" s="350" t="s">
        <v>43</v>
      </c>
      <c r="D19" s="351">
        <v>33</v>
      </c>
      <c r="E19" s="749"/>
      <c r="F19" s="365">
        <f>+D19*E19</f>
        <v>0</v>
      </c>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c r="BB19" s="353"/>
      <c r="BC19" s="353"/>
      <c r="BD19" s="353"/>
      <c r="BE19" s="353"/>
      <c r="BF19" s="353"/>
      <c r="BG19" s="353"/>
      <c r="BH19" s="353"/>
      <c r="BI19" s="353"/>
      <c r="BJ19" s="353"/>
      <c r="BK19" s="353"/>
      <c r="BL19" s="353"/>
      <c r="BM19" s="353"/>
      <c r="BN19" s="353"/>
      <c r="BO19" s="353"/>
      <c r="BP19" s="353"/>
      <c r="BQ19" s="353"/>
      <c r="BR19" s="353"/>
      <c r="BS19" s="353"/>
      <c r="BT19" s="353"/>
      <c r="BU19" s="353"/>
      <c r="BV19" s="353"/>
      <c r="BW19" s="353"/>
      <c r="BX19" s="353"/>
      <c r="BY19" s="353"/>
      <c r="BZ19" s="353"/>
      <c r="CA19" s="353"/>
      <c r="CB19" s="353"/>
      <c r="CC19" s="353"/>
      <c r="CD19" s="353"/>
      <c r="CE19" s="353"/>
      <c r="CF19" s="353"/>
      <c r="CG19" s="353"/>
      <c r="CH19" s="353"/>
      <c r="CI19" s="353"/>
      <c r="CJ19" s="353"/>
      <c r="CK19" s="353"/>
      <c r="CL19" s="353"/>
      <c r="CM19" s="353"/>
      <c r="CN19" s="353"/>
      <c r="CO19" s="353"/>
      <c r="CP19" s="353"/>
      <c r="CQ19" s="353"/>
      <c r="CR19" s="353"/>
      <c r="CS19" s="353"/>
      <c r="CT19" s="353"/>
      <c r="CU19" s="353"/>
      <c r="CV19" s="353"/>
      <c r="CW19" s="353"/>
      <c r="CX19" s="353"/>
    </row>
    <row r="20" spans="1:102" s="322" customFormat="1">
      <c r="A20" s="321"/>
      <c r="B20" s="362"/>
      <c r="C20" s="350"/>
      <c r="D20" s="351"/>
      <c r="E20" s="749"/>
      <c r="F20" s="352"/>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3"/>
      <c r="BA20" s="353"/>
      <c r="BB20" s="353"/>
      <c r="BC20" s="353"/>
      <c r="BD20" s="353"/>
      <c r="BE20" s="353"/>
      <c r="BF20" s="353"/>
      <c r="BG20" s="353"/>
      <c r="BH20" s="353"/>
      <c r="BI20" s="353"/>
      <c r="BJ20" s="353"/>
      <c r="BK20" s="353"/>
      <c r="BL20" s="353"/>
      <c r="BM20" s="353"/>
      <c r="BN20" s="353"/>
      <c r="BO20" s="353"/>
      <c r="BP20" s="353"/>
      <c r="BQ20" s="353"/>
      <c r="BR20" s="353"/>
      <c r="BS20" s="353"/>
      <c r="BT20" s="353"/>
      <c r="BU20" s="353"/>
      <c r="BV20" s="353"/>
      <c r="BW20" s="353"/>
      <c r="BX20" s="353"/>
      <c r="BY20" s="353"/>
      <c r="BZ20" s="353"/>
      <c r="CA20" s="353"/>
      <c r="CB20" s="353"/>
      <c r="CC20" s="353"/>
      <c r="CD20" s="353"/>
      <c r="CE20" s="353"/>
      <c r="CF20" s="353"/>
      <c r="CG20" s="353"/>
      <c r="CH20" s="353"/>
      <c r="CI20" s="353"/>
      <c r="CJ20" s="353"/>
      <c r="CK20" s="353"/>
      <c r="CL20" s="353"/>
      <c r="CM20" s="353"/>
      <c r="CN20" s="353"/>
      <c r="CO20" s="353"/>
      <c r="CP20" s="353"/>
      <c r="CQ20" s="353"/>
      <c r="CR20" s="353"/>
      <c r="CS20" s="353"/>
      <c r="CT20" s="353"/>
      <c r="CU20" s="353"/>
      <c r="CV20" s="353"/>
      <c r="CW20" s="353"/>
      <c r="CX20" s="353"/>
    </row>
    <row r="21" spans="1:102" s="322" customFormat="1">
      <c r="A21" s="321"/>
      <c r="B21" s="362"/>
      <c r="C21" s="350"/>
      <c r="D21" s="351"/>
      <c r="E21" s="749"/>
      <c r="F21" s="352"/>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3"/>
      <c r="BA21" s="353"/>
      <c r="BB21" s="353"/>
      <c r="BC21" s="353"/>
      <c r="BD21" s="353"/>
      <c r="BE21" s="353"/>
      <c r="BF21" s="353"/>
      <c r="BG21" s="353"/>
      <c r="BH21" s="353"/>
      <c r="BI21" s="353"/>
      <c r="BJ21" s="353"/>
      <c r="BK21" s="353"/>
      <c r="BL21" s="353"/>
      <c r="BM21" s="353"/>
      <c r="BN21" s="353"/>
      <c r="BO21" s="353"/>
      <c r="BP21" s="353"/>
      <c r="BQ21" s="353"/>
      <c r="BR21" s="353"/>
      <c r="BS21" s="353"/>
      <c r="BT21" s="353"/>
      <c r="BU21" s="353"/>
      <c r="BV21" s="353"/>
      <c r="BW21" s="353"/>
      <c r="BX21" s="353"/>
      <c r="BY21" s="353"/>
      <c r="BZ21" s="353"/>
      <c r="CA21" s="353"/>
      <c r="CB21" s="353"/>
      <c r="CC21" s="353"/>
      <c r="CD21" s="353"/>
      <c r="CE21" s="353"/>
      <c r="CF21" s="353"/>
      <c r="CG21" s="353"/>
      <c r="CH21" s="353"/>
      <c r="CI21" s="353"/>
      <c r="CJ21" s="353"/>
      <c r="CK21" s="353"/>
      <c r="CL21" s="353"/>
      <c r="CM21" s="353"/>
      <c r="CN21" s="353"/>
      <c r="CO21" s="353"/>
      <c r="CP21" s="353"/>
      <c r="CQ21" s="353"/>
      <c r="CR21" s="353"/>
      <c r="CS21" s="353"/>
      <c r="CT21" s="353"/>
      <c r="CU21" s="353"/>
      <c r="CV21" s="353"/>
      <c r="CW21" s="353"/>
      <c r="CX21" s="353"/>
    </row>
    <row r="22" spans="1:102" s="322" customFormat="1" ht="38.25">
      <c r="A22" s="321" t="s">
        <v>8</v>
      </c>
      <c r="B22" s="364" t="s">
        <v>2233</v>
      </c>
      <c r="C22" s="350" t="s">
        <v>43</v>
      </c>
      <c r="D22" s="351">
        <v>10</v>
      </c>
      <c r="E22" s="749"/>
      <c r="F22" s="365">
        <f>+D22*E22</f>
        <v>0</v>
      </c>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c r="AQ22" s="353"/>
      <c r="AR22" s="353"/>
      <c r="AS22" s="353"/>
      <c r="AT22" s="353"/>
      <c r="AU22" s="353"/>
      <c r="AV22" s="353"/>
      <c r="AW22" s="353"/>
      <c r="AX22" s="353"/>
      <c r="AY22" s="353"/>
      <c r="AZ22" s="353"/>
      <c r="BA22" s="353"/>
      <c r="BB22" s="353"/>
      <c r="BC22" s="353"/>
      <c r="BD22" s="353"/>
      <c r="BE22" s="353"/>
      <c r="BF22" s="353"/>
      <c r="BG22" s="353"/>
      <c r="BH22" s="353"/>
      <c r="BI22" s="353"/>
      <c r="BJ22" s="353"/>
      <c r="BK22" s="353"/>
      <c r="BL22" s="353"/>
      <c r="BM22" s="353"/>
      <c r="BN22" s="353"/>
      <c r="BO22" s="353"/>
      <c r="BP22" s="353"/>
      <c r="BQ22" s="353"/>
      <c r="BR22" s="353"/>
      <c r="BS22" s="353"/>
      <c r="BT22" s="353"/>
      <c r="BU22" s="353"/>
      <c r="BV22" s="353"/>
      <c r="BW22" s="353"/>
      <c r="BX22" s="353"/>
      <c r="BY22" s="353"/>
      <c r="BZ22" s="353"/>
      <c r="CA22" s="353"/>
      <c r="CB22" s="353"/>
      <c r="CC22" s="353"/>
      <c r="CD22" s="353"/>
      <c r="CE22" s="353"/>
      <c r="CF22" s="353"/>
      <c r="CG22" s="353"/>
      <c r="CH22" s="353"/>
      <c r="CI22" s="353"/>
      <c r="CJ22" s="353"/>
      <c r="CK22" s="353"/>
      <c r="CL22" s="353"/>
      <c r="CM22" s="353"/>
      <c r="CN22" s="353"/>
      <c r="CO22" s="353"/>
      <c r="CP22" s="353"/>
      <c r="CQ22" s="353"/>
      <c r="CR22" s="353"/>
      <c r="CS22" s="353"/>
      <c r="CT22" s="353"/>
      <c r="CU22" s="353"/>
      <c r="CV22" s="353"/>
      <c r="CW22" s="353"/>
      <c r="CX22" s="353"/>
    </row>
    <row r="23" spans="1:102" s="322" customFormat="1">
      <c r="A23" s="321"/>
      <c r="B23" s="362"/>
      <c r="C23" s="350"/>
      <c r="D23" s="351"/>
      <c r="E23" s="749"/>
      <c r="F23" s="352"/>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c r="AQ23" s="353"/>
      <c r="AR23" s="353"/>
      <c r="AS23" s="353"/>
      <c r="AT23" s="353"/>
      <c r="AU23" s="353"/>
      <c r="AV23" s="353"/>
      <c r="AW23" s="353"/>
      <c r="AX23" s="353"/>
      <c r="AY23" s="353"/>
      <c r="AZ23" s="353"/>
      <c r="BA23" s="353"/>
      <c r="BB23" s="353"/>
      <c r="BC23" s="353"/>
      <c r="BD23" s="353"/>
      <c r="BE23" s="353"/>
      <c r="BF23" s="353"/>
      <c r="BG23" s="353"/>
      <c r="BH23" s="353"/>
      <c r="BI23" s="353"/>
      <c r="BJ23" s="353"/>
      <c r="BK23" s="353"/>
      <c r="BL23" s="353"/>
      <c r="BM23" s="353"/>
      <c r="BN23" s="353"/>
      <c r="BO23" s="353"/>
      <c r="BP23" s="353"/>
      <c r="BQ23" s="353"/>
      <c r="BR23" s="353"/>
      <c r="BS23" s="353"/>
      <c r="BT23" s="353"/>
      <c r="BU23" s="353"/>
      <c r="BV23" s="353"/>
      <c r="BW23" s="353"/>
      <c r="BX23" s="353"/>
      <c r="BY23" s="353"/>
      <c r="BZ23" s="353"/>
      <c r="CA23" s="353"/>
      <c r="CB23" s="353"/>
      <c r="CC23" s="353"/>
      <c r="CD23" s="353"/>
      <c r="CE23" s="353"/>
      <c r="CF23" s="353"/>
      <c r="CG23" s="353"/>
      <c r="CH23" s="353"/>
      <c r="CI23" s="353"/>
      <c r="CJ23" s="353"/>
      <c r="CK23" s="353"/>
      <c r="CL23" s="353"/>
      <c r="CM23" s="353"/>
      <c r="CN23" s="353"/>
      <c r="CO23" s="353"/>
      <c r="CP23" s="353"/>
      <c r="CQ23" s="353"/>
      <c r="CR23" s="353"/>
      <c r="CS23" s="353"/>
      <c r="CT23" s="353"/>
      <c r="CU23" s="353"/>
      <c r="CV23" s="353"/>
      <c r="CW23" s="353"/>
      <c r="CX23" s="353"/>
    </row>
    <row r="24" spans="1:102" s="322" customFormat="1">
      <c r="A24" s="321"/>
      <c r="B24" s="362"/>
      <c r="C24" s="350"/>
      <c r="D24" s="351"/>
      <c r="E24" s="749"/>
      <c r="F24" s="352"/>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353"/>
      <c r="AT24" s="353"/>
      <c r="AU24" s="353"/>
      <c r="AV24" s="353"/>
      <c r="AW24" s="353"/>
      <c r="AX24" s="353"/>
      <c r="AY24" s="353"/>
      <c r="AZ24" s="353"/>
      <c r="BA24" s="353"/>
      <c r="BB24" s="353"/>
      <c r="BC24" s="353"/>
      <c r="BD24" s="353"/>
      <c r="BE24" s="353"/>
      <c r="BF24" s="353"/>
      <c r="BG24" s="353"/>
      <c r="BH24" s="353"/>
      <c r="BI24" s="353"/>
      <c r="BJ24" s="353"/>
      <c r="BK24" s="353"/>
      <c r="BL24" s="353"/>
      <c r="BM24" s="353"/>
      <c r="BN24" s="353"/>
      <c r="BO24" s="353"/>
      <c r="BP24" s="353"/>
      <c r="BQ24" s="353"/>
      <c r="BR24" s="353"/>
      <c r="BS24" s="353"/>
      <c r="BT24" s="353"/>
      <c r="BU24" s="353"/>
      <c r="BV24" s="353"/>
      <c r="BW24" s="353"/>
      <c r="BX24" s="353"/>
      <c r="BY24" s="353"/>
      <c r="BZ24" s="353"/>
      <c r="CA24" s="353"/>
      <c r="CB24" s="353"/>
      <c r="CC24" s="353"/>
      <c r="CD24" s="353"/>
      <c r="CE24" s="353"/>
      <c r="CF24" s="353"/>
      <c r="CG24" s="353"/>
      <c r="CH24" s="353"/>
      <c r="CI24" s="353"/>
      <c r="CJ24" s="353"/>
      <c r="CK24" s="353"/>
      <c r="CL24" s="353"/>
      <c r="CM24" s="353"/>
      <c r="CN24" s="353"/>
      <c r="CO24" s="353"/>
      <c r="CP24" s="353"/>
      <c r="CQ24" s="353"/>
      <c r="CR24" s="353"/>
      <c r="CS24" s="353"/>
      <c r="CT24" s="353"/>
      <c r="CU24" s="353"/>
      <c r="CV24" s="353"/>
      <c r="CW24" s="353"/>
      <c r="CX24" s="353"/>
    </row>
    <row r="25" spans="1:102" s="367" customFormat="1" ht="51">
      <c r="A25" s="697" t="s">
        <v>10</v>
      </c>
      <c r="B25" s="421" t="s">
        <v>762</v>
      </c>
      <c r="C25" s="695" t="s">
        <v>9</v>
      </c>
      <c r="D25" s="696">
        <v>393</v>
      </c>
      <c r="E25" s="749"/>
      <c r="F25" s="365">
        <f>+D25*E25</f>
        <v>0</v>
      </c>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6"/>
      <c r="AM25" s="366"/>
      <c r="AN25" s="366"/>
      <c r="AO25" s="366"/>
      <c r="AP25" s="366"/>
      <c r="AQ25" s="366"/>
      <c r="AR25" s="366"/>
      <c r="AS25" s="366"/>
      <c r="AT25" s="366"/>
      <c r="AU25" s="366"/>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6"/>
      <c r="BZ25" s="366"/>
      <c r="CA25" s="366"/>
      <c r="CB25" s="366"/>
      <c r="CC25" s="366"/>
      <c r="CD25" s="366"/>
      <c r="CE25" s="366"/>
      <c r="CF25" s="366"/>
      <c r="CG25" s="366"/>
      <c r="CH25" s="366"/>
      <c r="CI25" s="366"/>
      <c r="CJ25" s="366"/>
      <c r="CK25" s="366"/>
      <c r="CL25" s="366"/>
      <c r="CM25" s="366"/>
      <c r="CN25" s="366"/>
      <c r="CO25" s="366"/>
      <c r="CP25" s="366"/>
      <c r="CQ25" s="366"/>
      <c r="CR25" s="366"/>
      <c r="CS25" s="366"/>
      <c r="CT25" s="366"/>
      <c r="CU25" s="366"/>
      <c r="CV25" s="366"/>
      <c r="CW25" s="366"/>
      <c r="CX25" s="366"/>
    </row>
    <row r="26" spans="1:102" s="367" customFormat="1">
      <c r="A26" s="697"/>
      <c r="B26" s="698"/>
      <c r="C26" s="695"/>
      <c r="D26" s="696"/>
      <c r="E26" s="749"/>
      <c r="F26" s="365"/>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6"/>
      <c r="BZ26" s="366"/>
      <c r="CA26" s="366"/>
      <c r="CB26" s="366"/>
      <c r="CC26" s="366"/>
      <c r="CD26" s="366"/>
      <c r="CE26" s="366"/>
      <c r="CF26" s="366"/>
      <c r="CG26" s="366"/>
      <c r="CH26" s="366"/>
      <c r="CI26" s="366"/>
      <c r="CJ26" s="366"/>
      <c r="CK26" s="366"/>
      <c r="CL26" s="366"/>
      <c r="CM26" s="366"/>
      <c r="CN26" s="366"/>
      <c r="CO26" s="366"/>
      <c r="CP26" s="366"/>
      <c r="CQ26" s="366"/>
      <c r="CR26" s="366"/>
      <c r="CS26" s="366"/>
      <c r="CT26" s="366"/>
      <c r="CU26" s="366"/>
      <c r="CV26" s="366"/>
      <c r="CW26" s="366"/>
      <c r="CX26" s="366"/>
    </row>
    <row r="27" spans="1:102" s="367" customFormat="1">
      <c r="A27" s="697"/>
      <c r="B27" s="698"/>
      <c r="C27" s="695"/>
      <c r="D27" s="696"/>
      <c r="E27" s="749"/>
      <c r="F27" s="365"/>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366"/>
      <c r="AZ27" s="366"/>
      <c r="BA27" s="366"/>
      <c r="BB27" s="366"/>
      <c r="BC27" s="366"/>
      <c r="BD27" s="366"/>
      <c r="BE27" s="366"/>
      <c r="BF27" s="366"/>
      <c r="BG27" s="366"/>
      <c r="BH27" s="366"/>
      <c r="BI27" s="366"/>
      <c r="BJ27" s="366"/>
      <c r="BK27" s="366"/>
      <c r="BL27" s="366"/>
      <c r="BM27" s="366"/>
      <c r="BN27" s="366"/>
      <c r="BO27" s="366"/>
      <c r="BP27" s="366"/>
      <c r="BQ27" s="366"/>
      <c r="BR27" s="366"/>
      <c r="BS27" s="366"/>
      <c r="BT27" s="366"/>
      <c r="BU27" s="366"/>
      <c r="BV27" s="366"/>
      <c r="BW27" s="366"/>
      <c r="BX27" s="366"/>
      <c r="BY27" s="366"/>
      <c r="BZ27" s="366"/>
      <c r="CA27" s="366"/>
      <c r="CB27" s="366"/>
      <c r="CC27" s="366"/>
      <c r="CD27" s="366"/>
      <c r="CE27" s="366"/>
      <c r="CF27" s="366"/>
      <c r="CG27" s="366"/>
      <c r="CH27" s="366"/>
      <c r="CI27" s="366"/>
      <c r="CJ27" s="366"/>
      <c r="CK27" s="366"/>
      <c r="CL27" s="366"/>
      <c r="CM27" s="366"/>
      <c r="CN27" s="366"/>
      <c r="CO27" s="366"/>
      <c r="CP27" s="366"/>
      <c r="CQ27" s="366"/>
      <c r="CR27" s="366"/>
      <c r="CS27" s="366"/>
      <c r="CT27" s="366"/>
      <c r="CU27" s="366"/>
      <c r="CV27" s="366"/>
      <c r="CW27" s="366"/>
      <c r="CX27" s="366"/>
    </row>
    <row r="28" spans="1:102" s="367" customFormat="1" ht="38.25">
      <c r="A28" s="697" t="s">
        <v>11</v>
      </c>
      <c r="B28" s="421" t="s">
        <v>763</v>
      </c>
      <c r="C28" s="695" t="s">
        <v>15</v>
      </c>
      <c r="D28" s="696">
        <v>238</v>
      </c>
      <c r="E28" s="749"/>
      <c r="F28" s="365">
        <f>+D28*E28</f>
        <v>0</v>
      </c>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66"/>
      <c r="BM28" s="366"/>
      <c r="BN28" s="366"/>
      <c r="BO28" s="366"/>
      <c r="BP28" s="366"/>
      <c r="BQ28" s="366"/>
      <c r="BR28" s="366"/>
      <c r="BS28" s="366"/>
      <c r="BT28" s="366"/>
      <c r="BU28" s="366"/>
      <c r="BV28" s="366"/>
      <c r="BW28" s="366"/>
      <c r="BX28" s="366"/>
      <c r="BY28" s="366"/>
      <c r="BZ28" s="366"/>
      <c r="CA28" s="366"/>
      <c r="CB28" s="366"/>
      <c r="CC28" s="366"/>
      <c r="CD28" s="366"/>
      <c r="CE28" s="366"/>
      <c r="CF28" s="366"/>
      <c r="CG28" s="366"/>
      <c r="CH28" s="366"/>
      <c r="CI28" s="366"/>
      <c r="CJ28" s="366"/>
      <c r="CK28" s="366"/>
      <c r="CL28" s="366"/>
      <c r="CM28" s="366"/>
      <c r="CN28" s="366"/>
      <c r="CO28" s="366"/>
      <c r="CP28" s="366"/>
      <c r="CQ28" s="366"/>
      <c r="CR28" s="366"/>
      <c r="CS28" s="366"/>
      <c r="CT28" s="366"/>
      <c r="CU28" s="366"/>
      <c r="CV28" s="366"/>
      <c r="CW28" s="366"/>
      <c r="CX28" s="366"/>
    </row>
    <row r="29" spans="1:102" s="367" customFormat="1">
      <c r="A29" s="697"/>
      <c r="B29" s="362"/>
      <c r="C29" s="695"/>
      <c r="D29" s="696"/>
      <c r="E29" s="749"/>
      <c r="F29" s="365"/>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66"/>
      <c r="BL29" s="366"/>
      <c r="BM29" s="366"/>
      <c r="BN29" s="366"/>
      <c r="BO29" s="366"/>
      <c r="BP29" s="366"/>
      <c r="BQ29" s="366"/>
      <c r="BR29" s="366"/>
      <c r="BS29" s="366"/>
      <c r="BT29" s="366"/>
      <c r="BU29" s="366"/>
      <c r="BV29" s="366"/>
      <c r="BW29" s="366"/>
      <c r="BX29" s="366"/>
      <c r="BY29" s="366"/>
      <c r="BZ29" s="366"/>
      <c r="CA29" s="366"/>
      <c r="CB29" s="366"/>
      <c r="CC29" s="366"/>
      <c r="CD29" s="366"/>
      <c r="CE29" s="366"/>
      <c r="CF29" s="366"/>
      <c r="CG29" s="366"/>
      <c r="CH29" s="366"/>
      <c r="CI29" s="366"/>
      <c r="CJ29" s="366"/>
      <c r="CK29" s="366"/>
      <c r="CL29" s="366"/>
      <c r="CM29" s="366"/>
      <c r="CN29" s="366"/>
      <c r="CO29" s="366"/>
      <c r="CP29" s="366"/>
      <c r="CQ29" s="366"/>
      <c r="CR29" s="366"/>
      <c r="CS29" s="366"/>
      <c r="CT29" s="366"/>
      <c r="CU29" s="366"/>
      <c r="CV29" s="366"/>
      <c r="CW29" s="366"/>
      <c r="CX29" s="366"/>
    </row>
    <row r="30" spans="1:102" s="367" customFormat="1">
      <c r="A30" s="697"/>
      <c r="B30" s="362"/>
      <c r="C30" s="695"/>
      <c r="D30" s="696"/>
      <c r="E30" s="749"/>
      <c r="F30" s="365"/>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366"/>
      <c r="BQ30" s="366"/>
      <c r="BR30" s="366"/>
      <c r="BS30" s="366"/>
      <c r="BT30" s="366"/>
      <c r="BU30" s="366"/>
      <c r="BV30" s="366"/>
      <c r="BW30" s="366"/>
      <c r="BX30" s="366"/>
      <c r="BY30" s="366"/>
      <c r="BZ30" s="366"/>
      <c r="CA30" s="366"/>
      <c r="CB30" s="366"/>
      <c r="CC30" s="366"/>
      <c r="CD30" s="366"/>
      <c r="CE30" s="366"/>
      <c r="CF30" s="366"/>
      <c r="CG30" s="366"/>
      <c r="CH30" s="366"/>
      <c r="CI30" s="366"/>
      <c r="CJ30" s="366"/>
      <c r="CK30" s="366"/>
      <c r="CL30" s="366"/>
      <c r="CM30" s="366"/>
      <c r="CN30" s="366"/>
      <c r="CO30" s="366"/>
      <c r="CP30" s="366"/>
      <c r="CQ30" s="366"/>
      <c r="CR30" s="366"/>
      <c r="CS30" s="366"/>
      <c r="CT30" s="366"/>
      <c r="CU30" s="366"/>
      <c r="CV30" s="366"/>
      <c r="CW30" s="366"/>
      <c r="CX30" s="366"/>
    </row>
    <row r="31" spans="1:102" s="367" customFormat="1">
      <c r="A31" s="697"/>
      <c r="B31" s="604" t="s">
        <v>129</v>
      </c>
      <c r="C31" s="695"/>
      <c r="D31" s="696"/>
      <c r="E31" s="749"/>
      <c r="F31" s="365"/>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6"/>
      <c r="BZ31" s="366"/>
      <c r="CA31" s="366"/>
      <c r="CB31" s="366"/>
      <c r="CC31" s="366"/>
      <c r="CD31" s="366"/>
      <c r="CE31" s="366"/>
      <c r="CF31" s="366"/>
      <c r="CG31" s="366"/>
      <c r="CH31" s="366"/>
      <c r="CI31" s="366"/>
      <c r="CJ31" s="366"/>
      <c r="CK31" s="366"/>
      <c r="CL31" s="366"/>
      <c r="CM31" s="366"/>
      <c r="CN31" s="366"/>
      <c r="CO31" s="366"/>
      <c r="CP31" s="366"/>
      <c r="CQ31" s="366"/>
      <c r="CR31" s="366"/>
      <c r="CS31" s="366"/>
      <c r="CT31" s="366"/>
      <c r="CU31" s="366"/>
      <c r="CV31" s="366"/>
      <c r="CW31" s="366"/>
      <c r="CX31" s="366"/>
    </row>
    <row r="32" spans="1:102" s="367" customFormat="1">
      <c r="A32" s="697"/>
      <c r="B32" s="362"/>
      <c r="C32" s="695"/>
      <c r="D32" s="696"/>
      <c r="E32" s="749"/>
      <c r="F32" s="365"/>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c r="BP32" s="366"/>
      <c r="BQ32" s="366"/>
      <c r="BR32" s="366"/>
      <c r="BS32" s="366"/>
      <c r="BT32" s="366"/>
      <c r="BU32" s="366"/>
      <c r="BV32" s="366"/>
      <c r="BW32" s="366"/>
      <c r="BX32" s="366"/>
      <c r="BY32" s="366"/>
      <c r="BZ32" s="366"/>
      <c r="CA32" s="366"/>
      <c r="CB32" s="366"/>
      <c r="CC32" s="366"/>
      <c r="CD32" s="366"/>
      <c r="CE32" s="366"/>
      <c r="CF32" s="366"/>
      <c r="CG32" s="366"/>
      <c r="CH32" s="366"/>
      <c r="CI32" s="366"/>
      <c r="CJ32" s="366"/>
      <c r="CK32" s="366"/>
      <c r="CL32" s="366"/>
      <c r="CM32" s="366"/>
      <c r="CN32" s="366"/>
      <c r="CO32" s="366"/>
      <c r="CP32" s="366"/>
      <c r="CQ32" s="366"/>
      <c r="CR32" s="366"/>
      <c r="CS32" s="366"/>
      <c r="CT32" s="366"/>
      <c r="CU32" s="366"/>
      <c r="CV32" s="366"/>
      <c r="CW32" s="366"/>
      <c r="CX32" s="366"/>
    </row>
    <row r="33" spans="1:102" s="367" customFormat="1" ht="38.25">
      <c r="A33" s="697" t="s">
        <v>42</v>
      </c>
      <c r="B33" s="421" t="s">
        <v>109</v>
      </c>
      <c r="C33" s="695" t="s">
        <v>35</v>
      </c>
      <c r="D33" s="696">
        <v>1</v>
      </c>
      <c r="E33" s="749"/>
      <c r="F33" s="365">
        <f>+D33*E33</f>
        <v>0</v>
      </c>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66"/>
      <c r="CF33" s="366"/>
      <c r="CG33" s="366"/>
      <c r="CH33" s="366"/>
      <c r="CI33" s="366"/>
      <c r="CJ33" s="366"/>
      <c r="CK33" s="366"/>
      <c r="CL33" s="366"/>
      <c r="CM33" s="366"/>
      <c r="CN33" s="366"/>
      <c r="CO33" s="366"/>
      <c r="CP33" s="366"/>
      <c r="CQ33" s="366"/>
      <c r="CR33" s="366"/>
      <c r="CS33" s="366"/>
      <c r="CT33" s="366"/>
      <c r="CU33" s="366"/>
      <c r="CV33" s="366"/>
      <c r="CW33" s="366"/>
      <c r="CX33" s="366"/>
    </row>
    <row r="34" spans="1:102" s="367" customFormat="1">
      <c r="A34" s="697"/>
      <c r="B34" s="421"/>
      <c r="C34" s="695"/>
      <c r="D34" s="696"/>
      <c r="E34" s="749"/>
      <c r="F34" s="69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6"/>
      <c r="BZ34" s="366"/>
      <c r="CA34" s="366"/>
      <c r="CB34" s="366"/>
      <c r="CC34" s="366"/>
      <c r="CD34" s="366"/>
      <c r="CE34" s="366"/>
      <c r="CF34" s="366"/>
      <c r="CG34" s="366"/>
      <c r="CH34" s="366"/>
      <c r="CI34" s="366"/>
      <c r="CJ34" s="366"/>
      <c r="CK34" s="366"/>
      <c r="CL34" s="366"/>
      <c r="CM34" s="366"/>
      <c r="CN34" s="366"/>
      <c r="CO34" s="366"/>
      <c r="CP34" s="366"/>
      <c r="CQ34" s="366"/>
      <c r="CR34" s="366"/>
      <c r="CS34" s="366"/>
      <c r="CT34" s="366"/>
      <c r="CU34" s="366"/>
      <c r="CV34" s="366"/>
      <c r="CW34" s="366"/>
      <c r="CX34" s="366"/>
    </row>
    <row r="35" spans="1:102" s="367" customFormat="1">
      <c r="A35" s="697"/>
      <c r="B35" s="362"/>
      <c r="C35" s="695"/>
      <c r="D35" s="696"/>
      <c r="E35" s="749"/>
      <c r="F35" s="365"/>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6"/>
      <c r="BZ35" s="366"/>
      <c r="CA35" s="366"/>
      <c r="CB35" s="366"/>
      <c r="CC35" s="366"/>
      <c r="CD35" s="366"/>
      <c r="CE35" s="366"/>
      <c r="CF35" s="366"/>
      <c r="CG35" s="366"/>
      <c r="CH35" s="366"/>
      <c r="CI35" s="366"/>
      <c r="CJ35" s="366"/>
      <c r="CK35" s="366"/>
      <c r="CL35" s="366"/>
      <c r="CM35" s="366"/>
      <c r="CN35" s="366"/>
      <c r="CO35" s="366"/>
      <c r="CP35" s="366"/>
      <c r="CQ35" s="366"/>
      <c r="CR35" s="366"/>
      <c r="CS35" s="366"/>
      <c r="CT35" s="366"/>
      <c r="CU35" s="366"/>
      <c r="CV35" s="366"/>
      <c r="CW35" s="366"/>
      <c r="CX35" s="366"/>
    </row>
    <row r="36" spans="1:102" s="311" customFormat="1" ht="51">
      <c r="A36" s="310" t="s">
        <v>8</v>
      </c>
      <c r="B36" s="316" t="s">
        <v>635</v>
      </c>
      <c r="C36" s="313" t="s">
        <v>35</v>
      </c>
      <c r="D36" s="314">
        <v>1</v>
      </c>
      <c r="E36" s="315"/>
      <c r="F36" s="314">
        <f>+D36*E36</f>
        <v>0</v>
      </c>
    </row>
    <row r="37" spans="1:102" s="311" customFormat="1">
      <c r="A37" s="310"/>
      <c r="B37" s="316"/>
      <c r="C37" s="313"/>
      <c r="D37" s="314"/>
      <c r="E37" s="315"/>
      <c r="F37" s="314"/>
    </row>
    <row r="38" spans="1:102" s="311" customFormat="1" ht="13.5" customHeight="1">
      <c r="A38" s="310"/>
      <c r="B38" s="699" t="s">
        <v>128</v>
      </c>
      <c r="C38" s="313"/>
      <c r="D38" s="314"/>
      <c r="E38" s="315"/>
      <c r="F38" s="314"/>
    </row>
    <row r="39" spans="1:102" s="311" customFormat="1" ht="13.5" customHeight="1">
      <c r="A39" s="310"/>
      <c r="B39" s="699" t="s">
        <v>764</v>
      </c>
      <c r="C39" s="313"/>
      <c r="D39" s="314"/>
      <c r="E39" s="315"/>
      <c r="F39" s="314"/>
    </row>
    <row r="40" spans="1:102" s="311" customFormat="1" ht="38.25">
      <c r="A40" s="310"/>
      <c r="B40" s="699" t="s">
        <v>854</v>
      </c>
      <c r="C40" s="313"/>
      <c r="D40" s="314"/>
      <c r="E40" s="315"/>
      <c r="F40" s="314"/>
    </row>
    <row r="41" spans="1:102" s="311" customFormat="1" ht="127.5">
      <c r="A41" s="310"/>
      <c r="B41" s="316" t="s">
        <v>765</v>
      </c>
      <c r="C41" s="313"/>
      <c r="D41" s="314"/>
      <c r="E41" s="315"/>
      <c r="F41" s="314"/>
    </row>
    <row r="42" spans="1:102" s="311" customFormat="1" ht="13.5" customHeight="1">
      <c r="A42" s="310"/>
      <c r="B42" s="316"/>
      <c r="C42" s="313"/>
      <c r="D42" s="314"/>
      <c r="E42" s="315"/>
      <c r="F42" s="314"/>
    </row>
    <row r="43" spans="1:102" s="367" customFormat="1" ht="76.5">
      <c r="A43" s="697" t="s">
        <v>10</v>
      </c>
      <c r="B43" s="421" t="s">
        <v>774</v>
      </c>
      <c r="C43" s="695" t="s">
        <v>9</v>
      </c>
      <c r="D43" s="696">
        <f>1550+2667+380</f>
        <v>4597</v>
      </c>
      <c r="E43" s="749"/>
      <c r="F43" s="365">
        <f>+D43*E43</f>
        <v>0</v>
      </c>
      <c r="G43" s="366"/>
      <c r="H43" s="69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6"/>
      <c r="BZ43" s="366"/>
      <c r="CA43" s="366"/>
      <c r="CB43" s="366"/>
      <c r="CC43" s="366"/>
      <c r="CD43" s="366"/>
      <c r="CE43" s="366"/>
      <c r="CF43" s="366"/>
      <c r="CG43" s="366"/>
      <c r="CH43" s="366"/>
      <c r="CI43" s="366"/>
      <c r="CJ43" s="366"/>
      <c r="CK43" s="366"/>
      <c r="CL43" s="366"/>
      <c r="CM43" s="366"/>
      <c r="CN43" s="366"/>
      <c r="CO43" s="366"/>
      <c r="CP43" s="366"/>
      <c r="CQ43" s="366"/>
      <c r="CR43" s="366"/>
      <c r="CS43" s="366"/>
      <c r="CT43" s="366"/>
      <c r="CU43" s="366"/>
      <c r="CV43" s="366"/>
      <c r="CW43" s="366"/>
      <c r="CX43" s="366"/>
    </row>
    <row r="44" spans="1:102" s="367" customFormat="1">
      <c r="A44" s="697"/>
      <c r="B44" s="421"/>
      <c r="C44" s="695"/>
      <c r="D44" s="696"/>
      <c r="E44" s="749"/>
      <c r="F44" s="365"/>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6"/>
    </row>
    <row r="45" spans="1:102" s="367" customFormat="1">
      <c r="A45" s="697"/>
      <c r="B45" s="421"/>
      <c r="C45" s="695"/>
      <c r="D45" s="696"/>
      <c r="E45" s="749"/>
      <c r="F45" s="365"/>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6"/>
      <c r="CV45" s="366"/>
      <c r="CW45" s="366"/>
      <c r="CX45" s="366"/>
    </row>
    <row r="46" spans="1:102" s="367" customFormat="1" ht="63.75">
      <c r="A46" s="697" t="s">
        <v>11</v>
      </c>
      <c r="B46" s="421" t="s">
        <v>766</v>
      </c>
      <c r="C46" s="695" t="s">
        <v>9</v>
      </c>
      <c r="D46" s="696">
        <f>846+60</f>
        <v>906</v>
      </c>
      <c r="E46" s="749"/>
      <c r="F46" s="365">
        <f>+D46*E46</f>
        <v>0</v>
      </c>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row>
    <row r="47" spans="1:102" s="367" customFormat="1">
      <c r="A47" s="697"/>
      <c r="B47" s="421"/>
      <c r="C47" s="695"/>
      <c r="D47" s="696"/>
      <c r="E47" s="749"/>
      <c r="F47" s="365"/>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row>
    <row r="48" spans="1:102" s="367" customFormat="1">
      <c r="A48" s="697"/>
      <c r="B48" s="421"/>
      <c r="C48" s="695"/>
      <c r="D48" s="696"/>
      <c r="E48" s="749"/>
      <c r="F48" s="365"/>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row>
    <row r="49" spans="1:102" s="367" customFormat="1" ht="63.75" customHeight="1">
      <c r="A49" s="697" t="s">
        <v>51</v>
      </c>
      <c r="B49" s="421" t="s">
        <v>775</v>
      </c>
      <c r="C49" s="695" t="s">
        <v>9</v>
      </c>
      <c r="D49" s="696">
        <v>100</v>
      </c>
      <c r="E49" s="749"/>
      <c r="F49" s="365">
        <f>+D49*E49</f>
        <v>0</v>
      </c>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row>
    <row r="50" spans="1:102" s="367" customFormat="1">
      <c r="A50" s="697"/>
      <c r="B50" s="421"/>
      <c r="C50" s="695"/>
      <c r="D50" s="696"/>
      <c r="E50" s="749"/>
      <c r="F50" s="365"/>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row>
    <row r="51" spans="1:102" s="367" customFormat="1">
      <c r="A51" s="697"/>
      <c r="B51" s="421"/>
      <c r="C51" s="695"/>
      <c r="D51" s="696"/>
      <c r="E51" s="749"/>
      <c r="F51" s="365"/>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row>
    <row r="52" spans="1:102" s="367" customFormat="1" ht="38.25">
      <c r="A52" s="697" t="s">
        <v>52</v>
      </c>
      <c r="B52" s="421" t="s">
        <v>127</v>
      </c>
      <c r="C52" s="695" t="s">
        <v>12</v>
      </c>
      <c r="D52" s="696">
        <v>5580</v>
      </c>
      <c r="E52" s="749"/>
      <c r="F52" s="365">
        <f>+D52*E52</f>
        <v>0</v>
      </c>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row>
    <row r="53" spans="1:102" s="367" customFormat="1" ht="14.25">
      <c r="A53" s="697"/>
      <c r="B53" s="421"/>
      <c r="C53" s="695"/>
      <c r="D53" s="696"/>
      <c r="E53" s="749"/>
      <c r="F53" s="696"/>
      <c r="G53" s="700"/>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row>
    <row r="54" spans="1:102" s="367" customFormat="1">
      <c r="A54" s="697"/>
      <c r="B54" s="421"/>
      <c r="C54" s="695"/>
      <c r="D54" s="696"/>
      <c r="E54" s="749"/>
      <c r="F54" s="365"/>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6"/>
      <c r="BZ54" s="366"/>
      <c r="CA54" s="366"/>
      <c r="CB54" s="366"/>
      <c r="CC54" s="366"/>
      <c r="CD54" s="366"/>
      <c r="CE54" s="366"/>
      <c r="CF54" s="366"/>
      <c r="CG54" s="366"/>
      <c r="CH54" s="366"/>
      <c r="CI54" s="366"/>
      <c r="CJ54" s="366"/>
      <c r="CK54" s="366"/>
      <c r="CL54" s="366"/>
      <c r="CM54" s="366"/>
      <c r="CN54" s="366"/>
      <c r="CO54" s="366"/>
      <c r="CP54" s="366"/>
      <c r="CQ54" s="366"/>
      <c r="CR54" s="366"/>
      <c r="CS54" s="366"/>
      <c r="CT54" s="366"/>
      <c r="CU54" s="366"/>
      <c r="CV54" s="366"/>
      <c r="CW54" s="366"/>
      <c r="CX54" s="366"/>
    </row>
    <row r="55" spans="1:102" s="367" customFormat="1" ht="25.5">
      <c r="A55" s="697" t="s">
        <v>13</v>
      </c>
      <c r="B55" s="421" t="s">
        <v>767</v>
      </c>
      <c r="C55" s="695" t="s">
        <v>12</v>
      </c>
      <c r="D55" s="696">
        <v>5580</v>
      </c>
      <c r="E55" s="749"/>
      <c r="F55" s="365">
        <f>+D55*E55</f>
        <v>0</v>
      </c>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6"/>
      <c r="BZ55" s="366"/>
      <c r="CA55" s="366"/>
      <c r="CB55" s="366"/>
      <c r="CC55" s="366"/>
      <c r="CD55" s="366"/>
      <c r="CE55" s="366"/>
      <c r="CF55" s="366"/>
      <c r="CG55" s="366"/>
      <c r="CH55" s="366"/>
      <c r="CI55" s="366"/>
      <c r="CJ55" s="366"/>
      <c r="CK55" s="366"/>
      <c r="CL55" s="366"/>
      <c r="CM55" s="366"/>
      <c r="CN55" s="366"/>
      <c r="CO55" s="366"/>
      <c r="CP55" s="366"/>
      <c r="CQ55" s="366"/>
      <c r="CR55" s="366"/>
      <c r="CS55" s="366"/>
      <c r="CT55" s="366"/>
      <c r="CU55" s="366"/>
      <c r="CV55" s="366"/>
      <c r="CW55" s="366"/>
      <c r="CX55" s="366"/>
    </row>
    <row r="56" spans="1:102" s="367" customFormat="1" ht="14.25">
      <c r="A56" s="697"/>
      <c r="B56" s="421"/>
      <c r="C56" s="695"/>
      <c r="D56" s="696"/>
      <c r="E56" s="749"/>
      <c r="F56" s="696"/>
      <c r="G56" s="700"/>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6"/>
      <c r="BZ56" s="366"/>
      <c r="CA56" s="366"/>
      <c r="CB56" s="366"/>
      <c r="CC56" s="366"/>
      <c r="CD56" s="366"/>
      <c r="CE56" s="366"/>
      <c r="CF56" s="366"/>
      <c r="CG56" s="366"/>
      <c r="CH56" s="366"/>
      <c r="CI56" s="366"/>
      <c r="CJ56" s="366"/>
      <c r="CK56" s="366"/>
      <c r="CL56" s="366"/>
      <c r="CM56" s="366"/>
      <c r="CN56" s="366"/>
      <c r="CO56" s="366"/>
      <c r="CP56" s="366"/>
      <c r="CQ56" s="366"/>
      <c r="CR56" s="366"/>
      <c r="CS56" s="366"/>
      <c r="CT56" s="366"/>
      <c r="CU56" s="366"/>
      <c r="CV56" s="366"/>
      <c r="CW56" s="366"/>
      <c r="CX56" s="366"/>
    </row>
    <row r="57" spans="1:102" s="367" customFormat="1">
      <c r="A57" s="697"/>
      <c r="B57" s="421"/>
      <c r="C57" s="695"/>
      <c r="D57" s="696"/>
      <c r="E57" s="749"/>
      <c r="F57" s="365"/>
      <c r="G57" s="366"/>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6"/>
      <c r="BZ57" s="366"/>
      <c r="CA57" s="366"/>
      <c r="CB57" s="366"/>
      <c r="CC57" s="366"/>
      <c r="CD57" s="366"/>
      <c r="CE57" s="366"/>
      <c r="CF57" s="366"/>
      <c r="CG57" s="366"/>
      <c r="CH57" s="366"/>
      <c r="CI57" s="366"/>
      <c r="CJ57" s="366"/>
      <c r="CK57" s="366"/>
      <c r="CL57" s="366"/>
      <c r="CM57" s="366"/>
      <c r="CN57" s="366"/>
      <c r="CO57" s="366"/>
      <c r="CP57" s="366"/>
      <c r="CQ57" s="366"/>
      <c r="CR57" s="366"/>
      <c r="CS57" s="366"/>
      <c r="CT57" s="366"/>
      <c r="CU57" s="366"/>
      <c r="CV57" s="366"/>
      <c r="CW57" s="366"/>
      <c r="CX57" s="366"/>
    </row>
    <row r="58" spans="1:102" s="367" customFormat="1" ht="89.25">
      <c r="A58" s="697" t="s">
        <v>14</v>
      </c>
      <c r="B58" s="735" t="s">
        <v>772</v>
      </c>
      <c r="E58" s="750"/>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6"/>
      <c r="BZ58" s="366"/>
      <c r="CA58" s="366"/>
      <c r="CB58" s="366"/>
      <c r="CC58" s="366"/>
      <c r="CD58" s="366"/>
      <c r="CE58" s="366"/>
      <c r="CF58" s="366"/>
      <c r="CG58" s="366"/>
      <c r="CH58" s="366"/>
      <c r="CI58" s="366"/>
      <c r="CJ58" s="366"/>
      <c r="CK58" s="366"/>
      <c r="CL58" s="366"/>
      <c r="CM58" s="366"/>
      <c r="CN58" s="366"/>
      <c r="CO58" s="366"/>
      <c r="CP58" s="366"/>
      <c r="CQ58" s="366"/>
      <c r="CR58" s="366"/>
      <c r="CS58" s="366"/>
      <c r="CT58" s="366"/>
      <c r="CU58" s="366"/>
      <c r="CV58" s="366"/>
      <c r="CW58" s="366"/>
      <c r="CX58" s="366"/>
    </row>
    <row r="59" spans="1:102" s="367" customFormat="1">
      <c r="A59" s="697"/>
      <c r="B59" s="421"/>
      <c r="C59" s="695"/>
      <c r="D59" s="696"/>
      <c r="E59" s="749"/>
      <c r="F59" s="365"/>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6"/>
      <c r="BV59" s="366"/>
      <c r="BW59" s="366"/>
      <c r="BX59" s="366"/>
      <c r="BY59" s="366"/>
      <c r="BZ59" s="366"/>
      <c r="CA59" s="366"/>
      <c r="CB59" s="366"/>
      <c r="CC59" s="366"/>
      <c r="CD59" s="366"/>
      <c r="CE59" s="366"/>
      <c r="CF59" s="366"/>
      <c r="CG59" s="366"/>
      <c r="CH59" s="366"/>
      <c r="CI59" s="366"/>
      <c r="CJ59" s="366"/>
      <c r="CK59" s="366"/>
      <c r="CL59" s="366"/>
      <c r="CM59" s="366"/>
      <c r="CN59" s="366"/>
      <c r="CO59" s="366"/>
      <c r="CP59" s="366"/>
      <c r="CQ59" s="366"/>
      <c r="CR59" s="366"/>
      <c r="CS59" s="366"/>
      <c r="CT59" s="366"/>
      <c r="CU59" s="366"/>
      <c r="CV59" s="366"/>
      <c r="CW59" s="366"/>
      <c r="CX59" s="366"/>
    </row>
    <row r="60" spans="1:102" s="367" customFormat="1" ht="38.25">
      <c r="A60" s="697" t="s">
        <v>75</v>
      </c>
      <c r="B60" s="701" t="s">
        <v>770</v>
      </c>
      <c r="C60" s="695"/>
      <c r="D60" s="696"/>
      <c r="E60" s="749"/>
      <c r="F60" s="365"/>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6"/>
      <c r="BZ60" s="366"/>
      <c r="CA60" s="366"/>
      <c r="CB60" s="366"/>
      <c r="CC60" s="366"/>
      <c r="CD60" s="366"/>
      <c r="CE60" s="366"/>
      <c r="CF60" s="366"/>
      <c r="CG60" s="366"/>
      <c r="CH60" s="366"/>
      <c r="CI60" s="366"/>
      <c r="CJ60" s="366"/>
      <c r="CK60" s="366"/>
      <c r="CL60" s="366"/>
      <c r="CM60" s="366"/>
      <c r="CN60" s="366"/>
      <c r="CO60" s="366"/>
      <c r="CP60" s="366"/>
      <c r="CQ60" s="366"/>
      <c r="CR60" s="366"/>
      <c r="CS60" s="366"/>
      <c r="CT60" s="366"/>
      <c r="CU60" s="366"/>
      <c r="CV60" s="366"/>
      <c r="CW60" s="366"/>
      <c r="CX60" s="366"/>
    </row>
    <row r="61" spans="1:102" s="367" customFormat="1">
      <c r="A61" s="697"/>
      <c r="B61" s="421"/>
      <c r="C61" s="695"/>
      <c r="D61" s="696"/>
      <c r="E61" s="749"/>
      <c r="F61" s="365"/>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6"/>
      <c r="BZ61" s="366"/>
      <c r="CA61" s="366"/>
      <c r="CB61" s="366"/>
      <c r="CC61" s="366"/>
      <c r="CD61" s="366"/>
      <c r="CE61" s="366"/>
      <c r="CF61" s="366"/>
      <c r="CG61" s="366"/>
      <c r="CH61" s="366"/>
      <c r="CI61" s="366"/>
      <c r="CJ61" s="366"/>
      <c r="CK61" s="366"/>
      <c r="CL61" s="366"/>
      <c r="CM61" s="366"/>
      <c r="CN61" s="366"/>
      <c r="CO61" s="366"/>
      <c r="CP61" s="366"/>
      <c r="CQ61" s="366"/>
      <c r="CR61" s="366"/>
      <c r="CS61" s="366"/>
      <c r="CT61" s="366"/>
      <c r="CU61" s="366"/>
      <c r="CV61" s="366"/>
      <c r="CW61" s="366"/>
      <c r="CX61" s="366"/>
    </row>
    <row r="62" spans="1:102" s="367" customFormat="1" ht="38.25">
      <c r="A62" s="697" t="s">
        <v>76</v>
      </c>
      <c r="B62" s="421" t="s">
        <v>769</v>
      </c>
      <c r="C62" s="695" t="s">
        <v>9</v>
      </c>
      <c r="D62" s="696">
        <f>1730-393-906</f>
        <v>431</v>
      </c>
      <c r="E62" s="749"/>
      <c r="F62" s="365">
        <f>+D62*E62</f>
        <v>0</v>
      </c>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6"/>
      <c r="BZ62" s="366"/>
      <c r="CA62" s="366"/>
      <c r="CB62" s="366"/>
      <c r="CC62" s="366"/>
      <c r="CD62" s="366"/>
      <c r="CE62" s="366"/>
      <c r="CF62" s="366"/>
      <c r="CG62" s="366"/>
      <c r="CH62" s="366"/>
      <c r="CI62" s="366"/>
      <c r="CJ62" s="366"/>
      <c r="CK62" s="366"/>
      <c r="CL62" s="366"/>
      <c r="CM62" s="366"/>
      <c r="CN62" s="366"/>
      <c r="CO62" s="366"/>
      <c r="CP62" s="366"/>
      <c r="CQ62" s="366"/>
      <c r="CR62" s="366"/>
      <c r="CS62" s="366"/>
      <c r="CT62" s="366"/>
      <c r="CU62" s="366"/>
      <c r="CV62" s="366"/>
      <c r="CW62" s="366"/>
      <c r="CX62" s="366"/>
    </row>
    <row r="63" spans="1:102" s="367" customFormat="1">
      <c r="A63" s="697"/>
      <c r="B63" s="421"/>
      <c r="C63" s="695"/>
      <c r="D63" s="696"/>
      <c r="E63" s="749"/>
      <c r="F63" s="365"/>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6"/>
      <c r="BZ63" s="366"/>
      <c r="CA63" s="366"/>
      <c r="CB63" s="366"/>
      <c r="CC63" s="366"/>
      <c r="CD63" s="366"/>
      <c r="CE63" s="366"/>
      <c r="CF63" s="366"/>
      <c r="CG63" s="366"/>
      <c r="CH63" s="366"/>
      <c r="CI63" s="366"/>
      <c r="CJ63" s="366"/>
      <c r="CK63" s="366"/>
      <c r="CL63" s="366"/>
      <c r="CM63" s="366"/>
      <c r="CN63" s="366"/>
      <c r="CO63" s="366"/>
      <c r="CP63" s="366"/>
      <c r="CQ63" s="366"/>
      <c r="CR63" s="366"/>
      <c r="CS63" s="366"/>
      <c r="CT63" s="366"/>
      <c r="CU63" s="366"/>
      <c r="CV63" s="366"/>
      <c r="CW63" s="366"/>
      <c r="CX63" s="366"/>
    </row>
    <row r="64" spans="1:102" s="367" customFormat="1" ht="25.5">
      <c r="A64" s="697" t="s">
        <v>96</v>
      </c>
      <c r="B64" s="421" t="s">
        <v>768</v>
      </c>
      <c r="C64" s="695" t="s">
        <v>9</v>
      </c>
      <c r="D64" s="696">
        <v>393</v>
      </c>
      <c r="E64" s="749"/>
      <c r="F64" s="365">
        <f>+D64*E64</f>
        <v>0</v>
      </c>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6"/>
      <c r="BZ64" s="366"/>
      <c r="CA64" s="366"/>
      <c r="CB64" s="366"/>
      <c r="CC64" s="366"/>
      <c r="CD64" s="366"/>
      <c r="CE64" s="366"/>
      <c r="CF64" s="366"/>
      <c r="CG64" s="366"/>
      <c r="CH64" s="366"/>
      <c r="CI64" s="366"/>
      <c r="CJ64" s="366"/>
      <c r="CK64" s="366"/>
      <c r="CL64" s="366"/>
      <c r="CM64" s="366"/>
      <c r="CN64" s="366"/>
      <c r="CO64" s="366"/>
      <c r="CP64" s="366"/>
      <c r="CQ64" s="366"/>
      <c r="CR64" s="366"/>
      <c r="CS64" s="366"/>
      <c r="CT64" s="366"/>
      <c r="CU64" s="366"/>
      <c r="CV64" s="366"/>
      <c r="CW64" s="366"/>
      <c r="CX64" s="366"/>
    </row>
    <row r="65" spans="1:102" s="367" customFormat="1" ht="14.25">
      <c r="A65" s="697"/>
      <c r="B65" s="421"/>
      <c r="C65" s="695"/>
      <c r="D65" s="696"/>
      <c r="E65" s="749"/>
      <c r="F65" s="696"/>
      <c r="G65" s="700"/>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6"/>
      <c r="BV65" s="366"/>
      <c r="BW65" s="366"/>
      <c r="BX65" s="366"/>
      <c r="BY65" s="366"/>
      <c r="BZ65" s="366"/>
      <c r="CA65" s="366"/>
      <c r="CB65" s="366"/>
      <c r="CC65" s="366"/>
      <c r="CD65" s="366"/>
      <c r="CE65" s="366"/>
      <c r="CF65" s="366"/>
      <c r="CG65" s="366"/>
      <c r="CH65" s="366"/>
      <c r="CI65" s="366"/>
      <c r="CJ65" s="366"/>
      <c r="CK65" s="366"/>
      <c r="CL65" s="366"/>
      <c r="CM65" s="366"/>
      <c r="CN65" s="366"/>
      <c r="CO65" s="366"/>
      <c r="CP65" s="366"/>
      <c r="CQ65" s="366"/>
      <c r="CR65" s="366"/>
      <c r="CS65" s="366"/>
      <c r="CT65" s="366"/>
      <c r="CU65" s="366"/>
      <c r="CV65" s="366"/>
      <c r="CW65" s="366"/>
      <c r="CX65" s="366"/>
    </row>
    <row r="66" spans="1:102" s="367" customFormat="1" ht="51">
      <c r="A66" s="697" t="s">
        <v>97</v>
      </c>
      <c r="B66" s="421" t="s">
        <v>771</v>
      </c>
      <c r="C66" s="695" t="s">
        <v>9</v>
      </c>
      <c r="D66" s="696">
        <v>100</v>
      </c>
      <c r="E66" s="749"/>
      <c r="F66" s="365">
        <f>+D66*E66</f>
        <v>0</v>
      </c>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6"/>
      <c r="BZ66" s="366"/>
      <c r="CA66" s="366"/>
      <c r="CB66" s="366"/>
      <c r="CC66" s="366"/>
      <c r="CD66" s="366"/>
      <c r="CE66" s="366"/>
      <c r="CF66" s="366"/>
      <c r="CG66" s="366"/>
      <c r="CH66" s="366"/>
      <c r="CI66" s="366"/>
      <c r="CJ66" s="366"/>
      <c r="CK66" s="366"/>
      <c r="CL66" s="366"/>
      <c r="CM66" s="366"/>
      <c r="CN66" s="366"/>
      <c r="CO66" s="366"/>
      <c r="CP66" s="366"/>
      <c r="CQ66" s="366"/>
      <c r="CR66" s="366"/>
      <c r="CS66" s="366"/>
      <c r="CT66" s="366"/>
      <c r="CU66" s="366"/>
      <c r="CV66" s="366"/>
      <c r="CW66" s="366"/>
      <c r="CX66" s="366"/>
    </row>
    <row r="67" spans="1:102" s="367" customFormat="1">
      <c r="A67" s="697"/>
      <c r="B67" s="421"/>
      <c r="C67" s="695"/>
      <c r="D67" s="696"/>
      <c r="E67" s="749"/>
      <c r="F67" s="365"/>
      <c r="G67" s="366"/>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6"/>
      <c r="BZ67" s="366"/>
      <c r="CA67" s="366"/>
      <c r="CB67" s="366"/>
      <c r="CC67" s="366"/>
      <c r="CD67" s="366"/>
      <c r="CE67" s="366"/>
      <c r="CF67" s="366"/>
      <c r="CG67" s="366"/>
      <c r="CH67" s="366"/>
      <c r="CI67" s="366"/>
      <c r="CJ67" s="366"/>
      <c r="CK67" s="366"/>
      <c r="CL67" s="366"/>
      <c r="CM67" s="366"/>
      <c r="CN67" s="366"/>
      <c r="CO67" s="366"/>
      <c r="CP67" s="366"/>
      <c r="CQ67" s="366"/>
      <c r="CR67" s="366"/>
      <c r="CS67" s="366"/>
      <c r="CT67" s="366"/>
      <c r="CU67" s="366"/>
      <c r="CV67" s="366"/>
      <c r="CW67" s="366"/>
      <c r="CX67" s="366"/>
    </row>
    <row r="68" spans="1:102" s="367" customFormat="1">
      <c r="A68" s="697"/>
      <c r="B68" s="421"/>
      <c r="C68" s="695"/>
      <c r="D68" s="696"/>
      <c r="E68" s="749"/>
      <c r="F68" s="365"/>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6"/>
      <c r="BZ68" s="366"/>
      <c r="CA68" s="366"/>
      <c r="CB68" s="366"/>
      <c r="CC68" s="366"/>
      <c r="CD68" s="366"/>
      <c r="CE68" s="366"/>
      <c r="CF68" s="366"/>
      <c r="CG68" s="366"/>
      <c r="CH68" s="366"/>
      <c r="CI68" s="366"/>
      <c r="CJ68" s="366"/>
      <c r="CK68" s="366"/>
      <c r="CL68" s="366"/>
      <c r="CM68" s="366"/>
      <c r="CN68" s="366"/>
      <c r="CO68" s="366"/>
      <c r="CP68" s="366"/>
      <c r="CQ68" s="366"/>
      <c r="CR68" s="366"/>
      <c r="CS68" s="366"/>
      <c r="CT68" s="366"/>
      <c r="CU68" s="366"/>
      <c r="CV68" s="366"/>
      <c r="CW68" s="366"/>
      <c r="CX68" s="366"/>
    </row>
    <row r="69" spans="1:102" s="367" customFormat="1" ht="38.25">
      <c r="A69" s="697" t="s">
        <v>16</v>
      </c>
      <c r="B69" s="421" t="s">
        <v>773</v>
      </c>
      <c r="C69" s="695" t="s">
        <v>9</v>
      </c>
      <c r="D69" s="696">
        <f>4597-431</f>
        <v>4166</v>
      </c>
      <c r="E69" s="749"/>
      <c r="F69" s="365">
        <f>+D69*E69</f>
        <v>0</v>
      </c>
      <c r="G69" s="366"/>
      <c r="H69" s="69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6"/>
      <c r="BZ69" s="366"/>
      <c r="CA69" s="366"/>
      <c r="CB69" s="366"/>
      <c r="CC69" s="366"/>
      <c r="CD69" s="366"/>
      <c r="CE69" s="366"/>
      <c r="CF69" s="366"/>
      <c r="CG69" s="366"/>
      <c r="CH69" s="366"/>
      <c r="CI69" s="366"/>
      <c r="CJ69" s="366"/>
      <c r="CK69" s="366"/>
      <c r="CL69" s="366"/>
      <c r="CM69" s="366"/>
      <c r="CN69" s="366"/>
      <c r="CO69" s="366"/>
      <c r="CP69" s="366"/>
      <c r="CQ69" s="366"/>
      <c r="CR69" s="366"/>
      <c r="CS69" s="366"/>
      <c r="CT69" s="366"/>
      <c r="CU69" s="366"/>
      <c r="CV69" s="366"/>
      <c r="CW69" s="366"/>
      <c r="CX69" s="366"/>
    </row>
    <row r="70" spans="1:102" s="367" customFormat="1">
      <c r="A70" s="697"/>
      <c r="B70" s="421"/>
      <c r="C70" s="695"/>
      <c r="D70" s="696"/>
      <c r="E70" s="749"/>
      <c r="F70" s="365"/>
      <c r="G70" s="366"/>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366"/>
      <c r="BY70" s="366"/>
      <c r="BZ70" s="366"/>
      <c r="CA70" s="366"/>
      <c r="CB70" s="366"/>
      <c r="CC70" s="366"/>
      <c r="CD70" s="366"/>
      <c r="CE70" s="366"/>
      <c r="CF70" s="366"/>
      <c r="CG70" s="366"/>
      <c r="CH70" s="366"/>
      <c r="CI70" s="366"/>
      <c r="CJ70" s="366"/>
      <c r="CK70" s="366"/>
      <c r="CL70" s="366"/>
      <c r="CM70" s="366"/>
      <c r="CN70" s="366"/>
      <c r="CO70" s="366"/>
      <c r="CP70" s="366"/>
      <c r="CQ70" s="366"/>
      <c r="CR70" s="366"/>
      <c r="CS70" s="366"/>
      <c r="CT70" s="366"/>
      <c r="CU70" s="366"/>
      <c r="CV70" s="366"/>
      <c r="CW70" s="366"/>
      <c r="CX70" s="366"/>
    </row>
    <row r="71" spans="1:102" s="367" customFormat="1">
      <c r="A71" s="697"/>
      <c r="B71" s="421"/>
      <c r="C71" s="695"/>
      <c r="D71" s="696"/>
      <c r="E71" s="749"/>
      <c r="F71" s="365"/>
      <c r="G71" s="366"/>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6"/>
      <c r="AZ71" s="366"/>
      <c r="BA71" s="366"/>
      <c r="BB71" s="366"/>
      <c r="BC71" s="366"/>
      <c r="BD71" s="366"/>
      <c r="BE71" s="366"/>
      <c r="BF71" s="366"/>
      <c r="BG71" s="366"/>
      <c r="BH71" s="366"/>
      <c r="BI71" s="366"/>
      <c r="BJ71" s="366"/>
      <c r="BK71" s="366"/>
      <c r="BL71" s="366"/>
      <c r="BM71" s="366"/>
      <c r="BN71" s="366"/>
      <c r="BO71" s="366"/>
      <c r="BP71" s="366"/>
      <c r="BQ71" s="366"/>
      <c r="BR71" s="366"/>
      <c r="BS71" s="366"/>
      <c r="BT71" s="366"/>
      <c r="BU71" s="366"/>
      <c r="BV71" s="366"/>
      <c r="BW71" s="366"/>
      <c r="BX71" s="366"/>
      <c r="BY71" s="366"/>
      <c r="BZ71" s="366"/>
      <c r="CA71" s="366"/>
      <c r="CB71" s="366"/>
      <c r="CC71" s="366"/>
      <c r="CD71" s="366"/>
      <c r="CE71" s="366"/>
      <c r="CF71" s="366"/>
      <c r="CG71" s="366"/>
      <c r="CH71" s="366"/>
      <c r="CI71" s="366"/>
      <c r="CJ71" s="366"/>
      <c r="CK71" s="366"/>
      <c r="CL71" s="366"/>
      <c r="CM71" s="366"/>
      <c r="CN71" s="366"/>
      <c r="CO71" s="366"/>
      <c r="CP71" s="366"/>
      <c r="CQ71" s="366"/>
      <c r="CR71" s="366"/>
      <c r="CS71" s="366"/>
      <c r="CT71" s="366"/>
      <c r="CU71" s="366"/>
      <c r="CV71" s="366"/>
      <c r="CW71" s="366"/>
      <c r="CX71" s="366"/>
    </row>
    <row r="72" spans="1:102" s="367" customFormat="1" ht="114.75">
      <c r="A72" s="697" t="s">
        <v>30</v>
      </c>
      <c r="B72" s="735" t="s">
        <v>815</v>
      </c>
      <c r="C72" s="695" t="s">
        <v>9</v>
      </c>
      <c r="D72" s="696">
        <f>353.6+190+1375+230</f>
        <v>2148.6</v>
      </c>
      <c r="E72" s="749"/>
      <c r="F72" s="365">
        <f>+D72*E72</f>
        <v>0</v>
      </c>
      <c r="G72" s="366"/>
      <c r="H72" s="69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c r="BQ72" s="366"/>
      <c r="BR72" s="366"/>
      <c r="BS72" s="366"/>
      <c r="BT72" s="366"/>
      <c r="BU72" s="366"/>
      <c r="BV72" s="366"/>
      <c r="BW72" s="366"/>
      <c r="BX72" s="366"/>
      <c r="BY72" s="366"/>
      <c r="BZ72" s="366"/>
      <c r="CA72" s="366"/>
      <c r="CB72" s="366"/>
      <c r="CC72" s="366"/>
      <c r="CD72" s="366"/>
      <c r="CE72" s="366"/>
      <c r="CF72" s="366"/>
      <c r="CG72" s="366"/>
      <c r="CH72" s="366"/>
      <c r="CI72" s="366"/>
      <c r="CJ72" s="366"/>
      <c r="CK72" s="366"/>
      <c r="CL72" s="366"/>
      <c r="CM72" s="366"/>
      <c r="CN72" s="366"/>
      <c r="CO72" s="366"/>
      <c r="CP72" s="366"/>
      <c r="CQ72" s="366"/>
      <c r="CR72" s="366"/>
      <c r="CS72" s="366"/>
      <c r="CT72" s="366"/>
      <c r="CU72" s="366"/>
      <c r="CV72" s="366"/>
      <c r="CW72" s="366"/>
      <c r="CX72" s="366"/>
    </row>
    <row r="73" spans="1:102" s="367" customFormat="1">
      <c r="A73" s="697"/>
      <c r="B73" s="421"/>
      <c r="C73" s="695"/>
      <c r="D73" s="696"/>
      <c r="E73" s="749"/>
      <c r="F73" s="365"/>
      <c r="G73" s="366"/>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c r="BQ73" s="366"/>
      <c r="BR73" s="366"/>
      <c r="BS73" s="366"/>
      <c r="BT73" s="366"/>
      <c r="BU73" s="366"/>
      <c r="BV73" s="366"/>
      <c r="BW73" s="366"/>
      <c r="BX73" s="366"/>
      <c r="BY73" s="366"/>
      <c r="BZ73" s="366"/>
      <c r="CA73" s="366"/>
      <c r="CB73" s="366"/>
      <c r="CC73" s="366"/>
      <c r="CD73" s="366"/>
      <c r="CE73" s="366"/>
      <c r="CF73" s="366"/>
      <c r="CG73" s="366"/>
      <c r="CH73" s="366"/>
      <c r="CI73" s="366"/>
      <c r="CJ73" s="366"/>
      <c r="CK73" s="366"/>
      <c r="CL73" s="366"/>
      <c r="CM73" s="366"/>
      <c r="CN73" s="366"/>
      <c r="CO73" s="366"/>
      <c r="CP73" s="366"/>
      <c r="CQ73" s="366"/>
      <c r="CR73" s="366"/>
      <c r="CS73" s="366"/>
      <c r="CT73" s="366"/>
      <c r="CU73" s="366"/>
      <c r="CV73" s="366"/>
      <c r="CW73" s="366"/>
      <c r="CX73" s="366"/>
    </row>
    <row r="74" spans="1:102" s="367" customFormat="1">
      <c r="A74" s="697"/>
      <c r="B74" s="421"/>
      <c r="C74" s="695"/>
      <c r="D74" s="696"/>
      <c r="E74" s="749"/>
      <c r="F74" s="365"/>
      <c r="G74" s="366"/>
      <c r="H74" s="366"/>
      <c r="I74" s="366"/>
      <c r="J74" s="366"/>
      <c r="K74" s="36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6"/>
      <c r="BL74" s="366"/>
      <c r="BM74" s="366"/>
      <c r="BN74" s="366"/>
      <c r="BO74" s="366"/>
      <c r="BP74" s="366"/>
      <c r="BQ74" s="366"/>
      <c r="BR74" s="366"/>
      <c r="BS74" s="366"/>
      <c r="BT74" s="366"/>
      <c r="BU74" s="366"/>
      <c r="BV74" s="366"/>
      <c r="BW74" s="366"/>
      <c r="BX74" s="366"/>
      <c r="BY74" s="366"/>
      <c r="BZ74" s="366"/>
      <c r="CA74" s="366"/>
      <c r="CB74" s="366"/>
      <c r="CC74" s="366"/>
      <c r="CD74" s="366"/>
      <c r="CE74" s="366"/>
      <c r="CF74" s="366"/>
      <c r="CG74" s="366"/>
      <c r="CH74" s="366"/>
      <c r="CI74" s="366"/>
      <c r="CJ74" s="366"/>
      <c r="CK74" s="366"/>
      <c r="CL74" s="366"/>
      <c r="CM74" s="366"/>
      <c r="CN74" s="366"/>
      <c r="CO74" s="366"/>
      <c r="CP74" s="366"/>
      <c r="CQ74" s="366"/>
      <c r="CR74" s="366"/>
      <c r="CS74" s="366"/>
      <c r="CT74" s="366"/>
      <c r="CU74" s="366"/>
      <c r="CV74" s="366"/>
      <c r="CW74" s="366"/>
      <c r="CX74" s="366"/>
    </row>
    <row r="75" spans="1:102" s="367" customFormat="1">
      <c r="A75" s="697"/>
      <c r="B75" s="362" t="s">
        <v>130</v>
      </c>
      <c r="C75" s="695"/>
      <c r="D75" s="696"/>
      <c r="E75" s="749"/>
      <c r="F75" s="365"/>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6"/>
      <c r="AY75" s="366"/>
      <c r="AZ75" s="366"/>
      <c r="BA75" s="366"/>
      <c r="BB75" s="366"/>
      <c r="BC75" s="366"/>
      <c r="BD75" s="366"/>
      <c r="BE75" s="366"/>
      <c r="BF75" s="366"/>
      <c r="BG75" s="366"/>
      <c r="BH75" s="366"/>
      <c r="BI75" s="366"/>
      <c r="BJ75" s="366"/>
      <c r="BK75" s="366"/>
      <c r="BL75" s="366"/>
      <c r="BM75" s="366"/>
      <c r="BN75" s="366"/>
      <c r="BO75" s="366"/>
      <c r="BP75" s="366"/>
      <c r="BQ75" s="366"/>
      <c r="BR75" s="366"/>
      <c r="BS75" s="366"/>
      <c r="BT75" s="366"/>
      <c r="BU75" s="366"/>
      <c r="BV75" s="366"/>
      <c r="BW75" s="366"/>
      <c r="BX75" s="366"/>
      <c r="BY75" s="366"/>
      <c r="BZ75" s="366"/>
      <c r="CA75" s="366"/>
      <c r="CB75" s="366"/>
      <c r="CC75" s="366"/>
      <c r="CD75" s="366"/>
      <c r="CE75" s="366"/>
      <c r="CF75" s="366"/>
      <c r="CG75" s="366"/>
      <c r="CH75" s="366"/>
      <c r="CI75" s="366"/>
      <c r="CJ75" s="366"/>
      <c r="CK75" s="366"/>
      <c r="CL75" s="366"/>
      <c r="CM75" s="366"/>
      <c r="CN75" s="366"/>
      <c r="CO75" s="366"/>
      <c r="CP75" s="366"/>
      <c r="CQ75" s="366"/>
      <c r="CR75" s="366"/>
      <c r="CS75" s="366"/>
      <c r="CT75" s="366"/>
      <c r="CU75" s="366"/>
      <c r="CV75" s="366"/>
      <c r="CW75" s="366"/>
      <c r="CX75" s="366"/>
    </row>
    <row r="76" spans="1:102" s="367" customFormat="1">
      <c r="A76" s="697"/>
      <c r="B76" s="362"/>
      <c r="C76" s="695"/>
      <c r="D76" s="696"/>
      <c r="E76" s="749"/>
      <c r="F76" s="365"/>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s="366"/>
      <c r="AZ76" s="366"/>
      <c r="BA76" s="366"/>
      <c r="BB76" s="366"/>
      <c r="BC76" s="366"/>
      <c r="BD76" s="366"/>
      <c r="BE76" s="366"/>
      <c r="BF76" s="366"/>
      <c r="BG76" s="366"/>
      <c r="BH76" s="366"/>
      <c r="BI76" s="366"/>
      <c r="BJ76" s="366"/>
      <c r="BK76" s="366"/>
      <c r="BL76" s="366"/>
      <c r="BM76" s="366"/>
      <c r="BN76" s="366"/>
      <c r="BO76" s="366"/>
      <c r="BP76" s="366"/>
      <c r="BQ76" s="366"/>
      <c r="BR76" s="366"/>
      <c r="BS76" s="366"/>
      <c r="BT76" s="366"/>
      <c r="BU76" s="366"/>
      <c r="BV76" s="366"/>
      <c r="BW76" s="366"/>
      <c r="BX76" s="366"/>
      <c r="BY76" s="366"/>
      <c r="BZ76" s="366"/>
      <c r="CA76" s="366"/>
      <c r="CB76" s="366"/>
      <c r="CC76" s="366"/>
      <c r="CD76" s="366"/>
      <c r="CE76" s="366"/>
      <c r="CF76" s="366"/>
      <c r="CG76" s="366"/>
      <c r="CH76" s="366"/>
      <c r="CI76" s="366"/>
      <c r="CJ76" s="366"/>
      <c r="CK76" s="366"/>
      <c r="CL76" s="366"/>
      <c r="CM76" s="366"/>
      <c r="CN76" s="366"/>
      <c r="CO76" s="366"/>
      <c r="CP76" s="366"/>
      <c r="CQ76" s="366"/>
      <c r="CR76" s="366"/>
      <c r="CS76" s="366"/>
      <c r="CT76" s="366"/>
      <c r="CU76" s="366"/>
      <c r="CV76" s="366"/>
      <c r="CW76" s="366"/>
      <c r="CX76" s="366"/>
    </row>
    <row r="77" spans="1:102" s="367" customFormat="1" ht="76.5">
      <c r="A77" s="697" t="s">
        <v>14</v>
      </c>
      <c r="B77" s="735" t="s">
        <v>613</v>
      </c>
      <c r="E77" s="750"/>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6"/>
      <c r="BI77" s="366"/>
      <c r="BJ77" s="366"/>
      <c r="BK77" s="366"/>
      <c r="BL77" s="366"/>
      <c r="BM77" s="366"/>
      <c r="BN77" s="366"/>
      <c r="BO77" s="366"/>
      <c r="BP77" s="366"/>
      <c r="BQ77" s="366"/>
      <c r="BR77" s="366"/>
      <c r="BS77" s="366"/>
      <c r="BT77" s="366"/>
      <c r="BU77" s="366"/>
      <c r="BV77" s="366"/>
      <c r="BW77" s="366"/>
      <c r="BX77" s="366"/>
      <c r="BY77" s="366"/>
      <c r="BZ77" s="366"/>
      <c r="CA77" s="366"/>
      <c r="CB77" s="366"/>
      <c r="CC77" s="366"/>
      <c r="CD77" s="366"/>
      <c r="CE77" s="366"/>
      <c r="CF77" s="366"/>
      <c r="CG77" s="366"/>
      <c r="CH77" s="366"/>
      <c r="CI77" s="366"/>
      <c r="CJ77" s="366"/>
      <c r="CK77" s="366"/>
      <c r="CL77" s="366"/>
      <c r="CM77" s="366"/>
      <c r="CN77" s="366"/>
      <c r="CO77" s="366"/>
      <c r="CP77" s="366"/>
      <c r="CQ77" s="366"/>
      <c r="CR77" s="366"/>
      <c r="CS77" s="366"/>
      <c r="CT77" s="366"/>
      <c r="CU77" s="366"/>
      <c r="CV77" s="366"/>
      <c r="CW77" s="366"/>
      <c r="CX77" s="366"/>
    </row>
    <row r="78" spans="1:102" s="367" customFormat="1">
      <c r="A78" s="697"/>
      <c r="B78" s="421" t="s">
        <v>131</v>
      </c>
      <c r="C78" s="695"/>
      <c r="D78" s="696"/>
      <c r="E78" s="749"/>
      <c r="F78" s="365"/>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6"/>
      <c r="BE78" s="366"/>
      <c r="BF78" s="366"/>
      <c r="BG78" s="366"/>
      <c r="BH78" s="366"/>
      <c r="BI78" s="366"/>
      <c r="BJ78" s="366"/>
      <c r="BK78" s="366"/>
      <c r="BL78" s="366"/>
      <c r="BM78" s="366"/>
      <c r="BN78" s="366"/>
      <c r="BO78" s="366"/>
      <c r="BP78" s="366"/>
      <c r="BQ78" s="366"/>
      <c r="BR78" s="366"/>
      <c r="BS78" s="366"/>
      <c r="BT78" s="366"/>
      <c r="BU78" s="366"/>
      <c r="BV78" s="366"/>
      <c r="BW78" s="366"/>
      <c r="BX78" s="366"/>
      <c r="BY78" s="366"/>
      <c r="BZ78" s="366"/>
      <c r="CA78" s="366"/>
      <c r="CB78" s="366"/>
      <c r="CC78" s="366"/>
      <c r="CD78" s="366"/>
      <c r="CE78" s="366"/>
      <c r="CF78" s="366"/>
      <c r="CG78" s="366"/>
      <c r="CH78" s="366"/>
      <c r="CI78" s="366"/>
      <c r="CJ78" s="366"/>
      <c r="CK78" s="366"/>
      <c r="CL78" s="366"/>
      <c r="CM78" s="366"/>
      <c r="CN78" s="366"/>
      <c r="CO78" s="366"/>
      <c r="CP78" s="366"/>
      <c r="CQ78" s="366"/>
      <c r="CR78" s="366"/>
      <c r="CS78" s="366"/>
      <c r="CT78" s="366"/>
      <c r="CU78" s="366"/>
      <c r="CV78" s="366"/>
      <c r="CW78" s="366"/>
      <c r="CX78" s="366"/>
    </row>
    <row r="79" spans="1:102" s="367" customFormat="1" ht="25.5">
      <c r="A79" s="697"/>
      <c r="B79" s="421" t="s">
        <v>563</v>
      </c>
      <c r="C79" s="695"/>
      <c r="D79" s="696"/>
      <c r="E79" s="749"/>
      <c r="F79" s="365"/>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6"/>
      <c r="BQ79" s="366"/>
      <c r="BR79" s="366"/>
      <c r="BS79" s="366"/>
      <c r="BT79" s="366"/>
      <c r="BU79" s="366"/>
      <c r="BV79" s="366"/>
      <c r="BW79" s="366"/>
      <c r="BX79" s="366"/>
      <c r="BY79" s="366"/>
      <c r="BZ79" s="366"/>
      <c r="CA79" s="366"/>
      <c r="CB79" s="366"/>
      <c r="CC79" s="366"/>
      <c r="CD79" s="366"/>
      <c r="CE79" s="366"/>
      <c r="CF79" s="366"/>
      <c r="CG79" s="366"/>
      <c r="CH79" s="366"/>
      <c r="CI79" s="366"/>
      <c r="CJ79" s="366"/>
      <c r="CK79" s="366"/>
      <c r="CL79" s="366"/>
      <c r="CM79" s="366"/>
      <c r="CN79" s="366"/>
      <c r="CO79" s="366"/>
      <c r="CP79" s="366"/>
      <c r="CQ79" s="366"/>
      <c r="CR79" s="366"/>
      <c r="CS79" s="366"/>
      <c r="CT79" s="366"/>
      <c r="CU79" s="366"/>
      <c r="CV79" s="366"/>
      <c r="CW79" s="366"/>
      <c r="CX79" s="366"/>
    </row>
    <row r="80" spans="1:102" s="367" customFormat="1" ht="25.5">
      <c r="A80" s="697"/>
      <c r="B80" s="421" t="s">
        <v>132</v>
      </c>
      <c r="C80" s="695"/>
      <c r="D80" s="696"/>
      <c r="E80" s="749"/>
      <c r="F80" s="365"/>
      <c r="G80" s="366"/>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66"/>
      <c r="AZ80" s="366"/>
      <c r="BA80" s="366"/>
      <c r="BB80" s="366"/>
      <c r="BC80" s="366"/>
      <c r="BD80" s="366"/>
      <c r="BE80" s="366"/>
      <c r="BF80" s="366"/>
      <c r="BG80" s="366"/>
      <c r="BH80" s="366"/>
      <c r="BI80" s="366"/>
      <c r="BJ80" s="366"/>
      <c r="BK80" s="366"/>
      <c r="BL80" s="366"/>
      <c r="BM80" s="366"/>
      <c r="BN80" s="366"/>
      <c r="BO80" s="366"/>
      <c r="BP80" s="366"/>
      <c r="BQ80" s="366"/>
      <c r="BR80" s="366"/>
      <c r="BS80" s="366"/>
      <c r="BT80" s="366"/>
      <c r="BU80" s="366"/>
      <c r="BV80" s="366"/>
      <c r="BW80" s="366"/>
      <c r="BX80" s="366"/>
      <c r="BY80" s="366"/>
      <c r="BZ80" s="366"/>
      <c r="CA80" s="366"/>
      <c r="CB80" s="366"/>
      <c r="CC80" s="366"/>
      <c r="CD80" s="366"/>
      <c r="CE80" s="366"/>
      <c r="CF80" s="366"/>
      <c r="CG80" s="366"/>
      <c r="CH80" s="366"/>
      <c r="CI80" s="366"/>
      <c r="CJ80" s="366"/>
      <c r="CK80" s="366"/>
      <c r="CL80" s="366"/>
      <c r="CM80" s="366"/>
      <c r="CN80" s="366"/>
      <c r="CO80" s="366"/>
      <c r="CP80" s="366"/>
      <c r="CQ80" s="366"/>
      <c r="CR80" s="366"/>
      <c r="CS80" s="366"/>
      <c r="CT80" s="366"/>
      <c r="CU80" s="366"/>
      <c r="CV80" s="366"/>
      <c r="CW80" s="366"/>
      <c r="CX80" s="366"/>
    </row>
    <row r="81" spans="1:102" s="367" customFormat="1" ht="38.25">
      <c r="A81" s="697"/>
      <c r="B81" s="421" t="s">
        <v>677</v>
      </c>
      <c r="C81" s="695"/>
      <c r="D81" s="696"/>
      <c r="E81" s="749"/>
      <c r="F81" s="365"/>
      <c r="G81" s="366"/>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6"/>
      <c r="AY81" s="366"/>
      <c r="AZ81" s="366"/>
      <c r="BA81" s="366"/>
      <c r="BB81" s="366"/>
      <c r="BC81" s="366"/>
      <c r="BD81" s="366"/>
      <c r="BE81" s="366"/>
      <c r="BF81" s="366"/>
      <c r="BG81" s="366"/>
      <c r="BH81" s="366"/>
      <c r="BI81" s="366"/>
      <c r="BJ81" s="366"/>
      <c r="BK81" s="366"/>
      <c r="BL81" s="366"/>
      <c r="BM81" s="366"/>
      <c r="BN81" s="366"/>
      <c r="BO81" s="366"/>
      <c r="BP81" s="366"/>
      <c r="BQ81" s="366"/>
      <c r="BR81" s="366"/>
      <c r="BS81" s="366"/>
      <c r="BT81" s="366"/>
      <c r="BU81" s="366"/>
      <c r="BV81" s="366"/>
      <c r="BW81" s="366"/>
      <c r="BX81" s="366"/>
      <c r="BY81" s="366"/>
      <c r="BZ81" s="366"/>
      <c r="CA81" s="366"/>
      <c r="CB81" s="366"/>
      <c r="CC81" s="366"/>
      <c r="CD81" s="366"/>
      <c r="CE81" s="366"/>
      <c r="CF81" s="366"/>
      <c r="CG81" s="366"/>
      <c r="CH81" s="366"/>
      <c r="CI81" s="366"/>
      <c r="CJ81" s="366"/>
      <c r="CK81" s="366"/>
      <c r="CL81" s="366"/>
      <c r="CM81" s="366"/>
      <c r="CN81" s="366"/>
      <c r="CO81" s="366"/>
      <c r="CP81" s="366"/>
      <c r="CQ81" s="366"/>
      <c r="CR81" s="366"/>
      <c r="CS81" s="366"/>
      <c r="CT81" s="366"/>
      <c r="CU81" s="366"/>
      <c r="CV81" s="366"/>
      <c r="CW81" s="366"/>
      <c r="CX81" s="366"/>
    </row>
    <row r="82" spans="1:102" s="367" customFormat="1">
      <c r="A82" s="697"/>
      <c r="B82" s="421" t="s">
        <v>133</v>
      </c>
      <c r="C82" s="695"/>
      <c r="D82" s="696"/>
      <c r="E82" s="749"/>
      <c r="F82" s="365"/>
      <c r="G82" s="366"/>
      <c r="H82" s="366"/>
      <c r="I82" s="366"/>
      <c r="J82" s="366"/>
      <c r="K82" s="366"/>
      <c r="L82" s="366"/>
      <c r="M82" s="366"/>
      <c r="N82" s="366"/>
      <c r="O82" s="366"/>
      <c r="P82" s="366"/>
      <c r="Q82" s="366"/>
      <c r="R82" s="366"/>
      <c r="S82" s="366"/>
      <c r="T82" s="366"/>
      <c r="U82" s="366"/>
      <c r="V82" s="366"/>
      <c r="W82" s="366"/>
      <c r="X82" s="366"/>
      <c r="Y82" s="366"/>
      <c r="Z82" s="366"/>
      <c r="AA82" s="366"/>
      <c r="AB82" s="366"/>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366"/>
      <c r="AY82" s="366"/>
      <c r="AZ82" s="366"/>
      <c r="BA82" s="366"/>
      <c r="BB82" s="366"/>
      <c r="BC82" s="366"/>
      <c r="BD82" s="366"/>
      <c r="BE82" s="366"/>
      <c r="BF82" s="366"/>
      <c r="BG82" s="366"/>
      <c r="BH82" s="366"/>
      <c r="BI82" s="366"/>
      <c r="BJ82" s="366"/>
      <c r="BK82" s="366"/>
      <c r="BL82" s="366"/>
      <c r="BM82" s="366"/>
      <c r="BN82" s="366"/>
      <c r="BO82" s="366"/>
      <c r="BP82" s="366"/>
      <c r="BQ82" s="366"/>
      <c r="BR82" s="366"/>
      <c r="BS82" s="366"/>
      <c r="BT82" s="366"/>
      <c r="BU82" s="366"/>
      <c r="BV82" s="366"/>
      <c r="BW82" s="366"/>
      <c r="BX82" s="366"/>
      <c r="BY82" s="366"/>
      <c r="BZ82" s="366"/>
      <c r="CA82" s="366"/>
      <c r="CB82" s="366"/>
      <c r="CC82" s="366"/>
      <c r="CD82" s="366"/>
      <c r="CE82" s="366"/>
      <c r="CF82" s="366"/>
      <c r="CG82" s="366"/>
      <c r="CH82" s="366"/>
      <c r="CI82" s="366"/>
      <c r="CJ82" s="366"/>
      <c r="CK82" s="366"/>
      <c r="CL82" s="366"/>
      <c r="CM82" s="366"/>
      <c r="CN82" s="366"/>
      <c r="CO82" s="366"/>
      <c r="CP82" s="366"/>
      <c r="CQ82" s="366"/>
      <c r="CR82" s="366"/>
      <c r="CS82" s="366"/>
      <c r="CT82" s="366"/>
      <c r="CU82" s="366"/>
      <c r="CV82" s="366"/>
      <c r="CW82" s="366"/>
      <c r="CX82" s="366"/>
    </row>
    <row r="83" spans="1:102" s="367" customFormat="1" ht="25.5">
      <c r="A83" s="697"/>
      <c r="B83" s="421" t="s">
        <v>134</v>
      </c>
      <c r="C83" s="695"/>
      <c r="D83" s="696"/>
      <c r="E83" s="749"/>
      <c r="F83" s="365"/>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6"/>
      <c r="BZ83" s="366"/>
      <c r="CA83" s="366"/>
      <c r="CB83" s="366"/>
      <c r="CC83" s="366"/>
      <c r="CD83" s="366"/>
      <c r="CE83" s="366"/>
      <c r="CF83" s="366"/>
      <c r="CG83" s="366"/>
      <c r="CH83" s="366"/>
      <c r="CI83" s="366"/>
      <c r="CJ83" s="366"/>
      <c r="CK83" s="366"/>
      <c r="CL83" s="366"/>
      <c r="CM83" s="366"/>
      <c r="CN83" s="366"/>
      <c r="CO83" s="366"/>
      <c r="CP83" s="366"/>
      <c r="CQ83" s="366"/>
      <c r="CR83" s="366"/>
      <c r="CS83" s="366"/>
      <c r="CT83" s="366"/>
      <c r="CU83" s="366"/>
      <c r="CV83" s="366"/>
      <c r="CW83" s="366"/>
      <c r="CX83" s="366"/>
    </row>
    <row r="84" spans="1:102" s="367" customFormat="1">
      <c r="A84" s="697"/>
      <c r="B84" s="421" t="s">
        <v>135</v>
      </c>
      <c r="C84" s="695" t="s">
        <v>43</v>
      </c>
      <c r="D84" s="696">
        <v>416</v>
      </c>
      <c r="E84" s="749"/>
      <c r="F84" s="365">
        <f>+D84*E84</f>
        <v>0</v>
      </c>
      <c r="G84" s="366"/>
      <c r="H84" s="69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6"/>
      <c r="BL84" s="366"/>
      <c r="BM84" s="366"/>
      <c r="BN84" s="366"/>
      <c r="BO84" s="366"/>
      <c r="BP84" s="366"/>
      <c r="BQ84" s="366"/>
      <c r="BR84" s="366"/>
      <c r="BS84" s="366"/>
      <c r="BT84" s="366"/>
      <c r="BU84" s="366"/>
      <c r="BV84" s="366"/>
      <c r="BW84" s="366"/>
      <c r="BX84" s="366"/>
      <c r="BY84" s="366"/>
      <c r="BZ84" s="366"/>
      <c r="CA84" s="366"/>
      <c r="CB84" s="366"/>
      <c r="CC84" s="366"/>
      <c r="CD84" s="366"/>
      <c r="CE84" s="366"/>
      <c r="CF84" s="366"/>
      <c r="CG84" s="366"/>
      <c r="CH84" s="366"/>
      <c r="CI84" s="366"/>
      <c r="CJ84" s="366"/>
      <c r="CK84" s="366"/>
      <c r="CL84" s="366"/>
      <c r="CM84" s="366"/>
      <c r="CN84" s="366"/>
      <c r="CO84" s="366"/>
      <c r="CP84" s="366"/>
      <c r="CQ84" s="366"/>
      <c r="CR84" s="366"/>
      <c r="CS84" s="366"/>
      <c r="CT84" s="366"/>
      <c r="CU84" s="366"/>
      <c r="CV84" s="366"/>
      <c r="CW84" s="366"/>
      <c r="CX84" s="366"/>
    </row>
    <row r="85" spans="1:102" s="367" customFormat="1">
      <c r="A85" s="697"/>
      <c r="B85" s="421"/>
      <c r="C85" s="695"/>
      <c r="D85" s="696"/>
      <c r="E85" s="749"/>
      <c r="F85" s="365"/>
      <c r="G85" s="366"/>
      <c r="H85" s="366"/>
      <c r="I85" s="366"/>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6"/>
      <c r="AZ85" s="366"/>
      <c r="BA85" s="366"/>
      <c r="BB85" s="366"/>
      <c r="BC85" s="366"/>
      <c r="BD85" s="366"/>
      <c r="BE85" s="366"/>
      <c r="BF85" s="366"/>
      <c r="BG85" s="366"/>
      <c r="BH85" s="366"/>
      <c r="BI85" s="366"/>
      <c r="BJ85" s="366"/>
      <c r="BK85" s="366"/>
      <c r="BL85" s="366"/>
      <c r="BM85" s="366"/>
      <c r="BN85" s="366"/>
      <c r="BO85" s="366"/>
      <c r="BP85" s="366"/>
      <c r="BQ85" s="366"/>
      <c r="BR85" s="366"/>
      <c r="BS85" s="366"/>
      <c r="BT85" s="366"/>
      <c r="BU85" s="366"/>
      <c r="BV85" s="366"/>
      <c r="BW85" s="366"/>
      <c r="BX85" s="366"/>
      <c r="BY85" s="366"/>
      <c r="BZ85" s="366"/>
      <c r="CA85" s="366"/>
      <c r="CB85" s="366"/>
      <c r="CC85" s="366"/>
      <c r="CD85" s="366"/>
      <c r="CE85" s="366"/>
      <c r="CF85" s="366"/>
      <c r="CG85" s="366"/>
      <c r="CH85" s="366"/>
      <c r="CI85" s="366"/>
      <c r="CJ85" s="366"/>
      <c r="CK85" s="366"/>
      <c r="CL85" s="366"/>
      <c r="CM85" s="366"/>
      <c r="CN85" s="366"/>
      <c r="CO85" s="366"/>
      <c r="CP85" s="366"/>
      <c r="CQ85" s="366"/>
      <c r="CR85" s="366"/>
      <c r="CS85" s="366"/>
      <c r="CT85" s="366"/>
      <c r="CU85" s="366"/>
      <c r="CV85" s="366"/>
      <c r="CW85" s="366"/>
      <c r="CX85" s="366"/>
    </row>
    <row r="86" spans="1:102" s="367" customFormat="1">
      <c r="A86" s="697"/>
      <c r="B86" s="421"/>
      <c r="C86" s="695"/>
      <c r="D86" s="696"/>
      <c r="E86" s="749"/>
      <c r="F86" s="365"/>
      <c r="G86" s="366"/>
      <c r="H86" s="366"/>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366"/>
      <c r="BB86" s="366"/>
      <c r="BC86" s="366"/>
      <c r="BD86" s="366"/>
      <c r="BE86" s="366"/>
      <c r="BF86" s="366"/>
      <c r="BG86" s="366"/>
      <c r="BH86" s="366"/>
      <c r="BI86" s="366"/>
      <c r="BJ86" s="366"/>
      <c r="BK86" s="366"/>
      <c r="BL86" s="366"/>
      <c r="BM86" s="366"/>
      <c r="BN86" s="366"/>
      <c r="BO86" s="366"/>
      <c r="BP86" s="366"/>
      <c r="BQ86" s="366"/>
      <c r="BR86" s="366"/>
      <c r="BS86" s="366"/>
      <c r="BT86" s="366"/>
      <c r="BU86" s="366"/>
      <c r="BV86" s="366"/>
      <c r="BW86" s="366"/>
      <c r="BX86" s="366"/>
      <c r="BY86" s="366"/>
      <c r="BZ86" s="366"/>
      <c r="CA86" s="366"/>
      <c r="CB86" s="366"/>
      <c r="CC86" s="366"/>
      <c r="CD86" s="366"/>
      <c r="CE86" s="366"/>
      <c r="CF86" s="366"/>
      <c r="CG86" s="366"/>
      <c r="CH86" s="366"/>
      <c r="CI86" s="366"/>
      <c r="CJ86" s="366"/>
      <c r="CK86" s="366"/>
      <c r="CL86" s="366"/>
      <c r="CM86" s="366"/>
      <c r="CN86" s="366"/>
      <c r="CO86" s="366"/>
      <c r="CP86" s="366"/>
      <c r="CQ86" s="366"/>
      <c r="CR86" s="366"/>
      <c r="CS86" s="366"/>
      <c r="CT86" s="366"/>
      <c r="CU86" s="366"/>
      <c r="CV86" s="366"/>
      <c r="CW86" s="366"/>
      <c r="CX86" s="366"/>
    </row>
    <row r="87" spans="1:102" s="367" customFormat="1" ht="76.5">
      <c r="A87" s="697" t="s">
        <v>16</v>
      </c>
      <c r="B87" s="421" t="s">
        <v>662</v>
      </c>
      <c r="E87" s="750"/>
      <c r="G87" s="366"/>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366"/>
      <c r="BB87" s="366"/>
      <c r="BC87" s="366"/>
      <c r="BD87" s="366"/>
      <c r="BE87" s="366"/>
      <c r="BF87" s="366"/>
      <c r="BG87" s="366"/>
      <c r="BH87" s="366"/>
      <c r="BI87" s="366"/>
      <c r="BJ87" s="366"/>
      <c r="BK87" s="366"/>
      <c r="BL87" s="366"/>
      <c r="BM87" s="366"/>
      <c r="BN87" s="366"/>
      <c r="BO87" s="366"/>
      <c r="BP87" s="366"/>
      <c r="BQ87" s="366"/>
      <c r="BR87" s="366"/>
      <c r="BS87" s="366"/>
      <c r="BT87" s="366"/>
      <c r="BU87" s="366"/>
      <c r="BV87" s="366"/>
      <c r="BW87" s="366"/>
      <c r="BX87" s="366"/>
      <c r="BY87" s="366"/>
      <c r="BZ87" s="366"/>
      <c r="CA87" s="366"/>
      <c r="CB87" s="366"/>
      <c r="CC87" s="366"/>
      <c r="CD87" s="366"/>
      <c r="CE87" s="366"/>
      <c r="CF87" s="366"/>
      <c r="CG87" s="366"/>
      <c r="CH87" s="366"/>
      <c r="CI87" s="366"/>
      <c r="CJ87" s="366"/>
      <c r="CK87" s="366"/>
      <c r="CL87" s="366"/>
      <c r="CM87" s="366"/>
      <c r="CN87" s="366"/>
      <c r="CO87" s="366"/>
      <c r="CP87" s="366"/>
      <c r="CQ87" s="366"/>
      <c r="CR87" s="366"/>
      <c r="CS87" s="366"/>
      <c r="CT87" s="366"/>
      <c r="CU87" s="366"/>
      <c r="CV87" s="366"/>
      <c r="CW87" s="366"/>
      <c r="CX87" s="366"/>
    </row>
    <row r="88" spans="1:102" s="367" customFormat="1">
      <c r="A88" s="697"/>
      <c r="B88" s="421" t="s">
        <v>131</v>
      </c>
      <c r="C88" s="695"/>
      <c r="D88" s="696"/>
      <c r="E88" s="749"/>
      <c r="F88" s="365"/>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366"/>
      <c r="AZ88" s="366"/>
      <c r="BA88" s="366"/>
      <c r="BB88" s="366"/>
      <c r="BC88" s="366"/>
      <c r="BD88" s="366"/>
      <c r="BE88" s="366"/>
      <c r="BF88" s="366"/>
      <c r="BG88" s="366"/>
      <c r="BH88" s="366"/>
      <c r="BI88" s="366"/>
      <c r="BJ88" s="366"/>
      <c r="BK88" s="366"/>
      <c r="BL88" s="366"/>
      <c r="BM88" s="366"/>
      <c r="BN88" s="366"/>
      <c r="BO88" s="366"/>
      <c r="BP88" s="366"/>
      <c r="BQ88" s="366"/>
      <c r="BR88" s="366"/>
      <c r="BS88" s="366"/>
      <c r="BT88" s="366"/>
      <c r="BU88" s="366"/>
      <c r="BV88" s="366"/>
      <c r="BW88" s="366"/>
      <c r="BX88" s="366"/>
      <c r="BY88" s="366"/>
      <c r="BZ88" s="366"/>
      <c r="CA88" s="366"/>
      <c r="CB88" s="366"/>
      <c r="CC88" s="366"/>
      <c r="CD88" s="366"/>
      <c r="CE88" s="366"/>
      <c r="CF88" s="366"/>
      <c r="CG88" s="366"/>
      <c r="CH88" s="366"/>
      <c r="CI88" s="366"/>
      <c r="CJ88" s="366"/>
      <c r="CK88" s="366"/>
      <c r="CL88" s="366"/>
      <c r="CM88" s="366"/>
      <c r="CN88" s="366"/>
      <c r="CO88" s="366"/>
      <c r="CP88" s="366"/>
      <c r="CQ88" s="366"/>
      <c r="CR88" s="366"/>
      <c r="CS88" s="366"/>
      <c r="CT88" s="366"/>
      <c r="CU88" s="366"/>
      <c r="CV88" s="366"/>
      <c r="CW88" s="366"/>
      <c r="CX88" s="366"/>
    </row>
    <row r="89" spans="1:102" s="367" customFormat="1" ht="25.5">
      <c r="A89" s="697"/>
      <c r="B89" s="421" t="s">
        <v>563</v>
      </c>
      <c r="C89" s="695"/>
      <c r="D89" s="696"/>
      <c r="E89" s="749"/>
      <c r="F89" s="365"/>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366"/>
      <c r="AY89" s="366"/>
      <c r="AZ89" s="366"/>
      <c r="BA89" s="366"/>
      <c r="BB89" s="366"/>
      <c r="BC89" s="366"/>
      <c r="BD89" s="366"/>
      <c r="BE89" s="366"/>
      <c r="BF89" s="366"/>
      <c r="BG89" s="366"/>
      <c r="BH89" s="366"/>
      <c r="BI89" s="366"/>
      <c r="BJ89" s="366"/>
      <c r="BK89" s="366"/>
      <c r="BL89" s="366"/>
      <c r="BM89" s="366"/>
      <c r="BN89" s="366"/>
      <c r="BO89" s="366"/>
      <c r="BP89" s="366"/>
      <c r="BQ89" s="366"/>
      <c r="BR89" s="366"/>
      <c r="BS89" s="366"/>
      <c r="BT89" s="366"/>
      <c r="BU89" s="366"/>
      <c r="BV89" s="366"/>
      <c r="BW89" s="366"/>
      <c r="BX89" s="366"/>
      <c r="BY89" s="366"/>
      <c r="BZ89" s="366"/>
      <c r="CA89" s="366"/>
      <c r="CB89" s="366"/>
      <c r="CC89" s="366"/>
      <c r="CD89" s="366"/>
      <c r="CE89" s="366"/>
      <c r="CF89" s="366"/>
      <c r="CG89" s="366"/>
      <c r="CH89" s="366"/>
      <c r="CI89" s="366"/>
      <c r="CJ89" s="366"/>
      <c r="CK89" s="366"/>
      <c r="CL89" s="366"/>
      <c r="CM89" s="366"/>
      <c r="CN89" s="366"/>
      <c r="CO89" s="366"/>
      <c r="CP89" s="366"/>
      <c r="CQ89" s="366"/>
      <c r="CR89" s="366"/>
      <c r="CS89" s="366"/>
      <c r="CT89" s="366"/>
      <c r="CU89" s="366"/>
      <c r="CV89" s="366"/>
      <c r="CW89" s="366"/>
      <c r="CX89" s="366"/>
    </row>
    <row r="90" spans="1:102" s="367" customFormat="1" ht="25.5">
      <c r="A90" s="697"/>
      <c r="B90" s="421" t="s">
        <v>132</v>
      </c>
      <c r="C90" s="695"/>
      <c r="D90" s="696"/>
      <c r="E90" s="749"/>
      <c r="F90" s="365"/>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366"/>
      <c r="AV90" s="366"/>
      <c r="AW90" s="366"/>
      <c r="AX90" s="366"/>
      <c r="AY90" s="366"/>
      <c r="AZ90" s="366"/>
      <c r="BA90" s="366"/>
      <c r="BB90" s="366"/>
      <c r="BC90" s="366"/>
      <c r="BD90" s="366"/>
      <c r="BE90" s="366"/>
      <c r="BF90" s="366"/>
      <c r="BG90" s="366"/>
      <c r="BH90" s="366"/>
      <c r="BI90" s="366"/>
      <c r="BJ90" s="366"/>
      <c r="BK90" s="366"/>
      <c r="BL90" s="366"/>
      <c r="BM90" s="366"/>
      <c r="BN90" s="366"/>
      <c r="BO90" s="366"/>
      <c r="BP90" s="366"/>
      <c r="BQ90" s="366"/>
      <c r="BR90" s="366"/>
      <c r="BS90" s="366"/>
      <c r="BT90" s="366"/>
      <c r="BU90" s="366"/>
      <c r="BV90" s="366"/>
      <c r="BW90" s="366"/>
      <c r="BX90" s="366"/>
      <c r="BY90" s="366"/>
      <c r="BZ90" s="366"/>
      <c r="CA90" s="366"/>
      <c r="CB90" s="366"/>
      <c r="CC90" s="366"/>
      <c r="CD90" s="366"/>
      <c r="CE90" s="366"/>
      <c r="CF90" s="366"/>
      <c r="CG90" s="366"/>
      <c r="CH90" s="366"/>
      <c r="CI90" s="366"/>
      <c r="CJ90" s="366"/>
      <c r="CK90" s="366"/>
      <c r="CL90" s="366"/>
      <c r="CM90" s="366"/>
      <c r="CN90" s="366"/>
      <c r="CO90" s="366"/>
      <c r="CP90" s="366"/>
      <c r="CQ90" s="366"/>
      <c r="CR90" s="366"/>
      <c r="CS90" s="366"/>
      <c r="CT90" s="366"/>
      <c r="CU90" s="366"/>
      <c r="CV90" s="366"/>
      <c r="CW90" s="366"/>
      <c r="CX90" s="366"/>
    </row>
    <row r="91" spans="1:102" s="367" customFormat="1" ht="38.25">
      <c r="A91" s="697"/>
      <c r="B91" s="421" t="s">
        <v>677</v>
      </c>
      <c r="C91" s="695"/>
      <c r="D91" s="696"/>
      <c r="E91" s="749"/>
      <c r="F91" s="365"/>
      <c r="G91" s="366"/>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366"/>
      <c r="AV91" s="366"/>
      <c r="AW91" s="366"/>
      <c r="AX91" s="366"/>
      <c r="AY91" s="366"/>
      <c r="AZ91" s="366"/>
      <c r="BA91" s="366"/>
      <c r="BB91" s="366"/>
      <c r="BC91" s="366"/>
      <c r="BD91" s="366"/>
      <c r="BE91" s="366"/>
      <c r="BF91" s="366"/>
      <c r="BG91" s="366"/>
      <c r="BH91" s="366"/>
      <c r="BI91" s="366"/>
      <c r="BJ91" s="366"/>
      <c r="BK91" s="366"/>
      <c r="BL91" s="366"/>
      <c r="BM91" s="366"/>
      <c r="BN91" s="366"/>
      <c r="BO91" s="366"/>
      <c r="BP91" s="366"/>
      <c r="BQ91" s="366"/>
      <c r="BR91" s="366"/>
      <c r="BS91" s="366"/>
      <c r="BT91" s="366"/>
      <c r="BU91" s="366"/>
      <c r="BV91" s="366"/>
      <c r="BW91" s="366"/>
      <c r="BX91" s="366"/>
      <c r="BY91" s="366"/>
      <c r="BZ91" s="366"/>
      <c r="CA91" s="366"/>
      <c r="CB91" s="366"/>
      <c r="CC91" s="366"/>
      <c r="CD91" s="366"/>
      <c r="CE91" s="366"/>
      <c r="CF91" s="366"/>
      <c r="CG91" s="366"/>
      <c r="CH91" s="366"/>
      <c r="CI91" s="366"/>
      <c r="CJ91" s="366"/>
      <c r="CK91" s="366"/>
      <c r="CL91" s="366"/>
      <c r="CM91" s="366"/>
      <c r="CN91" s="366"/>
      <c r="CO91" s="366"/>
      <c r="CP91" s="366"/>
      <c r="CQ91" s="366"/>
      <c r="CR91" s="366"/>
      <c r="CS91" s="366"/>
      <c r="CT91" s="366"/>
      <c r="CU91" s="366"/>
      <c r="CV91" s="366"/>
      <c r="CW91" s="366"/>
      <c r="CX91" s="366"/>
    </row>
    <row r="92" spans="1:102" s="367" customFormat="1">
      <c r="A92" s="697"/>
      <c r="B92" s="421" t="s">
        <v>133</v>
      </c>
      <c r="C92" s="695"/>
      <c r="D92" s="696"/>
      <c r="E92" s="749"/>
      <c r="F92" s="365"/>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6"/>
      <c r="AY92" s="366"/>
      <c r="AZ92" s="366"/>
      <c r="BA92" s="366"/>
      <c r="BB92" s="366"/>
      <c r="BC92" s="366"/>
      <c r="BD92" s="366"/>
      <c r="BE92" s="366"/>
      <c r="BF92" s="366"/>
      <c r="BG92" s="366"/>
      <c r="BH92" s="366"/>
      <c r="BI92" s="366"/>
      <c r="BJ92" s="366"/>
      <c r="BK92" s="366"/>
      <c r="BL92" s="366"/>
      <c r="BM92" s="366"/>
      <c r="BN92" s="366"/>
      <c r="BO92" s="366"/>
      <c r="BP92" s="366"/>
      <c r="BQ92" s="366"/>
      <c r="BR92" s="366"/>
      <c r="BS92" s="366"/>
      <c r="BT92" s="366"/>
      <c r="BU92" s="366"/>
      <c r="BV92" s="366"/>
      <c r="BW92" s="366"/>
      <c r="BX92" s="366"/>
      <c r="BY92" s="366"/>
      <c r="BZ92" s="366"/>
      <c r="CA92" s="366"/>
      <c r="CB92" s="366"/>
      <c r="CC92" s="366"/>
      <c r="CD92" s="366"/>
      <c r="CE92" s="366"/>
      <c r="CF92" s="366"/>
      <c r="CG92" s="366"/>
      <c r="CH92" s="366"/>
      <c r="CI92" s="366"/>
      <c r="CJ92" s="366"/>
      <c r="CK92" s="366"/>
      <c r="CL92" s="366"/>
      <c r="CM92" s="366"/>
      <c r="CN92" s="366"/>
      <c r="CO92" s="366"/>
      <c r="CP92" s="366"/>
      <c r="CQ92" s="366"/>
      <c r="CR92" s="366"/>
      <c r="CS92" s="366"/>
      <c r="CT92" s="366"/>
      <c r="CU92" s="366"/>
      <c r="CV92" s="366"/>
      <c r="CW92" s="366"/>
      <c r="CX92" s="366"/>
    </row>
    <row r="93" spans="1:102" s="367" customFormat="1" ht="25.5">
      <c r="A93" s="697"/>
      <c r="B93" s="421" t="s">
        <v>134</v>
      </c>
      <c r="C93" s="695"/>
      <c r="D93" s="696"/>
      <c r="E93" s="749"/>
      <c r="F93" s="365"/>
      <c r="G93" s="366"/>
      <c r="H93" s="366"/>
      <c r="I93" s="366"/>
      <c r="J93" s="366"/>
      <c r="K93" s="366"/>
      <c r="L93" s="366"/>
      <c r="M93" s="366"/>
      <c r="N93" s="366"/>
      <c r="O93" s="366"/>
      <c r="P93" s="366"/>
      <c r="Q93" s="366"/>
      <c r="R93" s="366"/>
      <c r="S93" s="366"/>
      <c r="T93" s="366"/>
      <c r="U93" s="366"/>
      <c r="V93" s="366"/>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366"/>
      <c r="AT93" s="366"/>
      <c r="AU93" s="366"/>
      <c r="AV93" s="366"/>
      <c r="AW93" s="366"/>
      <c r="AX93" s="366"/>
      <c r="AY93" s="366"/>
      <c r="AZ93" s="366"/>
      <c r="BA93" s="366"/>
      <c r="BB93" s="366"/>
      <c r="BC93" s="366"/>
      <c r="BD93" s="366"/>
      <c r="BE93" s="366"/>
      <c r="BF93" s="366"/>
      <c r="BG93" s="366"/>
      <c r="BH93" s="366"/>
      <c r="BI93" s="366"/>
      <c r="BJ93" s="366"/>
      <c r="BK93" s="366"/>
      <c r="BL93" s="366"/>
      <c r="BM93" s="366"/>
      <c r="BN93" s="366"/>
      <c r="BO93" s="366"/>
      <c r="BP93" s="366"/>
      <c r="BQ93" s="366"/>
      <c r="BR93" s="366"/>
      <c r="BS93" s="366"/>
      <c r="BT93" s="366"/>
      <c r="BU93" s="366"/>
      <c r="BV93" s="366"/>
      <c r="BW93" s="366"/>
      <c r="BX93" s="366"/>
      <c r="BY93" s="366"/>
      <c r="BZ93" s="366"/>
      <c r="CA93" s="366"/>
      <c r="CB93" s="366"/>
      <c r="CC93" s="366"/>
      <c r="CD93" s="366"/>
      <c r="CE93" s="366"/>
      <c r="CF93" s="366"/>
      <c r="CG93" s="366"/>
      <c r="CH93" s="366"/>
      <c r="CI93" s="366"/>
      <c r="CJ93" s="366"/>
      <c r="CK93" s="366"/>
      <c r="CL93" s="366"/>
      <c r="CM93" s="366"/>
      <c r="CN93" s="366"/>
      <c r="CO93" s="366"/>
      <c r="CP93" s="366"/>
      <c r="CQ93" s="366"/>
      <c r="CR93" s="366"/>
      <c r="CS93" s="366"/>
      <c r="CT93" s="366"/>
      <c r="CU93" s="366"/>
      <c r="CV93" s="366"/>
      <c r="CW93" s="366"/>
      <c r="CX93" s="366"/>
    </row>
    <row r="94" spans="1:102" s="367" customFormat="1">
      <c r="A94" s="697"/>
      <c r="B94" s="421" t="s">
        <v>135</v>
      </c>
      <c r="C94" s="695" t="s">
        <v>43</v>
      </c>
      <c r="D94" s="696">
        <v>12</v>
      </c>
      <c r="E94" s="749"/>
      <c r="F94" s="365">
        <f>+D94*E94</f>
        <v>0</v>
      </c>
      <c r="G94" s="366"/>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66"/>
      <c r="AH94" s="366"/>
      <c r="AI94" s="366"/>
      <c r="AJ94" s="366"/>
      <c r="AK94" s="366"/>
      <c r="AL94" s="366"/>
      <c r="AM94" s="366"/>
      <c r="AN94" s="366"/>
      <c r="AO94" s="366"/>
      <c r="AP94" s="366"/>
      <c r="AQ94" s="366"/>
      <c r="AR94" s="366"/>
      <c r="AS94" s="366"/>
      <c r="AT94" s="366"/>
      <c r="AU94" s="366"/>
      <c r="AV94" s="366"/>
      <c r="AW94" s="366"/>
      <c r="AX94" s="366"/>
      <c r="AY94" s="366"/>
      <c r="AZ94" s="366"/>
      <c r="BA94" s="366"/>
      <c r="BB94" s="366"/>
      <c r="BC94" s="366"/>
      <c r="BD94" s="366"/>
      <c r="BE94" s="366"/>
      <c r="BF94" s="366"/>
      <c r="BG94" s="366"/>
      <c r="BH94" s="366"/>
      <c r="BI94" s="366"/>
      <c r="BJ94" s="366"/>
      <c r="BK94" s="366"/>
      <c r="BL94" s="366"/>
      <c r="BM94" s="366"/>
      <c r="BN94" s="366"/>
      <c r="BO94" s="366"/>
      <c r="BP94" s="366"/>
      <c r="BQ94" s="366"/>
      <c r="BR94" s="366"/>
      <c r="BS94" s="366"/>
      <c r="BT94" s="366"/>
      <c r="BU94" s="366"/>
      <c r="BV94" s="366"/>
      <c r="BW94" s="366"/>
      <c r="BX94" s="366"/>
      <c r="BY94" s="366"/>
      <c r="BZ94" s="366"/>
      <c r="CA94" s="366"/>
      <c r="CB94" s="366"/>
      <c r="CC94" s="366"/>
      <c r="CD94" s="366"/>
      <c r="CE94" s="366"/>
      <c r="CF94" s="366"/>
      <c r="CG94" s="366"/>
      <c r="CH94" s="366"/>
      <c r="CI94" s="366"/>
      <c r="CJ94" s="366"/>
      <c r="CK94" s="366"/>
      <c r="CL94" s="366"/>
      <c r="CM94" s="366"/>
      <c r="CN94" s="366"/>
      <c r="CO94" s="366"/>
      <c r="CP94" s="366"/>
      <c r="CQ94" s="366"/>
      <c r="CR94" s="366"/>
      <c r="CS94" s="366"/>
      <c r="CT94" s="366"/>
      <c r="CU94" s="366"/>
      <c r="CV94" s="366"/>
      <c r="CW94" s="366"/>
      <c r="CX94" s="366"/>
    </row>
    <row r="95" spans="1:102" s="322" customFormat="1">
      <c r="A95" s="321"/>
      <c r="B95" s="364"/>
      <c r="C95" s="350"/>
      <c r="D95" s="351"/>
      <c r="E95" s="749"/>
      <c r="F95" s="352"/>
      <c r="G95" s="353"/>
      <c r="H95" s="353"/>
      <c r="I95" s="353"/>
      <c r="J95" s="353"/>
      <c r="K95" s="353"/>
      <c r="L95" s="353"/>
      <c r="M95" s="353"/>
      <c r="N95" s="353"/>
      <c r="O95" s="353"/>
      <c r="P95" s="353"/>
      <c r="Q95" s="353"/>
      <c r="R95" s="353"/>
      <c r="S95" s="353"/>
      <c r="T95" s="353"/>
      <c r="U95" s="353"/>
      <c r="V95" s="353"/>
      <c r="W95" s="353"/>
      <c r="X95" s="353"/>
      <c r="Y95" s="353"/>
      <c r="Z95" s="353"/>
      <c r="AA95" s="353"/>
      <c r="AB95" s="353"/>
      <c r="AC95" s="353"/>
      <c r="AD95" s="353"/>
      <c r="AE95" s="353"/>
      <c r="AF95" s="353"/>
      <c r="AG95" s="353"/>
      <c r="AH95" s="353"/>
      <c r="AI95" s="353"/>
      <c r="AJ95" s="353"/>
      <c r="AK95" s="353"/>
      <c r="AL95" s="353"/>
      <c r="AM95" s="353"/>
      <c r="AN95" s="353"/>
      <c r="AO95" s="353"/>
      <c r="AP95" s="353"/>
      <c r="AQ95" s="353"/>
      <c r="AR95" s="353"/>
      <c r="AS95" s="353"/>
      <c r="AT95" s="353"/>
      <c r="AU95" s="353"/>
      <c r="AV95" s="353"/>
      <c r="AW95" s="353"/>
      <c r="AX95" s="353"/>
      <c r="AY95" s="353"/>
      <c r="AZ95" s="353"/>
      <c r="BA95" s="353"/>
      <c r="BB95" s="353"/>
      <c r="BC95" s="353"/>
      <c r="BD95" s="353"/>
      <c r="BE95" s="353"/>
      <c r="BF95" s="353"/>
      <c r="BG95" s="353"/>
      <c r="BH95" s="353"/>
      <c r="BI95" s="353"/>
      <c r="BJ95" s="353"/>
      <c r="BK95" s="353"/>
      <c r="BL95" s="353"/>
      <c r="BM95" s="353"/>
      <c r="BN95" s="353"/>
      <c r="BO95" s="353"/>
      <c r="BP95" s="353"/>
      <c r="BQ95" s="353"/>
      <c r="BR95" s="353"/>
      <c r="BS95" s="353"/>
      <c r="BT95" s="353"/>
      <c r="BU95" s="353"/>
      <c r="BV95" s="353"/>
      <c r="BW95" s="353"/>
      <c r="BX95" s="353"/>
      <c r="BY95" s="353"/>
      <c r="BZ95" s="353"/>
      <c r="CA95" s="353"/>
      <c r="CB95" s="353"/>
      <c r="CC95" s="353"/>
      <c r="CD95" s="353"/>
      <c r="CE95" s="353"/>
      <c r="CF95" s="353"/>
      <c r="CG95" s="353"/>
      <c r="CH95" s="353"/>
      <c r="CI95" s="353"/>
      <c r="CJ95" s="353"/>
      <c r="CK95" s="353"/>
      <c r="CL95" s="353"/>
      <c r="CM95" s="353"/>
      <c r="CN95" s="353"/>
      <c r="CO95" s="353"/>
      <c r="CP95" s="353"/>
      <c r="CQ95" s="353"/>
      <c r="CR95" s="353"/>
      <c r="CS95" s="353"/>
      <c r="CT95" s="353"/>
      <c r="CU95" s="353"/>
      <c r="CV95" s="353"/>
      <c r="CW95" s="353"/>
      <c r="CX95" s="353"/>
    </row>
    <row r="96" spans="1:102" s="322" customFormat="1">
      <c r="A96" s="368"/>
      <c r="B96" s="369"/>
      <c r="C96" s="370"/>
      <c r="D96" s="371"/>
      <c r="E96" s="751"/>
      <c r="F96" s="371"/>
      <c r="G96" s="353"/>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c r="AH96" s="353"/>
      <c r="AI96" s="353"/>
      <c r="AJ96" s="353"/>
      <c r="AK96" s="353"/>
      <c r="AL96" s="353"/>
      <c r="AM96" s="353"/>
      <c r="AN96" s="353"/>
      <c r="AO96" s="353"/>
      <c r="AP96" s="353"/>
      <c r="AQ96" s="353"/>
      <c r="AR96" s="353"/>
      <c r="AS96" s="353"/>
      <c r="AT96" s="353"/>
      <c r="AU96" s="353"/>
      <c r="AV96" s="353"/>
      <c r="AW96" s="353"/>
      <c r="AX96" s="353"/>
      <c r="AY96" s="353"/>
      <c r="AZ96" s="353"/>
      <c r="BA96" s="353"/>
      <c r="BB96" s="353"/>
      <c r="BC96" s="353"/>
      <c r="BD96" s="353"/>
      <c r="BE96" s="353"/>
      <c r="BF96" s="353"/>
      <c r="BG96" s="353"/>
      <c r="BH96" s="353"/>
      <c r="BI96" s="353"/>
      <c r="BJ96" s="353"/>
      <c r="BK96" s="353"/>
      <c r="BL96" s="353"/>
      <c r="BM96" s="353"/>
      <c r="BN96" s="353"/>
      <c r="BO96" s="353"/>
      <c r="BP96" s="353"/>
      <c r="BQ96" s="353"/>
      <c r="BR96" s="353"/>
      <c r="BS96" s="353"/>
      <c r="BT96" s="353"/>
      <c r="BU96" s="353"/>
      <c r="BV96" s="353"/>
      <c r="BW96" s="353"/>
      <c r="BX96" s="353"/>
      <c r="BY96" s="353"/>
      <c r="BZ96" s="353"/>
      <c r="CA96" s="353"/>
      <c r="CB96" s="353"/>
      <c r="CC96" s="353"/>
      <c r="CD96" s="353"/>
      <c r="CE96" s="353"/>
      <c r="CF96" s="353"/>
      <c r="CG96" s="353"/>
      <c r="CH96" s="353"/>
      <c r="CI96" s="353"/>
      <c r="CJ96" s="353"/>
      <c r="CK96" s="353"/>
      <c r="CL96" s="353"/>
      <c r="CM96" s="353"/>
      <c r="CN96" s="353"/>
      <c r="CO96" s="353"/>
      <c r="CP96" s="353"/>
      <c r="CQ96" s="353"/>
      <c r="CR96" s="353"/>
      <c r="CS96" s="353"/>
      <c r="CT96" s="353"/>
      <c r="CU96" s="353"/>
      <c r="CV96" s="353"/>
      <c r="CW96" s="353"/>
      <c r="CX96" s="353"/>
    </row>
    <row r="97" spans="1:102" s="322" customFormat="1">
      <c r="A97" s="372"/>
      <c r="B97" s="362"/>
      <c r="C97" s="373"/>
      <c r="D97" s="352"/>
      <c r="E97" s="752"/>
      <c r="F97" s="352"/>
      <c r="G97" s="353"/>
      <c r="H97" s="353"/>
      <c r="I97" s="353"/>
      <c r="J97" s="353"/>
      <c r="K97" s="353"/>
      <c r="L97" s="353"/>
      <c r="M97" s="353"/>
      <c r="N97" s="353"/>
      <c r="O97" s="353"/>
      <c r="P97" s="353"/>
      <c r="Q97" s="353"/>
      <c r="R97" s="353"/>
      <c r="S97" s="353"/>
      <c r="T97" s="353"/>
      <c r="U97" s="353"/>
      <c r="V97" s="353"/>
      <c r="W97" s="353"/>
      <c r="X97" s="353"/>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353"/>
      <c r="AY97" s="353"/>
      <c r="AZ97" s="353"/>
      <c r="BA97" s="353"/>
      <c r="BB97" s="353"/>
      <c r="BC97" s="353"/>
      <c r="BD97" s="353"/>
      <c r="BE97" s="353"/>
      <c r="BF97" s="353"/>
      <c r="BG97" s="353"/>
      <c r="BH97" s="353"/>
      <c r="BI97" s="353"/>
      <c r="BJ97" s="353"/>
      <c r="BK97" s="353"/>
      <c r="BL97" s="353"/>
      <c r="BM97" s="353"/>
      <c r="BN97" s="353"/>
      <c r="BO97" s="353"/>
      <c r="BP97" s="353"/>
      <c r="BQ97" s="353"/>
      <c r="BR97" s="353"/>
      <c r="BS97" s="353"/>
      <c r="BT97" s="353"/>
      <c r="BU97" s="353"/>
      <c r="BV97" s="353"/>
      <c r="BW97" s="353"/>
      <c r="BX97" s="353"/>
      <c r="BY97" s="353"/>
      <c r="BZ97" s="353"/>
      <c r="CA97" s="353"/>
      <c r="CB97" s="353"/>
      <c r="CC97" s="353"/>
      <c r="CD97" s="353"/>
      <c r="CE97" s="353"/>
      <c r="CF97" s="353"/>
      <c r="CG97" s="353"/>
      <c r="CH97" s="353"/>
      <c r="CI97" s="353"/>
      <c r="CJ97" s="353"/>
      <c r="CK97" s="353"/>
      <c r="CL97" s="353"/>
      <c r="CM97" s="353"/>
      <c r="CN97" s="353"/>
      <c r="CO97" s="353"/>
      <c r="CP97" s="353"/>
      <c r="CQ97" s="353"/>
      <c r="CR97" s="353"/>
      <c r="CS97" s="353"/>
      <c r="CT97" s="353"/>
      <c r="CU97" s="353"/>
      <c r="CV97" s="353"/>
      <c r="CW97" s="353"/>
      <c r="CX97" s="353"/>
    </row>
    <row r="98" spans="1:102" s="322" customFormat="1" ht="25.5">
      <c r="A98" s="374"/>
      <c r="B98" s="375" t="s">
        <v>605</v>
      </c>
      <c r="C98" s="376"/>
      <c r="D98" s="377"/>
      <c r="E98" s="753"/>
      <c r="F98" s="378">
        <f>SUM(F1:F96)</f>
        <v>0</v>
      </c>
      <c r="G98" s="353"/>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c r="AH98" s="353"/>
      <c r="AI98" s="353"/>
      <c r="AJ98" s="353"/>
      <c r="AK98" s="353"/>
      <c r="AL98" s="353"/>
      <c r="AM98" s="353"/>
      <c r="AN98" s="353"/>
      <c r="AO98" s="353"/>
      <c r="AP98" s="353"/>
      <c r="AQ98" s="353"/>
      <c r="AR98" s="353"/>
      <c r="AS98" s="353"/>
      <c r="AT98" s="353"/>
      <c r="AU98" s="353"/>
      <c r="AV98" s="353"/>
      <c r="AW98" s="353"/>
      <c r="AX98" s="353"/>
      <c r="AY98" s="353"/>
      <c r="AZ98" s="353"/>
      <c r="BA98" s="353"/>
      <c r="BB98" s="353"/>
      <c r="BC98" s="353"/>
      <c r="BD98" s="353"/>
      <c r="BE98" s="353"/>
      <c r="BF98" s="353"/>
      <c r="BG98" s="353"/>
      <c r="BH98" s="353"/>
      <c r="BI98" s="353"/>
      <c r="BJ98" s="353"/>
      <c r="BK98" s="353"/>
      <c r="BL98" s="353"/>
      <c r="BM98" s="353"/>
      <c r="BN98" s="353"/>
      <c r="BO98" s="353"/>
      <c r="BP98" s="353"/>
      <c r="BQ98" s="353"/>
      <c r="BR98" s="353"/>
      <c r="BS98" s="353"/>
      <c r="BT98" s="353"/>
      <c r="BU98" s="353"/>
      <c r="BV98" s="353"/>
      <c r="BW98" s="353"/>
      <c r="BX98" s="353"/>
      <c r="BY98" s="353"/>
      <c r="BZ98" s="353"/>
      <c r="CA98" s="353"/>
      <c r="CB98" s="353"/>
      <c r="CC98" s="353"/>
      <c r="CD98" s="353"/>
      <c r="CE98" s="353"/>
      <c r="CF98" s="353"/>
      <c r="CG98" s="353"/>
      <c r="CH98" s="353"/>
      <c r="CI98" s="353"/>
      <c r="CJ98" s="353"/>
      <c r="CK98" s="353"/>
      <c r="CL98" s="353"/>
      <c r="CM98" s="353"/>
      <c r="CN98" s="353"/>
      <c r="CO98" s="353"/>
      <c r="CP98" s="353"/>
      <c r="CQ98" s="353"/>
      <c r="CR98" s="353"/>
      <c r="CS98" s="353"/>
      <c r="CT98" s="353"/>
      <c r="CU98" s="353"/>
      <c r="CV98" s="353"/>
      <c r="CW98" s="353"/>
      <c r="CX98" s="353"/>
    </row>
  </sheetData>
  <sheetProtection selectLockedCells="1" selectUnlockedCells="1"/>
  <pageMargins left="0.70866141732283472" right="0.70866141732283472" top="0.74803149606299213" bottom="0.74803149606299213" header="0.31496062992125984" footer="0.31496062992125984"/>
  <pageSetup paperSize="9" firstPageNumber="0" fitToHeight="70" orientation="portrait" horizontalDpi="300" verticalDpi="300" r:id="rId1"/>
  <headerFooter alignWithMargins="0">
    <oddHeader>&amp;L&amp;8&amp;F&amp;R&amp;8&amp;Pod &amp;N</oddHeader>
    <oddFooter>&amp;C&amp;8&amp;A</oddFooter>
  </headerFooter>
  <rowBreaks count="2" manualBreakCount="2">
    <brk id="36" max="5" man="1"/>
    <brk id="8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DF181"/>
  <sheetViews>
    <sheetView view="pageBreakPreview" topLeftCell="A95" zoomScaleNormal="100" zoomScaleSheetLayoutView="100" workbookViewId="0">
      <selection activeCell="H184" sqref="H184"/>
    </sheetView>
  </sheetViews>
  <sheetFormatPr defaultRowHeight="12.75"/>
  <cols>
    <col min="1" max="1" width="3.42578125" style="10" customWidth="1"/>
    <col min="2" max="2" width="38.42578125" style="114" customWidth="1"/>
    <col min="3" max="3" width="6" style="4" customWidth="1"/>
    <col min="4" max="4" width="11.42578125" style="13" customWidth="1"/>
    <col min="5" max="5" width="12.28515625" style="11" customWidth="1"/>
    <col min="6" max="6" width="15.5703125" style="637" customWidth="1"/>
    <col min="7" max="7" width="13.28515625" style="1" customWidth="1"/>
    <col min="8" max="16384" width="9.140625" style="1"/>
  </cols>
  <sheetData>
    <row r="1" spans="1:6" s="15" customFormat="1">
      <c r="A1" s="430" t="s">
        <v>6</v>
      </c>
      <c r="B1" s="72" t="s">
        <v>18</v>
      </c>
      <c r="C1" s="16"/>
      <c r="D1" s="605"/>
      <c r="E1" s="18"/>
      <c r="F1" s="638"/>
    </row>
    <row r="2" spans="1:6" ht="13.5" thickBot="1">
      <c r="A2" s="431"/>
      <c r="B2" s="147"/>
      <c r="C2" s="93"/>
      <c r="D2" s="94"/>
      <c r="E2" s="94"/>
      <c r="F2" s="639"/>
    </row>
    <row r="3" spans="1:6" s="119" customFormat="1">
      <c r="A3" s="115"/>
      <c r="B3" s="689" t="s">
        <v>29</v>
      </c>
      <c r="C3" s="117" t="s">
        <v>25</v>
      </c>
      <c r="D3" s="118" t="s">
        <v>26</v>
      </c>
      <c r="E3" s="118" t="s">
        <v>27</v>
      </c>
      <c r="F3" s="640" t="s">
        <v>28</v>
      </c>
    </row>
    <row r="4" spans="1:6" s="15" customFormat="1" ht="13.5" thickBot="1">
      <c r="A4" s="73"/>
      <c r="B4" s="578"/>
      <c r="C4" s="16"/>
      <c r="D4" s="605"/>
      <c r="E4" s="18"/>
      <c r="F4" s="638"/>
    </row>
    <row r="5" spans="1:6" ht="21.75" customHeight="1">
      <c r="B5" s="1619" t="s">
        <v>138</v>
      </c>
      <c r="C5" s="1620"/>
      <c r="D5" s="1620"/>
      <c r="E5" s="1621"/>
    </row>
    <row r="6" spans="1:6" ht="38.25" customHeight="1">
      <c r="B6" s="1622" t="s">
        <v>139</v>
      </c>
      <c r="C6" s="1623"/>
      <c r="D6" s="1623"/>
      <c r="E6" s="1624"/>
    </row>
    <row r="7" spans="1:6" ht="21.75" customHeight="1">
      <c r="B7" s="1625" t="s">
        <v>137</v>
      </c>
      <c r="C7" s="1626"/>
      <c r="D7" s="1626"/>
      <c r="E7" s="1627"/>
    </row>
    <row r="8" spans="1:6" ht="73.5" customHeight="1">
      <c r="B8" s="1622" t="s">
        <v>256</v>
      </c>
      <c r="C8" s="1623"/>
      <c r="D8" s="1623"/>
      <c r="E8" s="1624"/>
    </row>
    <row r="9" spans="1:6" ht="25.5" customHeight="1">
      <c r="B9" s="1625" t="s">
        <v>140</v>
      </c>
      <c r="C9" s="1626"/>
      <c r="D9" s="1626"/>
      <c r="E9" s="1627"/>
    </row>
    <row r="10" spans="1:6" ht="87.75" customHeight="1">
      <c r="B10" s="1622" t="s">
        <v>821</v>
      </c>
      <c r="C10" s="1623"/>
      <c r="D10" s="1623"/>
      <c r="E10" s="1624"/>
    </row>
    <row r="11" spans="1:6" ht="63" customHeight="1">
      <c r="B11" s="1622" t="s">
        <v>141</v>
      </c>
      <c r="C11" s="1623"/>
      <c r="D11" s="1623"/>
      <c r="E11" s="1624"/>
    </row>
    <row r="12" spans="1:6" ht="112.5" customHeight="1" thickBot="1">
      <c r="B12" s="1628" t="s">
        <v>151</v>
      </c>
      <c r="C12" s="1629"/>
      <c r="D12" s="1629"/>
      <c r="E12" s="1630"/>
    </row>
    <row r="13" spans="1:6">
      <c r="B13" s="1631"/>
      <c r="C13" s="1631"/>
      <c r="D13" s="1631"/>
      <c r="E13" s="1631"/>
    </row>
    <row r="14" spans="1:6" ht="25.5" customHeight="1" thickBot="1">
      <c r="B14" s="1632" t="s">
        <v>150</v>
      </c>
      <c r="C14" s="1632"/>
      <c r="D14" s="1632"/>
      <c r="E14" s="1632"/>
    </row>
    <row r="15" spans="1:6">
      <c r="B15" s="1633" t="s">
        <v>159</v>
      </c>
      <c r="C15" s="1634"/>
      <c r="D15" s="1634"/>
      <c r="E15" s="1635"/>
    </row>
    <row r="16" spans="1:6">
      <c r="B16" s="1622"/>
      <c r="C16" s="1623"/>
      <c r="D16" s="1623"/>
      <c r="E16" s="1624"/>
    </row>
    <row r="17" spans="1:5" ht="44.25" customHeight="1">
      <c r="B17" s="1622" t="s">
        <v>149</v>
      </c>
      <c r="C17" s="1623"/>
      <c r="D17" s="1623"/>
      <c r="E17" s="1624"/>
    </row>
    <row r="18" spans="1:5" ht="34.5" customHeight="1">
      <c r="B18" s="1622" t="s">
        <v>155</v>
      </c>
      <c r="C18" s="1623"/>
      <c r="D18" s="1623"/>
      <c r="E18" s="1624"/>
    </row>
    <row r="19" spans="1:5" ht="47.25" customHeight="1">
      <c r="B19" s="1622" t="s">
        <v>160</v>
      </c>
      <c r="C19" s="1623"/>
      <c r="D19" s="1623"/>
      <c r="E19" s="1624"/>
    </row>
    <row r="20" spans="1:5" ht="63" customHeight="1" thickBot="1">
      <c r="B20" s="1628" t="s">
        <v>152</v>
      </c>
      <c r="C20" s="1629"/>
      <c r="D20" s="1629"/>
      <c r="E20" s="1630"/>
    </row>
    <row r="21" spans="1:5" ht="76.5" customHeight="1">
      <c r="B21" s="1633" t="s">
        <v>161</v>
      </c>
      <c r="C21" s="1634"/>
      <c r="D21" s="1634"/>
      <c r="E21" s="1635"/>
    </row>
    <row r="22" spans="1:5" ht="47.25" customHeight="1">
      <c r="B22" s="1622" t="s">
        <v>158</v>
      </c>
      <c r="C22" s="1623"/>
      <c r="D22" s="1623"/>
      <c r="E22" s="1624"/>
    </row>
    <row r="23" spans="1:5" ht="61.5" customHeight="1" thickBot="1">
      <c r="B23" s="1628" t="s">
        <v>272</v>
      </c>
      <c r="C23" s="1629"/>
      <c r="D23" s="1629"/>
      <c r="E23" s="1630"/>
    </row>
    <row r="24" spans="1:5">
      <c r="A24" s="1570"/>
      <c r="B24" s="1632"/>
      <c r="C24" s="1632"/>
      <c r="D24" s="1632"/>
      <c r="E24" s="1632"/>
    </row>
    <row r="25" spans="1:5" ht="38.25" customHeight="1" thickBot="1">
      <c r="A25" s="1570"/>
      <c r="B25" s="1632" t="s">
        <v>259</v>
      </c>
      <c r="C25" s="1632"/>
      <c r="D25" s="1632"/>
      <c r="E25" s="1632"/>
    </row>
    <row r="26" spans="1:5">
      <c r="B26" s="1619"/>
      <c r="C26" s="1620"/>
      <c r="D26" s="1620"/>
      <c r="E26" s="1621"/>
    </row>
    <row r="27" spans="1:5">
      <c r="B27" s="1622" t="s">
        <v>260</v>
      </c>
      <c r="C27" s="1623"/>
      <c r="D27" s="1623"/>
      <c r="E27" s="1624"/>
    </row>
    <row r="28" spans="1:5">
      <c r="B28" s="1622"/>
      <c r="C28" s="1623"/>
      <c r="D28" s="1623"/>
      <c r="E28" s="1624"/>
    </row>
    <row r="29" spans="1:5" ht="25.5" customHeight="1">
      <c r="B29" s="1622" t="s">
        <v>273</v>
      </c>
      <c r="C29" s="1623"/>
      <c r="D29" s="1623"/>
      <c r="E29" s="1624"/>
    </row>
    <row r="30" spans="1:5">
      <c r="B30" s="1622" t="s">
        <v>274</v>
      </c>
      <c r="C30" s="1623"/>
      <c r="D30" s="1623"/>
      <c r="E30" s="1624"/>
    </row>
    <row r="31" spans="1:5">
      <c r="B31" s="1622" t="s">
        <v>275</v>
      </c>
      <c r="C31" s="1623"/>
      <c r="D31" s="1623"/>
      <c r="E31" s="1624"/>
    </row>
    <row r="32" spans="1:5">
      <c r="B32" s="1622" t="s">
        <v>276</v>
      </c>
      <c r="C32" s="1623"/>
      <c r="D32" s="1623"/>
      <c r="E32" s="1624"/>
    </row>
    <row r="33" spans="1:7" ht="26.25" customHeight="1">
      <c r="B33" s="1622" t="s">
        <v>277</v>
      </c>
      <c r="C33" s="1623"/>
      <c r="D33" s="1623"/>
      <c r="E33" s="1624"/>
    </row>
    <row r="34" spans="1:7" ht="25.5" customHeight="1">
      <c r="B34" s="1622" t="s">
        <v>278</v>
      </c>
      <c r="C34" s="1623"/>
      <c r="D34" s="1623"/>
      <c r="E34" s="1624"/>
    </row>
    <row r="35" spans="1:7" ht="51" customHeight="1">
      <c r="B35" s="1622" t="s">
        <v>867</v>
      </c>
      <c r="C35" s="1623"/>
      <c r="D35" s="1623"/>
      <c r="E35" s="1624"/>
    </row>
    <row r="36" spans="1:7" ht="99" customHeight="1">
      <c r="B36" s="1622" t="s">
        <v>863</v>
      </c>
      <c r="C36" s="1623"/>
      <c r="D36" s="1623"/>
      <c r="E36" s="1624"/>
    </row>
    <row r="37" spans="1:7" ht="73.5" customHeight="1">
      <c r="B37" s="1622" t="s">
        <v>261</v>
      </c>
      <c r="C37" s="1623"/>
      <c r="D37" s="1623"/>
      <c r="E37" s="1624"/>
    </row>
    <row r="38" spans="1:7" ht="49.5" customHeight="1">
      <c r="B38" s="1637" t="s">
        <v>262</v>
      </c>
      <c r="C38" s="1638"/>
      <c r="D38" s="1638"/>
      <c r="E38" s="1639"/>
    </row>
    <row r="39" spans="1:7" ht="38.25" customHeight="1" thickBot="1">
      <c r="B39" s="1628" t="s">
        <v>864</v>
      </c>
      <c r="C39" s="1629"/>
      <c r="D39" s="1629"/>
      <c r="E39" s="1630"/>
    </row>
    <row r="40" spans="1:7" ht="87" customHeight="1">
      <c r="B40" s="1633" t="s">
        <v>263</v>
      </c>
      <c r="C40" s="1634"/>
      <c r="D40" s="1634"/>
      <c r="E40" s="1635"/>
    </row>
    <row r="41" spans="1:7" ht="75" customHeight="1" thickBot="1">
      <c r="B41" s="1628" t="s">
        <v>250</v>
      </c>
      <c r="C41" s="1629"/>
      <c r="D41" s="1629"/>
      <c r="E41" s="1630"/>
    </row>
    <row r="43" spans="1:7" ht="68.25" customHeight="1">
      <c r="B43" s="1636" t="s">
        <v>865</v>
      </c>
      <c r="C43" s="1636"/>
      <c r="D43" s="1636"/>
      <c r="E43" s="1636"/>
    </row>
    <row r="46" spans="1:7" ht="38.25">
      <c r="A46" s="10" t="s">
        <v>42</v>
      </c>
      <c r="B46" s="606" t="s">
        <v>822</v>
      </c>
      <c r="C46" s="1"/>
      <c r="D46" s="1"/>
      <c r="E46" s="1"/>
      <c r="F46" s="641"/>
    </row>
    <row r="47" spans="1:7" ht="25.5">
      <c r="A47" s="10" t="s">
        <v>75</v>
      </c>
      <c r="B47" s="606" t="s">
        <v>776</v>
      </c>
      <c r="C47" s="4" t="s">
        <v>9</v>
      </c>
      <c r="D47" s="160">
        <v>383.7</v>
      </c>
      <c r="E47" s="755"/>
      <c r="F47" s="637">
        <f>+E47*D47</f>
        <v>0</v>
      </c>
      <c r="G47" s="607"/>
    </row>
    <row r="48" spans="1:7" ht="25.5">
      <c r="A48" s="10" t="s">
        <v>76</v>
      </c>
      <c r="B48" s="606" t="s">
        <v>175</v>
      </c>
      <c r="C48" s="4" t="s">
        <v>9</v>
      </c>
      <c r="D48" s="160">
        <v>115.5</v>
      </c>
      <c r="E48" s="755"/>
      <c r="F48" s="637">
        <f>+E48*D48</f>
        <v>0</v>
      </c>
      <c r="G48" s="607"/>
    </row>
    <row r="49" spans="1:7">
      <c r="B49" s="606"/>
      <c r="D49" s="160"/>
      <c r="E49" s="755"/>
      <c r="G49" s="607"/>
    </row>
    <row r="50" spans="1:7" s="474" customFormat="1">
      <c r="A50" s="471"/>
      <c r="B50" s="472"/>
      <c r="C50" s="608"/>
      <c r="D50" s="668"/>
      <c r="E50" s="473"/>
      <c r="F50" s="642"/>
      <c r="G50" s="473"/>
    </row>
    <row r="51" spans="1:7" ht="243" customHeight="1">
      <c r="A51" s="10" t="s">
        <v>8</v>
      </c>
      <c r="B51" s="1615" t="s">
        <v>857</v>
      </c>
      <c r="C51" s="1616"/>
      <c r="D51" s="1616"/>
    </row>
    <row r="52" spans="1:7">
      <c r="B52" s="184"/>
      <c r="C52" s="26"/>
      <c r="D52" s="160"/>
    </row>
    <row r="53" spans="1:7" ht="12" customHeight="1">
      <c r="A53" s="10" t="s">
        <v>777</v>
      </c>
      <c r="B53" s="613" t="s">
        <v>779</v>
      </c>
      <c r="C53" s="1"/>
      <c r="D53" s="160"/>
      <c r="E53" s="13"/>
      <c r="F53" s="643"/>
      <c r="G53" s="13"/>
    </row>
    <row r="54" spans="1:7">
      <c r="B54" s="613" t="s">
        <v>176</v>
      </c>
      <c r="C54" s="1" t="s">
        <v>9</v>
      </c>
      <c r="D54" s="160">
        <v>390</v>
      </c>
      <c r="E54" s="756"/>
      <c r="F54" s="637">
        <f>+E54*D54</f>
        <v>0</v>
      </c>
      <c r="G54" s="609"/>
    </row>
    <row r="55" spans="1:7">
      <c r="B55" s="613" t="s">
        <v>564</v>
      </c>
      <c r="C55" s="1" t="s">
        <v>9</v>
      </c>
      <c r="D55" s="160">
        <f>381+4.29</f>
        <v>385.29</v>
      </c>
      <c r="E55" s="756"/>
      <c r="F55" s="637">
        <f>+E55*D55</f>
        <v>0</v>
      </c>
      <c r="G55" s="609"/>
    </row>
    <row r="56" spans="1:7" ht="15.75" customHeight="1">
      <c r="B56" s="613" t="s">
        <v>234</v>
      </c>
      <c r="C56" s="1" t="s">
        <v>9</v>
      </c>
      <c r="D56" s="160">
        <f>226.5+23</f>
        <v>249.5</v>
      </c>
      <c r="E56" s="756"/>
      <c r="F56" s="637">
        <f>+E56*D56</f>
        <v>0</v>
      </c>
      <c r="G56" s="609"/>
    </row>
    <row r="57" spans="1:7">
      <c r="B57" s="613" t="s">
        <v>658</v>
      </c>
      <c r="C57" s="610" t="s">
        <v>9</v>
      </c>
      <c r="D57" s="669">
        <f>3.6+19</f>
        <v>22.6</v>
      </c>
      <c r="E57" s="755"/>
      <c r="F57" s="637">
        <f>+E57*D57</f>
        <v>0</v>
      </c>
      <c r="G57" s="607"/>
    </row>
    <row r="58" spans="1:7">
      <c r="B58" s="613"/>
      <c r="C58" s="610"/>
      <c r="D58" s="669"/>
      <c r="E58" s="755"/>
      <c r="G58" s="607"/>
    </row>
    <row r="59" spans="1:7">
      <c r="A59" s="10" t="s">
        <v>76</v>
      </c>
      <c r="B59" s="613" t="s">
        <v>778</v>
      </c>
      <c r="C59" s="1"/>
      <c r="D59" s="160"/>
      <c r="E59" s="757"/>
      <c r="F59" s="643"/>
      <c r="G59" s="13"/>
    </row>
    <row r="60" spans="1:7">
      <c r="B60" s="613" t="s">
        <v>780</v>
      </c>
      <c r="C60" s="1" t="s">
        <v>9</v>
      </c>
      <c r="D60" s="160">
        <v>1464</v>
      </c>
      <c r="E60" s="755"/>
      <c r="F60" s="637">
        <f>+E60*D60</f>
        <v>0</v>
      </c>
      <c r="G60" s="607"/>
    </row>
    <row r="61" spans="1:7">
      <c r="B61" s="613" t="s">
        <v>564</v>
      </c>
      <c r="C61" s="1" t="s">
        <v>9</v>
      </c>
      <c r="D61" s="160">
        <v>27.4</v>
      </c>
      <c r="E61" s="755"/>
      <c r="F61" s="637">
        <f>+E61*D61</f>
        <v>0</v>
      </c>
      <c r="G61" s="607"/>
    </row>
    <row r="62" spans="1:7">
      <c r="B62" s="613"/>
      <c r="C62" s="610"/>
      <c r="D62" s="669"/>
      <c r="E62" s="755"/>
      <c r="G62" s="607"/>
    </row>
    <row r="63" spans="1:7">
      <c r="A63" s="10" t="s">
        <v>96</v>
      </c>
      <c r="B63" s="613" t="s">
        <v>785</v>
      </c>
      <c r="C63" s="1"/>
      <c r="D63" s="160"/>
      <c r="E63" s="13"/>
      <c r="F63" s="643"/>
      <c r="G63" s="13"/>
    </row>
    <row r="64" spans="1:7">
      <c r="B64" s="613" t="s">
        <v>565</v>
      </c>
      <c r="C64" s="1" t="s">
        <v>9</v>
      </c>
      <c r="D64" s="160">
        <v>5.4</v>
      </c>
      <c r="E64" s="755"/>
      <c r="F64" s="637">
        <f>+E64*D64</f>
        <v>0</v>
      </c>
      <c r="G64" s="607"/>
    </row>
    <row r="65" spans="1:7">
      <c r="A65" s="702"/>
      <c r="B65" s="612" t="s">
        <v>653</v>
      </c>
      <c r="C65" s="610" t="s">
        <v>9</v>
      </c>
      <c r="D65" s="669">
        <v>81</v>
      </c>
      <c r="E65" s="755"/>
      <c r="F65" s="637">
        <f>+E65*D65</f>
        <v>0</v>
      </c>
      <c r="G65" s="607"/>
    </row>
    <row r="66" spans="1:7">
      <c r="B66" s="613"/>
      <c r="C66" s="1"/>
      <c r="D66" s="160"/>
      <c r="E66" s="755"/>
      <c r="G66" s="607"/>
    </row>
    <row r="67" spans="1:7">
      <c r="A67" s="10" t="s">
        <v>97</v>
      </c>
      <c r="B67" s="613" t="s">
        <v>788</v>
      </c>
      <c r="C67" s="1"/>
      <c r="D67" s="160"/>
      <c r="E67" s="757"/>
      <c r="F67" s="643"/>
      <c r="G67" s="13"/>
    </row>
    <row r="68" spans="1:7">
      <c r="A68" s="702"/>
      <c r="B68" s="613" t="s">
        <v>565</v>
      </c>
      <c r="C68" s="610" t="s">
        <v>9</v>
      </c>
      <c r="D68" s="669">
        <v>0.8</v>
      </c>
      <c r="E68" s="755"/>
      <c r="F68" s="637">
        <f>+E68*D68</f>
        <v>0</v>
      </c>
      <c r="G68" s="607"/>
    </row>
    <row r="69" spans="1:7">
      <c r="B69" s="613"/>
      <c r="C69" s="1"/>
      <c r="D69" s="160"/>
      <c r="E69" s="755"/>
      <c r="G69" s="607"/>
    </row>
    <row r="70" spans="1:7">
      <c r="A70" s="10" t="s">
        <v>606</v>
      </c>
      <c r="B70" s="613" t="s">
        <v>791</v>
      </c>
      <c r="C70" s="1"/>
      <c r="D70" s="160"/>
      <c r="E70" s="13"/>
      <c r="F70" s="643"/>
      <c r="G70" s="13"/>
    </row>
    <row r="71" spans="1:7" ht="25.5">
      <c r="B71" s="613" t="s">
        <v>174</v>
      </c>
      <c r="C71" s="610" t="s">
        <v>9</v>
      </c>
      <c r="D71" s="669">
        <v>8.9</v>
      </c>
      <c r="E71" s="755"/>
      <c r="F71" s="637">
        <f>+E71*D71</f>
        <v>0</v>
      </c>
      <c r="G71" s="607"/>
    </row>
    <row r="72" spans="1:7">
      <c r="B72" s="613" t="s">
        <v>181</v>
      </c>
      <c r="C72" s="610" t="s">
        <v>9</v>
      </c>
      <c r="D72" s="669">
        <v>4.5999999999999996</v>
      </c>
      <c r="E72" s="755"/>
      <c r="F72" s="637">
        <f>+E72*D72</f>
        <v>0</v>
      </c>
      <c r="G72" s="607"/>
    </row>
    <row r="73" spans="1:7">
      <c r="A73" s="702"/>
      <c r="B73" s="613"/>
      <c r="C73" s="610"/>
      <c r="D73" s="669"/>
      <c r="E73" s="755"/>
      <c r="G73" s="607"/>
    </row>
    <row r="74" spans="1:7">
      <c r="B74" s="613"/>
      <c r="C74" s="1"/>
      <c r="D74" s="160"/>
      <c r="E74" s="755"/>
      <c r="G74" s="607"/>
    </row>
    <row r="75" spans="1:7" ht="89.25">
      <c r="A75" s="10" t="s">
        <v>10</v>
      </c>
      <c r="B75" s="742" t="s">
        <v>858</v>
      </c>
      <c r="C75" s="1"/>
      <c r="D75" s="1"/>
      <c r="E75" s="1"/>
      <c r="F75" s="1"/>
      <c r="G75" s="609"/>
    </row>
    <row r="76" spans="1:7">
      <c r="B76" s="613"/>
      <c r="C76" s="1"/>
      <c r="D76" s="1"/>
      <c r="E76" s="1"/>
      <c r="F76" s="1"/>
      <c r="G76" s="609"/>
    </row>
    <row r="77" spans="1:7">
      <c r="A77" s="10" t="s">
        <v>75</v>
      </c>
      <c r="B77" s="613" t="s">
        <v>783</v>
      </c>
      <c r="C77" s="1"/>
      <c r="D77" s="160"/>
      <c r="E77" s="13"/>
      <c r="F77" s="643"/>
      <c r="G77" s="13"/>
    </row>
    <row r="78" spans="1:7" ht="38.25">
      <c r="B78" s="613" t="s">
        <v>781</v>
      </c>
      <c r="C78" s="1" t="s">
        <v>9</v>
      </c>
      <c r="D78" s="160">
        <v>582.12</v>
      </c>
      <c r="E78" s="756"/>
      <c r="F78" s="637">
        <f>+E78*D78</f>
        <v>0</v>
      </c>
      <c r="G78" s="609"/>
    </row>
    <row r="79" spans="1:7">
      <c r="B79" s="613" t="s">
        <v>163</v>
      </c>
      <c r="C79" s="610" t="s">
        <v>9</v>
      </c>
      <c r="D79" s="669">
        <v>242.9</v>
      </c>
      <c r="E79" s="756"/>
      <c r="F79" s="637">
        <f>+E79*D79</f>
        <v>0</v>
      </c>
      <c r="G79" s="609"/>
    </row>
    <row r="80" spans="1:7" s="260" customFormat="1">
      <c r="A80" s="426"/>
      <c r="B80" s="703" t="s">
        <v>182</v>
      </c>
      <c r="C80" s="409" t="s">
        <v>9</v>
      </c>
      <c r="D80" s="670">
        <v>10.7</v>
      </c>
      <c r="E80" s="756"/>
      <c r="F80" s="637">
        <f>+E80*D80</f>
        <v>0</v>
      </c>
      <c r="G80" s="609"/>
    </row>
    <row r="81" spans="1:7" s="260" customFormat="1">
      <c r="A81" s="426"/>
      <c r="B81" s="703"/>
      <c r="C81" s="409"/>
      <c r="D81" s="670"/>
      <c r="E81" s="756"/>
      <c r="F81" s="637"/>
      <c r="G81" s="609"/>
    </row>
    <row r="82" spans="1:7">
      <c r="A82" s="10" t="s">
        <v>76</v>
      </c>
      <c r="B82" s="613" t="s">
        <v>784</v>
      </c>
      <c r="C82" s="1"/>
      <c r="D82" s="160"/>
      <c r="E82" s="757"/>
      <c r="F82" s="643"/>
      <c r="G82" s="13"/>
    </row>
    <row r="83" spans="1:7">
      <c r="B83" s="613" t="s">
        <v>164</v>
      </c>
      <c r="C83" s="610" t="s">
        <v>9</v>
      </c>
      <c r="D83" s="669">
        <v>61</v>
      </c>
      <c r="E83" s="755"/>
      <c r="F83" s="637">
        <f>+E83*D83</f>
        <v>0</v>
      </c>
      <c r="G83" s="607"/>
    </row>
    <row r="84" spans="1:7" ht="25.5">
      <c r="B84" s="613" t="s">
        <v>170</v>
      </c>
      <c r="C84" s="610" t="s">
        <v>9</v>
      </c>
      <c r="D84" s="669">
        <f>2.6+1.1</f>
        <v>3.7</v>
      </c>
      <c r="E84" s="755"/>
      <c r="F84" s="637">
        <f>+E84*D84</f>
        <v>0</v>
      </c>
      <c r="G84" s="607"/>
    </row>
    <row r="85" spans="1:7">
      <c r="B85" s="613" t="s">
        <v>171</v>
      </c>
      <c r="C85" s="610" t="s">
        <v>9</v>
      </c>
      <c r="D85" s="669">
        <v>20</v>
      </c>
      <c r="E85" s="755"/>
      <c r="F85" s="637">
        <f>+E85*D85</f>
        <v>0</v>
      </c>
      <c r="G85" s="607"/>
    </row>
    <row r="86" spans="1:7" s="260" customFormat="1">
      <c r="A86" s="426"/>
      <c r="B86" s="703"/>
      <c r="C86" s="409"/>
      <c r="D86" s="670"/>
      <c r="E86" s="756"/>
      <c r="F86" s="637"/>
      <c r="G86" s="609"/>
    </row>
    <row r="87" spans="1:7">
      <c r="A87" s="10" t="s">
        <v>96</v>
      </c>
      <c r="B87" s="613" t="s">
        <v>787</v>
      </c>
      <c r="C87" s="1"/>
      <c r="D87" s="160"/>
      <c r="E87" s="757"/>
      <c r="F87" s="643"/>
      <c r="G87" s="13"/>
    </row>
    <row r="88" spans="1:7" ht="25.5">
      <c r="A88" s="702"/>
      <c r="B88" s="612" t="s">
        <v>166</v>
      </c>
      <c r="C88" s="610" t="s">
        <v>9</v>
      </c>
      <c r="D88" s="669">
        <v>11</v>
      </c>
      <c r="E88" s="755"/>
      <c r="F88" s="637">
        <f>+E88*D88</f>
        <v>0</v>
      </c>
      <c r="G88" s="607"/>
    </row>
    <row r="89" spans="1:7">
      <c r="A89" s="702"/>
      <c r="B89" s="612" t="s">
        <v>167</v>
      </c>
      <c r="C89" s="610" t="s">
        <v>9</v>
      </c>
      <c r="D89" s="669">
        <v>2.2000000000000002</v>
      </c>
      <c r="E89" s="755"/>
      <c r="F89" s="637">
        <f>+E89*D89</f>
        <v>0</v>
      </c>
      <c r="G89" s="607"/>
    </row>
    <row r="90" spans="1:7" s="260" customFormat="1">
      <c r="A90" s="426"/>
      <c r="B90" s="703"/>
      <c r="C90" s="409"/>
      <c r="D90" s="670"/>
      <c r="E90" s="756"/>
      <c r="F90" s="637"/>
      <c r="G90" s="609"/>
    </row>
    <row r="91" spans="1:7">
      <c r="A91" s="10" t="s">
        <v>97</v>
      </c>
      <c r="B91" s="613" t="s">
        <v>789</v>
      </c>
      <c r="C91" s="1"/>
      <c r="D91" s="160"/>
      <c r="E91" s="13"/>
      <c r="F91" s="643"/>
      <c r="G91" s="13"/>
    </row>
    <row r="92" spans="1:7">
      <c r="A92" s="702"/>
      <c r="B92" s="613" t="s">
        <v>165</v>
      </c>
      <c r="C92" s="610" t="s">
        <v>9</v>
      </c>
      <c r="D92" s="669">
        <v>3.1</v>
      </c>
      <c r="E92" s="755"/>
      <c r="F92" s="637">
        <f>+E92*D92</f>
        <v>0</v>
      </c>
      <c r="G92" s="607"/>
    </row>
    <row r="93" spans="1:7" s="260" customFormat="1">
      <c r="A93" s="426"/>
      <c r="B93" s="703"/>
      <c r="C93" s="409"/>
      <c r="D93" s="670"/>
      <c r="E93" s="756"/>
      <c r="F93" s="637"/>
      <c r="G93" s="609"/>
    </row>
    <row r="94" spans="1:7">
      <c r="A94" s="10" t="s">
        <v>606</v>
      </c>
      <c r="B94" s="613" t="s">
        <v>790</v>
      </c>
      <c r="C94" s="1"/>
      <c r="D94" s="160"/>
      <c r="E94" s="13"/>
      <c r="F94" s="643"/>
      <c r="G94" s="13"/>
    </row>
    <row r="95" spans="1:7" ht="25.5">
      <c r="B95" s="613" t="s">
        <v>657</v>
      </c>
      <c r="C95" s="1" t="s">
        <v>9</v>
      </c>
      <c r="D95" s="160">
        <v>7.6</v>
      </c>
      <c r="E95" s="13"/>
      <c r="F95" s="637">
        <f>+E95*D95</f>
        <v>0</v>
      </c>
      <c r="G95" s="13"/>
    </row>
    <row r="96" spans="1:7">
      <c r="B96" s="613"/>
      <c r="C96" s="610"/>
      <c r="D96" s="669"/>
      <c r="E96" s="755"/>
      <c r="G96" s="607"/>
    </row>
    <row r="97" spans="1:7" s="260" customFormat="1">
      <c r="A97" s="426"/>
      <c r="B97" s="703"/>
      <c r="C97" s="409"/>
      <c r="D97" s="670"/>
      <c r="E97" s="756"/>
      <c r="F97" s="637"/>
      <c r="G97" s="609"/>
    </row>
    <row r="98" spans="1:7" s="260" customFormat="1" ht="63.75">
      <c r="A98" s="426" t="s">
        <v>11</v>
      </c>
      <c r="B98" s="743" t="s">
        <v>859</v>
      </c>
      <c r="C98" s="409"/>
      <c r="D98" s="670"/>
      <c r="E98" s="756"/>
      <c r="F98" s="637"/>
      <c r="G98" s="609"/>
    </row>
    <row r="99" spans="1:7" s="260" customFormat="1">
      <c r="A99" s="426"/>
      <c r="B99" s="613"/>
      <c r="C99" s="409"/>
      <c r="D99" s="670"/>
      <c r="E99" s="756"/>
      <c r="F99" s="637"/>
      <c r="G99" s="609"/>
    </row>
    <row r="100" spans="1:7">
      <c r="A100" s="10" t="s">
        <v>75</v>
      </c>
      <c r="B100" s="613" t="s">
        <v>778</v>
      </c>
      <c r="C100" s="1"/>
      <c r="D100" s="160"/>
      <c r="E100" s="13"/>
      <c r="F100" s="643"/>
      <c r="G100" s="13"/>
    </row>
    <row r="101" spans="1:7" s="260" customFormat="1">
      <c r="A101" s="426"/>
      <c r="B101" s="703" t="s">
        <v>782</v>
      </c>
      <c r="C101" s="409" t="s">
        <v>9</v>
      </c>
      <c r="D101" s="670">
        <v>74</v>
      </c>
      <c r="E101" s="755"/>
      <c r="F101" s="637">
        <f t="shared" ref="F101:F106" si="0">+E101*D101</f>
        <v>0</v>
      </c>
      <c r="G101" s="609"/>
    </row>
    <row r="102" spans="1:7">
      <c r="B102" s="613" t="s">
        <v>172</v>
      </c>
      <c r="C102" s="610" t="s">
        <v>9</v>
      </c>
      <c r="D102" s="669">
        <v>130</v>
      </c>
      <c r="E102" s="755"/>
      <c r="F102" s="637">
        <f t="shared" si="0"/>
        <v>0</v>
      </c>
      <c r="G102" s="607"/>
    </row>
    <row r="103" spans="1:7" s="260" customFormat="1">
      <c r="A103" s="426"/>
      <c r="B103" s="703" t="s">
        <v>177</v>
      </c>
      <c r="C103" s="409" t="s">
        <v>9</v>
      </c>
      <c r="D103" s="670">
        <v>7.7</v>
      </c>
      <c r="E103" s="755"/>
      <c r="F103" s="637">
        <f t="shared" si="0"/>
        <v>0</v>
      </c>
      <c r="G103" s="609"/>
    </row>
    <row r="104" spans="1:7" s="260" customFormat="1">
      <c r="A104" s="426"/>
      <c r="B104" s="703" t="s">
        <v>179</v>
      </c>
      <c r="C104" s="409" t="s">
        <v>9</v>
      </c>
      <c r="D104" s="670">
        <f>19.7+30.1</f>
        <v>49.8</v>
      </c>
      <c r="E104" s="755"/>
      <c r="F104" s="637">
        <f t="shared" si="0"/>
        <v>0</v>
      </c>
      <c r="G104" s="609"/>
    </row>
    <row r="105" spans="1:7">
      <c r="B105" s="613" t="s">
        <v>180</v>
      </c>
      <c r="C105" s="610" t="s">
        <v>9</v>
      </c>
      <c r="D105" s="669">
        <v>36.1</v>
      </c>
      <c r="E105" s="755"/>
      <c r="F105" s="637">
        <f t="shared" si="0"/>
        <v>0</v>
      </c>
      <c r="G105" s="607"/>
    </row>
    <row r="106" spans="1:7" s="260" customFormat="1">
      <c r="A106" s="426"/>
      <c r="B106" s="703" t="s">
        <v>94</v>
      </c>
      <c r="C106" s="409" t="s">
        <v>9</v>
      </c>
      <c r="D106" s="670">
        <v>560</v>
      </c>
      <c r="E106" s="755"/>
      <c r="F106" s="637">
        <f t="shared" si="0"/>
        <v>0</v>
      </c>
      <c r="G106" s="609"/>
    </row>
    <row r="107" spans="1:7" s="260" customFormat="1">
      <c r="A107" s="426"/>
      <c r="B107" s="613"/>
      <c r="C107" s="409"/>
      <c r="D107" s="670"/>
      <c r="E107" s="756"/>
      <c r="F107" s="637"/>
      <c r="G107" s="609"/>
    </row>
    <row r="108" spans="1:7">
      <c r="A108" s="10" t="s">
        <v>76</v>
      </c>
      <c r="B108" s="613" t="s">
        <v>785</v>
      </c>
      <c r="C108" s="1"/>
      <c r="D108" s="160"/>
      <c r="E108" s="757"/>
      <c r="F108" s="643"/>
      <c r="G108" s="13"/>
    </row>
    <row r="109" spans="1:7" ht="25.5">
      <c r="B109" s="613" t="s">
        <v>255</v>
      </c>
      <c r="C109" s="610" t="s">
        <v>9</v>
      </c>
      <c r="D109" s="669">
        <v>252.85</v>
      </c>
      <c r="E109" s="755"/>
      <c r="F109" s="637">
        <f>+E109*D109</f>
        <v>0</v>
      </c>
      <c r="G109" s="607"/>
    </row>
    <row r="110" spans="1:7" ht="38.25">
      <c r="A110" s="702"/>
      <c r="B110" s="612" t="s">
        <v>162</v>
      </c>
      <c r="C110" s="610" t="s">
        <v>9</v>
      </c>
      <c r="D110" s="669">
        <v>106</v>
      </c>
      <c r="E110" s="755"/>
      <c r="F110" s="637">
        <f>+E110*D110</f>
        <v>0</v>
      </c>
      <c r="G110" s="607"/>
    </row>
    <row r="111" spans="1:7">
      <c r="A111" s="702"/>
      <c r="B111" s="612" t="s">
        <v>178</v>
      </c>
      <c r="C111" s="610" t="s">
        <v>9</v>
      </c>
      <c r="D111" s="669">
        <v>6.1</v>
      </c>
      <c r="E111" s="755"/>
      <c r="F111" s="637">
        <f>+E111*D111</f>
        <v>0</v>
      </c>
      <c r="G111" s="607"/>
    </row>
    <row r="112" spans="1:7">
      <c r="A112" s="702"/>
      <c r="B112" s="612" t="s">
        <v>179</v>
      </c>
      <c r="C112" s="610" t="s">
        <v>9</v>
      </c>
      <c r="D112" s="669">
        <v>16</v>
      </c>
      <c r="E112" s="755"/>
      <c r="F112" s="637">
        <f>+E112*D112</f>
        <v>0</v>
      </c>
      <c r="G112" s="607"/>
    </row>
    <row r="113" spans="1:7">
      <c r="A113" s="702"/>
      <c r="B113" s="612" t="s">
        <v>569</v>
      </c>
      <c r="C113" s="610" t="s">
        <v>9</v>
      </c>
      <c r="D113" s="669">
        <v>5.8</v>
      </c>
      <c r="E113" s="755"/>
      <c r="F113" s="637">
        <f>+E113*D113</f>
        <v>0</v>
      </c>
      <c r="G113" s="607"/>
    </row>
    <row r="114" spans="1:7" s="260" customFormat="1">
      <c r="A114" s="426"/>
      <c r="B114" s="703"/>
      <c r="C114" s="409"/>
      <c r="D114" s="670"/>
      <c r="E114" s="756"/>
      <c r="F114" s="644"/>
      <c r="G114" s="609"/>
    </row>
    <row r="115" spans="1:7" s="15" customFormat="1">
      <c r="A115" s="73"/>
      <c r="B115" s="72"/>
      <c r="C115" s="16"/>
      <c r="D115" s="671"/>
      <c r="E115" s="18"/>
      <c r="F115" s="638"/>
      <c r="G115" s="18"/>
    </row>
    <row r="116" spans="1:7" s="260" customFormat="1" ht="76.5">
      <c r="A116" s="426" t="s">
        <v>51</v>
      </c>
      <c r="B116" s="743" t="s">
        <v>860</v>
      </c>
      <c r="C116" s="409"/>
      <c r="D116" s="670"/>
      <c r="E116" s="756"/>
      <c r="F116" s="637"/>
      <c r="G116" s="609"/>
    </row>
    <row r="117" spans="1:7" s="260" customFormat="1">
      <c r="A117" s="426"/>
      <c r="B117" s="613"/>
      <c r="C117" s="409"/>
      <c r="D117" s="670"/>
      <c r="E117" s="756"/>
      <c r="F117" s="637"/>
      <c r="G117" s="609"/>
    </row>
    <row r="118" spans="1:7">
      <c r="A118" s="10" t="s">
        <v>75</v>
      </c>
      <c r="B118" s="613" t="s">
        <v>778</v>
      </c>
      <c r="C118" s="1"/>
      <c r="D118" s="160"/>
      <c r="E118" s="13"/>
      <c r="F118" s="643"/>
      <c r="G118" s="13"/>
    </row>
    <row r="119" spans="1:7">
      <c r="B119" s="613" t="s">
        <v>168</v>
      </c>
      <c r="C119" s="610" t="s">
        <v>9</v>
      </c>
      <c r="D119" s="669">
        <v>0.6</v>
      </c>
      <c r="E119" s="755"/>
      <c r="F119" s="637">
        <f>+E119*D119</f>
        <v>0</v>
      </c>
      <c r="G119" s="607"/>
    </row>
    <row r="120" spans="1:7">
      <c r="B120" s="612" t="s">
        <v>169</v>
      </c>
      <c r="C120" s="610" t="s">
        <v>9</v>
      </c>
      <c r="D120" s="669">
        <v>1.3</v>
      </c>
      <c r="E120" s="755"/>
      <c r="F120" s="637">
        <f>+E120*D120</f>
        <v>0</v>
      </c>
      <c r="G120" s="607"/>
    </row>
    <row r="121" spans="1:7" s="260" customFormat="1">
      <c r="A121" s="426"/>
      <c r="B121" s="613"/>
      <c r="C121" s="409"/>
      <c r="D121" s="670"/>
      <c r="E121" s="756"/>
      <c r="F121" s="637"/>
      <c r="G121" s="609"/>
    </row>
    <row r="122" spans="1:7">
      <c r="A122" s="10" t="s">
        <v>76</v>
      </c>
      <c r="B122" s="613" t="s">
        <v>785</v>
      </c>
      <c r="C122" s="1"/>
      <c r="D122" s="160"/>
      <c r="E122" s="13"/>
      <c r="F122" s="643"/>
      <c r="G122" s="13"/>
    </row>
    <row r="123" spans="1:7">
      <c r="A123" s="702"/>
      <c r="B123" s="612" t="s">
        <v>169</v>
      </c>
      <c r="C123" s="610" t="s">
        <v>9</v>
      </c>
      <c r="D123" s="669">
        <v>21</v>
      </c>
      <c r="E123" s="755"/>
      <c r="F123" s="637">
        <f>+E123*D123</f>
        <v>0</v>
      </c>
      <c r="G123" s="607"/>
    </row>
    <row r="124" spans="1:7" ht="25.5">
      <c r="A124" s="702"/>
      <c r="B124" s="612" t="s">
        <v>183</v>
      </c>
      <c r="C124" s="610" t="s">
        <v>9</v>
      </c>
      <c r="D124" s="669">
        <v>48</v>
      </c>
      <c r="E124" s="755"/>
      <c r="F124" s="637">
        <f>+E124*D124</f>
        <v>0</v>
      </c>
      <c r="G124" s="607"/>
    </row>
    <row r="125" spans="1:7">
      <c r="A125" s="702"/>
      <c r="B125" s="612" t="s">
        <v>232</v>
      </c>
      <c r="C125" s="610" t="s">
        <v>9</v>
      </c>
      <c r="D125" s="669">
        <v>9</v>
      </c>
      <c r="E125" s="755"/>
      <c r="F125" s="637">
        <f>+E125*D125</f>
        <v>0</v>
      </c>
      <c r="G125" s="607"/>
    </row>
    <row r="126" spans="1:7" s="260" customFormat="1">
      <c r="A126" s="426"/>
      <c r="B126" s="613"/>
      <c r="C126" s="409"/>
      <c r="D126" s="670"/>
      <c r="E126" s="756"/>
      <c r="F126" s="637"/>
      <c r="G126" s="609"/>
    </row>
    <row r="128" spans="1:7" ht="25.5">
      <c r="A128" s="10" t="s">
        <v>52</v>
      </c>
      <c r="B128" s="184" t="s">
        <v>786</v>
      </c>
      <c r="D128" s="160"/>
      <c r="G128" s="11"/>
    </row>
    <row r="129" spans="1:110" ht="209.25" customHeight="1">
      <c r="B129" s="1617" t="s">
        <v>861</v>
      </c>
      <c r="C129" s="1618"/>
      <c r="D129" s="1618"/>
      <c r="G129" s="11"/>
    </row>
    <row r="130" spans="1:110" ht="63.75">
      <c r="B130" s="184" t="s">
        <v>823</v>
      </c>
      <c r="C130" s="704" t="s">
        <v>9</v>
      </c>
      <c r="D130" s="686">
        <v>138</v>
      </c>
      <c r="E130" s="755"/>
      <c r="F130" s="637">
        <f>+E130*D130</f>
        <v>0</v>
      </c>
      <c r="G130" s="11"/>
    </row>
    <row r="131" spans="1:110">
      <c r="B131" s="184"/>
      <c r="C131" s="704"/>
      <c r="D131" s="686"/>
      <c r="E131" s="755"/>
      <c r="G131" s="11"/>
    </row>
    <row r="132" spans="1:110">
      <c r="B132" s="184"/>
      <c r="C132" s="704"/>
      <c r="D132" s="686"/>
      <c r="E132" s="755"/>
      <c r="G132" s="11"/>
    </row>
    <row r="133" spans="1:110" ht="76.5">
      <c r="A133" s="10" t="s">
        <v>13</v>
      </c>
      <c r="B133" s="747" t="s">
        <v>862</v>
      </c>
      <c r="C133" s="1"/>
      <c r="D133" s="24"/>
      <c r="E133" s="1"/>
      <c r="F133" s="641"/>
    </row>
    <row r="134" spans="1:110" ht="25.5">
      <c r="B134" s="613" t="s">
        <v>173</v>
      </c>
      <c r="C134" s="1" t="s">
        <v>9</v>
      </c>
      <c r="D134" s="160">
        <v>9.5</v>
      </c>
      <c r="E134" s="13"/>
      <c r="F134" s="637">
        <f>+E134*D134</f>
        <v>0</v>
      </c>
      <c r="G134" s="13"/>
    </row>
    <row r="135" spans="1:110">
      <c r="B135" s="613"/>
      <c r="C135" s="610"/>
      <c r="D135" s="669"/>
      <c r="E135" s="755"/>
      <c r="F135" s="645"/>
      <c r="G135" s="607"/>
    </row>
    <row r="136" spans="1:110">
      <c r="B136" s="613"/>
      <c r="C136" s="610"/>
      <c r="D136" s="669"/>
      <c r="E136" s="755"/>
      <c r="F136" s="645"/>
      <c r="G136" s="607"/>
    </row>
    <row r="137" spans="1:110" ht="38.25">
      <c r="A137" s="10" t="s">
        <v>14</v>
      </c>
      <c r="B137" s="17" t="s">
        <v>81</v>
      </c>
      <c r="C137" s="610" t="s">
        <v>9</v>
      </c>
      <c r="D137" s="669">
        <v>5</v>
      </c>
      <c r="E137" s="755"/>
      <c r="F137" s="637">
        <f>+E137*D137</f>
        <v>0</v>
      </c>
      <c r="G137" s="607"/>
    </row>
    <row r="138" spans="1:110" s="5" customFormat="1">
      <c r="A138" s="10"/>
      <c r="B138" s="614"/>
      <c r="C138" s="610"/>
      <c r="D138" s="669"/>
      <c r="E138" s="755"/>
      <c r="F138" s="645"/>
      <c r="G138" s="9"/>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row>
    <row r="139" spans="1:110" s="5" customFormat="1">
      <c r="A139" s="10"/>
      <c r="B139" s="17"/>
      <c r="C139" s="4"/>
      <c r="D139" s="160"/>
      <c r="E139" s="755"/>
      <c r="F139" s="637"/>
      <c r="G139" s="9"/>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row>
    <row r="140" spans="1:110" s="5" customFormat="1" ht="141" thickBot="1">
      <c r="A140" s="10" t="s">
        <v>16</v>
      </c>
      <c r="B140" s="740" t="s">
        <v>559</v>
      </c>
      <c r="C140" s="4" t="s">
        <v>12</v>
      </c>
      <c r="D140" s="160">
        <v>10686</v>
      </c>
      <c r="E140" s="758"/>
      <c r="F140" s="645">
        <f>+E140*D140</f>
        <v>0</v>
      </c>
      <c r="G140" s="9"/>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row>
    <row r="141" spans="1:110" ht="13.5" thickBot="1">
      <c r="B141" s="690" t="s">
        <v>186</v>
      </c>
      <c r="D141" s="160"/>
    </row>
    <row r="142" spans="1:110" ht="108.75" thickBot="1">
      <c r="B142" s="528" t="s">
        <v>824</v>
      </c>
    </row>
    <row r="143" spans="1:110" ht="267.75">
      <c r="B143" s="691" t="s">
        <v>796</v>
      </c>
      <c r="E143" s="615"/>
    </row>
    <row r="146" spans="1:110" ht="218.25" customHeight="1">
      <c r="A146" s="10" t="s">
        <v>30</v>
      </c>
      <c r="B146" s="739" t="s">
        <v>792</v>
      </c>
      <c r="C146" s="1"/>
      <c r="D146" s="1"/>
      <c r="E146" s="1"/>
      <c r="F146" s="641"/>
    </row>
    <row r="147" spans="1:110" ht="140.25">
      <c r="B147" s="165" t="s">
        <v>611</v>
      </c>
      <c r="C147" s="1"/>
      <c r="D147" s="1"/>
      <c r="E147" s="1"/>
      <c r="F147" s="641"/>
    </row>
    <row r="148" spans="1:110" ht="38.25">
      <c r="B148" s="165" t="s">
        <v>612</v>
      </c>
      <c r="C148" s="610" t="s">
        <v>12</v>
      </c>
      <c r="D148" s="160">
        <v>10686</v>
      </c>
      <c r="E148" s="755"/>
      <c r="F148" s="637">
        <f>+E148*D148</f>
        <v>0</v>
      </c>
    </row>
    <row r="149" spans="1:110">
      <c r="B149" s="165"/>
      <c r="D149" s="611"/>
      <c r="E149" s="615"/>
      <c r="F149" s="645"/>
    </row>
    <row r="150" spans="1:110" ht="26.25" thickBot="1">
      <c r="A150" s="10" t="s">
        <v>53</v>
      </c>
      <c r="B150" s="165" t="s">
        <v>560</v>
      </c>
      <c r="C150" s="4" t="s">
        <v>12</v>
      </c>
      <c r="D150" s="611">
        <v>10686</v>
      </c>
      <c r="E150" s="755"/>
      <c r="F150" s="637">
        <f>+E150*D150</f>
        <v>0</v>
      </c>
    </row>
    <row r="151" spans="1:110" ht="306.75" thickBot="1">
      <c r="B151" s="687" t="s">
        <v>795</v>
      </c>
    </row>
    <row r="154" spans="1:110" ht="64.5" thickBot="1">
      <c r="A154" s="10" t="s">
        <v>54</v>
      </c>
      <c r="B154" s="578" t="s">
        <v>825</v>
      </c>
    </row>
    <row r="155" spans="1:110">
      <c r="B155" s="692" t="s">
        <v>187</v>
      </c>
    </row>
    <row r="156" spans="1:110" ht="114.75">
      <c r="B156" s="693" t="s">
        <v>184</v>
      </c>
    </row>
    <row r="157" spans="1:110" ht="102.75" thickBot="1">
      <c r="B157" s="688" t="s">
        <v>185</v>
      </c>
    </row>
    <row r="158" spans="1:110">
      <c r="B158" s="143"/>
    </row>
    <row r="159" spans="1:110" ht="93.75">
      <c r="A159" s="10" t="s">
        <v>75</v>
      </c>
      <c r="B159" s="143" t="s">
        <v>568</v>
      </c>
      <c r="C159" s="4" t="s">
        <v>43</v>
      </c>
      <c r="D159" s="13">
        <v>12</v>
      </c>
      <c r="E159" s="755"/>
      <c r="F159" s="637">
        <f>+E159*D159</f>
        <v>0</v>
      </c>
    </row>
    <row r="160" spans="1:110" s="5" customFormat="1">
      <c r="A160" s="10"/>
      <c r="B160" s="143"/>
      <c r="C160" s="4"/>
      <c r="D160" s="13"/>
      <c r="E160" s="755"/>
      <c r="F160" s="637"/>
      <c r="G160" s="9"/>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row>
    <row r="161" spans="1:110" ht="83.25">
      <c r="A161" s="10" t="s">
        <v>76</v>
      </c>
      <c r="B161" s="143" t="s">
        <v>188</v>
      </c>
    </row>
    <row r="162" spans="1:110" ht="25.5">
      <c r="B162" s="143" t="s">
        <v>189</v>
      </c>
    </row>
    <row r="163" spans="1:110" ht="25.5">
      <c r="B163" s="143" t="s">
        <v>566</v>
      </c>
      <c r="C163" s="4" t="s">
        <v>43</v>
      </c>
      <c r="D163" s="13">
        <v>12</v>
      </c>
      <c r="E163" s="755"/>
      <c r="F163" s="637">
        <f>+E163*D163</f>
        <v>0</v>
      </c>
    </row>
    <row r="164" spans="1:110" ht="25.5">
      <c r="B164" s="143" t="s">
        <v>793</v>
      </c>
      <c r="C164" s="4" t="s">
        <v>43</v>
      </c>
      <c r="D164" s="13">
        <v>6</v>
      </c>
      <c r="E164" s="755"/>
      <c r="F164" s="637">
        <f>+E164*D164</f>
        <v>0</v>
      </c>
    </row>
    <row r="166" spans="1:110" s="5" customFormat="1">
      <c r="A166" s="10"/>
      <c r="B166" s="17"/>
      <c r="C166" s="4"/>
      <c r="D166" s="13"/>
      <c r="E166" s="755"/>
      <c r="F166" s="637"/>
      <c r="G166" s="9"/>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row>
    <row r="167" spans="1:110" ht="25.5">
      <c r="A167" s="10" t="s">
        <v>55</v>
      </c>
      <c r="B167" s="613" t="s">
        <v>661</v>
      </c>
      <c r="C167" s="1"/>
      <c r="D167" s="1"/>
      <c r="E167" s="1"/>
      <c r="F167" s="1"/>
    </row>
    <row r="168" spans="1:110" ht="114.75">
      <c r="B168" s="694" t="s">
        <v>794</v>
      </c>
      <c r="C168" s="4" t="s">
        <v>12</v>
      </c>
      <c r="D168" s="160">
        <v>175</v>
      </c>
      <c r="E168" s="755"/>
      <c r="F168" s="637">
        <f>+E168*D168</f>
        <v>0</v>
      </c>
    </row>
    <row r="169" spans="1:110">
      <c r="B169" s="613"/>
      <c r="C169" s="1"/>
      <c r="D169" s="1"/>
      <c r="E169" s="1"/>
      <c r="F169" s="641"/>
    </row>
    <row r="170" spans="1:110">
      <c r="B170" s="613"/>
      <c r="C170" s="1"/>
      <c r="D170" s="1"/>
      <c r="E170" s="1"/>
      <c r="F170" s="641"/>
    </row>
    <row r="171" spans="1:110" ht="38.25">
      <c r="A171" s="10" t="s">
        <v>98</v>
      </c>
      <c r="B171" s="17" t="s">
        <v>632</v>
      </c>
      <c r="C171" s="4" t="s">
        <v>31</v>
      </c>
      <c r="D171" s="160">
        <v>285000</v>
      </c>
      <c r="E171" s="755"/>
      <c r="F171" s="637">
        <f>+E171*D171</f>
        <v>0</v>
      </c>
      <c r="G171" s="9"/>
    </row>
    <row r="172" spans="1:110">
      <c r="A172" s="8"/>
      <c r="B172" s="17"/>
      <c r="D172" s="160"/>
      <c r="E172" s="755"/>
      <c r="G172" s="9"/>
    </row>
    <row r="173" spans="1:110">
      <c r="B173" s="12"/>
      <c r="D173" s="160"/>
      <c r="E173" s="755"/>
      <c r="G173" s="9"/>
    </row>
    <row r="174" spans="1:110" ht="38.25">
      <c r="A174" s="10" t="s">
        <v>99</v>
      </c>
      <c r="B174" s="17" t="s">
        <v>633</v>
      </c>
      <c r="C174" s="4" t="s">
        <v>31</v>
      </c>
      <c r="D174" s="160">
        <f>492000+530+1400-214800</f>
        <v>279130</v>
      </c>
      <c r="E174" s="755"/>
      <c r="F174" s="637">
        <f>+E174*D174</f>
        <v>0</v>
      </c>
      <c r="G174" s="9"/>
    </row>
    <row r="175" spans="1:110">
      <c r="A175" s="8"/>
      <c r="B175" s="17"/>
      <c r="D175" s="160"/>
      <c r="E175" s="755"/>
      <c r="G175" s="9"/>
    </row>
    <row r="176" spans="1:110">
      <c r="B176" s="12"/>
      <c r="D176" s="160"/>
      <c r="E176" s="755"/>
      <c r="G176" s="9"/>
    </row>
    <row r="177" spans="1:7" ht="25.5">
      <c r="A177" s="10" t="s">
        <v>77</v>
      </c>
      <c r="B177" s="17" t="s">
        <v>634</v>
      </c>
      <c r="C177" s="4" t="s">
        <v>31</v>
      </c>
      <c r="D177" s="160">
        <v>239000</v>
      </c>
      <c r="E177" s="755"/>
      <c r="F177" s="637">
        <f>+E177*D177</f>
        <v>0</v>
      </c>
      <c r="G177" s="9"/>
    </row>
    <row r="178" spans="1:7">
      <c r="A178" s="432"/>
      <c r="B178" s="6"/>
      <c r="C178" s="3"/>
      <c r="D178" s="616"/>
      <c r="E178" s="759"/>
      <c r="F178" s="646"/>
    </row>
    <row r="179" spans="1:7">
      <c r="B179" s="14"/>
      <c r="E179" s="755"/>
    </row>
    <row r="180" spans="1:7" s="436" customFormat="1" ht="13.5" thickBot="1">
      <c r="A180" s="433"/>
      <c r="B180" s="434" t="s">
        <v>32</v>
      </c>
      <c r="C180" s="481"/>
      <c r="D180" s="617"/>
      <c r="E180" s="618"/>
      <c r="F180" s="647">
        <f>SUM(F1:F178)</f>
        <v>0</v>
      </c>
    </row>
    <row r="181" spans="1:7" ht="13.5" thickTop="1"/>
  </sheetData>
  <mergeCells count="40">
    <mergeCell ref="B40:E40"/>
    <mergeCell ref="B41:E41"/>
    <mergeCell ref="B43:E43"/>
    <mergeCell ref="B36:E36"/>
    <mergeCell ref="B37:E37"/>
    <mergeCell ref="B38:E38"/>
    <mergeCell ref="B39:E39"/>
    <mergeCell ref="B32:E32"/>
    <mergeCell ref="B33:E33"/>
    <mergeCell ref="B34:E34"/>
    <mergeCell ref="B35:E35"/>
    <mergeCell ref="B28:E28"/>
    <mergeCell ref="B29:E29"/>
    <mergeCell ref="B30:E30"/>
    <mergeCell ref="B31:E31"/>
    <mergeCell ref="B24:E24"/>
    <mergeCell ref="B25:E25"/>
    <mergeCell ref="B26:E26"/>
    <mergeCell ref="B27:E27"/>
    <mergeCell ref="B19:E19"/>
    <mergeCell ref="B20:E20"/>
    <mergeCell ref="B21:E21"/>
    <mergeCell ref="B22:E22"/>
    <mergeCell ref="B23:E23"/>
    <mergeCell ref="B51:D51"/>
    <mergeCell ref="B129:D129"/>
    <mergeCell ref="B5:E5"/>
    <mergeCell ref="B6:E6"/>
    <mergeCell ref="B7:E7"/>
    <mergeCell ref="B8:E8"/>
    <mergeCell ref="B9:E9"/>
    <mergeCell ref="B10:E10"/>
    <mergeCell ref="B11:E11"/>
    <mergeCell ref="B12:E12"/>
    <mergeCell ref="B13:E13"/>
    <mergeCell ref="B14:E14"/>
    <mergeCell ref="B15:E15"/>
    <mergeCell ref="B16:E16"/>
    <mergeCell ref="B17:E17"/>
    <mergeCell ref="B18:E18"/>
  </mergeCells>
  <pageMargins left="0.7" right="0.7" top="0.75" bottom="0.75" header="0.3" footer="0.3"/>
  <pageSetup paperSize="9" orientation="portrait" r:id="rId1"/>
  <rowBreaks count="2" manualBreakCount="2">
    <brk id="58" max="16383" man="1"/>
    <brk id="9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DF203"/>
  <sheetViews>
    <sheetView view="pageBreakPreview" topLeftCell="A72" zoomScaleNormal="100" zoomScaleSheetLayoutView="100" workbookViewId="0">
      <selection activeCell="E13" sqref="E13"/>
    </sheetView>
  </sheetViews>
  <sheetFormatPr defaultRowHeight="12.75"/>
  <cols>
    <col min="1" max="1" width="3.85546875" style="76" customWidth="1"/>
    <col min="2" max="2" width="39.85546875" style="55" customWidth="1"/>
    <col min="3" max="3" width="6" style="48" bestFit="1" customWidth="1"/>
    <col min="4" max="4" width="10.5703125" style="47" bestFit="1" customWidth="1"/>
    <col min="5" max="5" width="11.85546875" style="47" customWidth="1"/>
    <col min="6" max="6" width="15.85546875" style="47" customWidth="1"/>
    <col min="7" max="7" width="34.85546875" style="49" customWidth="1"/>
    <col min="8" max="8" width="20.42578125" style="49" customWidth="1"/>
    <col min="9" max="16384" width="9.140625" style="49"/>
  </cols>
  <sheetData>
    <row r="1" spans="1:20">
      <c r="A1" s="74" t="s">
        <v>136</v>
      </c>
    </row>
    <row r="2" spans="1:20" s="59" customFormat="1">
      <c r="A2" s="76"/>
      <c r="B2" s="56"/>
      <c r="C2" s="57"/>
      <c r="D2" s="58"/>
      <c r="E2" s="47"/>
      <c r="F2" s="58"/>
    </row>
    <row r="3" spans="1:20" s="1" customFormat="1" ht="13.5" thickBot="1">
      <c r="A3" s="161"/>
      <c r="B3" s="138"/>
      <c r="C3" s="93"/>
      <c r="D3" s="94"/>
      <c r="E3" s="94"/>
      <c r="F3" s="94"/>
      <c r="G3" s="24"/>
      <c r="H3" s="24"/>
      <c r="I3" s="24"/>
      <c r="J3" s="24"/>
      <c r="K3" s="24"/>
      <c r="L3" s="24"/>
      <c r="M3" s="24"/>
      <c r="N3" s="24"/>
      <c r="O3" s="24"/>
      <c r="P3" s="24"/>
      <c r="Q3" s="24"/>
      <c r="R3" s="24"/>
      <c r="S3" s="24"/>
      <c r="T3" s="24"/>
    </row>
    <row r="4" spans="1:20" s="50" customFormat="1">
      <c r="A4" s="115"/>
      <c r="B4" s="148" t="s">
        <v>29</v>
      </c>
      <c r="C4" s="117" t="s">
        <v>25</v>
      </c>
      <c r="D4" s="118" t="s">
        <v>26</v>
      </c>
      <c r="E4" s="118" t="s">
        <v>27</v>
      </c>
      <c r="F4" s="118" t="s">
        <v>28</v>
      </c>
    </row>
    <row r="5" spans="1:20" s="59" customFormat="1">
      <c r="A5" s="76"/>
      <c r="B5" s="56"/>
      <c r="C5" s="57"/>
      <c r="D5" s="58"/>
      <c r="E5" s="47"/>
      <c r="F5" s="58"/>
    </row>
    <row r="6" spans="1:20" s="24" customFormat="1" ht="13.5" thickBot="1">
      <c r="A6" s="76"/>
      <c r="B6" s="46"/>
      <c r="C6" s="26"/>
      <c r="D6" s="19"/>
      <c r="E6" s="19"/>
      <c r="F6" s="19"/>
    </row>
    <row r="7" spans="1:20" s="550" customFormat="1" ht="89.25">
      <c r="A7" s="585"/>
      <c r="B7" s="593" t="s">
        <v>876</v>
      </c>
      <c r="D7" s="594"/>
      <c r="E7" s="594"/>
      <c r="F7" s="594"/>
    </row>
    <row r="8" spans="1:20" s="550" customFormat="1" ht="333" customHeight="1">
      <c r="A8" s="585"/>
      <c r="B8" s="595" t="s">
        <v>877</v>
      </c>
      <c r="D8" s="594"/>
      <c r="E8" s="594"/>
      <c r="F8" s="594"/>
    </row>
    <row r="9" spans="1:20" s="550" customFormat="1" ht="217.5" thickBot="1">
      <c r="A9" s="585"/>
      <c r="B9" s="596" t="s">
        <v>510</v>
      </c>
      <c r="D9" s="594"/>
      <c r="E9" s="594"/>
      <c r="F9" s="594"/>
    </row>
    <row r="10" spans="1:20" s="550" customFormat="1">
      <c r="A10" s="585"/>
      <c r="B10" s="1600"/>
      <c r="D10" s="594"/>
      <c r="E10" s="594"/>
      <c r="F10" s="594"/>
    </row>
    <row r="11" spans="1:20" s="550" customFormat="1" ht="13.5" thickBot="1">
      <c r="A11" s="1599"/>
      <c r="B11" s="1600"/>
      <c r="C11" s="1601"/>
      <c r="D11" s="594"/>
      <c r="E11" s="594"/>
      <c r="F11" s="594"/>
    </row>
    <row r="12" spans="1:20" s="24" customFormat="1">
      <c r="A12" s="76"/>
      <c r="B12" s="163" t="s">
        <v>79</v>
      </c>
      <c r="C12" s="26"/>
      <c r="D12" s="19"/>
      <c r="E12" s="19"/>
      <c r="F12" s="19"/>
    </row>
    <row r="13" spans="1:20" s="24" customFormat="1" ht="51.75" thickBot="1">
      <c r="A13" s="76"/>
      <c r="B13" s="164" t="s">
        <v>80</v>
      </c>
      <c r="C13" s="26"/>
      <c r="D13" s="19"/>
      <c r="E13" s="19"/>
      <c r="F13" s="19"/>
    </row>
    <row r="14" spans="1:20" s="24" customFormat="1">
      <c r="A14" s="76"/>
      <c r="B14" s="46"/>
      <c r="C14" s="26"/>
      <c r="D14" s="19"/>
      <c r="E14" s="19"/>
      <c r="F14" s="19"/>
    </row>
    <row r="15" spans="1:20" s="24" customFormat="1">
      <c r="A15" s="76"/>
      <c r="B15" s="46"/>
      <c r="C15" s="26"/>
      <c r="D15" s="19"/>
      <c r="E15" s="19"/>
      <c r="F15" s="19"/>
    </row>
    <row r="16" spans="1:20" s="429" customFormat="1" ht="51">
      <c r="A16" s="310" t="s">
        <v>42</v>
      </c>
      <c r="B16" s="438" t="s">
        <v>571</v>
      </c>
      <c r="C16" s="429" t="s">
        <v>12</v>
      </c>
      <c r="D16" s="445">
        <v>272</v>
      </c>
      <c r="E16" s="445"/>
      <c r="F16" s="207">
        <f>+E16*D16</f>
        <v>0</v>
      </c>
    </row>
    <row r="17" spans="1:6" s="429" customFormat="1">
      <c r="A17" s="310"/>
      <c r="B17" s="438"/>
      <c r="D17" s="445"/>
      <c r="E17" s="445"/>
      <c r="F17" s="207"/>
    </row>
    <row r="18" spans="1:6" s="429" customFormat="1">
      <c r="A18" s="310"/>
      <c r="B18" s="438"/>
      <c r="D18" s="445"/>
      <c r="E18" s="445"/>
      <c r="F18" s="207"/>
    </row>
    <row r="19" spans="1:6" s="429" customFormat="1" ht="63.75">
      <c r="A19" s="310" t="s">
        <v>8</v>
      </c>
      <c r="B19" s="438" t="s">
        <v>572</v>
      </c>
      <c r="C19" s="429" t="s">
        <v>15</v>
      </c>
      <c r="D19" s="445">
        <v>76.400000000000006</v>
      </c>
      <c r="E19" s="445"/>
      <c r="F19" s="207">
        <f>+E19*D19</f>
        <v>0</v>
      </c>
    </row>
    <row r="20" spans="1:6" s="429" customFormat="1">
      <c r="A20" s="310"/>
      <c r="B20" s="438"/>
      <c r="D20" s="445"/>
      <c r="E20" s="445"/>
      <c r="F20" s="207"/>
    </row>
    <row r="21" spans="1:6" s="429" customFormat="1">
      <c r="A21" s="310"/>
      <c r="B21" s="438"/>
      <c r="D21" s="445"/>
      <c r="E21" s="445"/>
      <c r="F21" s="207"/>
    </row>
    <row r="22" spans="1:6" s="429" customFormat="1" ht="38.25">
      <c r="A22" s="310" t="s">
        <v>10</v>
      </c>
      <c r="B22" s="438" t="s">
        <v>224</v>
      </c>
      <c r="D22" s="445"/>
      <c r="E22" s="445"/>
      <c r="F22" s="207"/>
    </row>
    <row r="23" spans="1:6" s="429" customFormat="1" ht="25.5">
      <c r="A23" s="310"/>
      <c r="B23" s="532" t="s">
        <v>222</v>
      </c>
      <c r="C23" s="441"/>
      <c r="D23" s="440"/>
      <c r="E23" s="440"/>
      <c r="F23" s="442"/>
    </row>
    <row r="24" spans="1:6" s="429" customFormat="1" ht="63.75">
      <c r="A24" s="310"/>
      <c r="B24" s="533" t="s">
        <v>223</v>
      </c>
      <c r="C24" s="441"/>
      <c r="D24" s="440"/>
      <c r="E24" s="440"/>
      <c r="F24" s="442"/>
    </row>
    <row r="25" spans="1:6" s="429" customFormat="1">
      <c r="A25" s="310"/>
      <c r="B25" s="533" t="s">
        <v>82</v>
      </c>
      <c r="C25" s="441" t="s">
        <v>12</v>
      </c>
      <c r="D25" s="440">
        <v>96.1</v>
      </c>
      <c r="E25" s="440"/>
      <c r="F25" s="207">
        <f>+E25*D25</f>
        <v>0</v>
      </c>
    </row>
    <row r="26" spans="1:6" s="429" customFormat="1">
      <c r="A26" s="310"/>
      <c r="B26" s="438"/>
      <c r="C26" s="441"/>
      <c r="D26" s="440"/>
      <c r="E26" s="440"/>
      <c r="F26" s="440"/>
    </row>
    <row r="27" spans="1:6" s="429" customFormat="1">
      <c r="A27" s="310"/>
      <c r="B27" s="438"/>
      <c r="C27" s="441"/>
      <c r="D27" s="440"/>
      <c r="E27" s="440"/>
      <c r="F27" s="440"/>
    </row>
    <row r="28" spans="1:6" s="429" customFormat="1" ht="51">
      <c r="A28" s="310" t="s">
        <v>11</v>
      </c>
      <c r="B28" s="438" t="s">
        <v>225</v>
      </c>
      <c r="D28" s="445"/>
      <c r="E28" s="445"/>
      <c r="F28" s="207"/>
    </row>
    <row r="29" spans="1:6" s="429" customFormat="1" ht="25.5">
      <c r="A29" s="310"/>
      <c r="B29" s="532" t="s">
        <v>222</v>
      </c>
      <c r="C29" s="441"/>
      <c r="D29" s="440"/>
      <c r="E29" s="440"/>
      <c r="F29" s="442"/>
    </row>
    <row r="30" spans="1:6" s="429" customFormat="1" ht="76.5">
      <c r="A30" s="310"/>
      <c r="B30" s="533" t="s">
        <v>573</v>
      </c>
      <c r="C30" s="441"/>
      <c r="D30" s="440"/>
      <c r="E30" s="440"/>
      <c r="F30" s="442"/>
    </row>
    <row r="31" spans="1:6" s="429" customFormat="1">
      <c r="A31" s="310"/>
      <c r="B31" s="533" t="s">
        <v>82</v>
      </c>
      <c r="C31" s="441" t="s">
        <v>12</v>
      </c>
      <c r="D31" s="440">
        <v>47</v>
      </c>
      <c r="E31" s="440"/>
      <c r="F31" s="207">
        <f>+E31*D31</f>
        <v>0</v>
      </c>
    </row>
    <row r="32" spans="1:6" s="24" customFormat="1">
      <c r="A32" s="76"/>
      <c r="B32" s="46"/>
      <c r="C32" s="26"/>
      <c r="D32" s="19"/>
      <c r="E32" s="19"/>
      <c r="F32" s="19"/>
    </row>
    <row r="33" spans="1:14" s="24" customFormat="1">
      <c r="A33" s="76"/>
      <c r="B33" s="46"/>
      <c r="C33" s="26"/>
      <c r="D33" s="19"/>
      <c r="E33" s="19"/>
      <c r="F33" s="19"/>
    </row>
    <row r="34" spans="1:14" s="24" customFormat="1" ht="51">
      <c r="A34" s="178" t="s">
        <v>51</v>
      </c>
      <c r="B34" s="438" t="s">
        <v>218</v>
      </c>
      <c r="C34" s="26" t="s">
        <v>12</v>
      </c>
      <c r="D34" s="19">
        <f>100+47*2</f>
        <v>194</v>
      </c>
      <c r="E34" s="19"/>
      <c r="F34" s="207">
        <f>+E34*D34</f>
        <v>0</v>
      </c>
    </row>
    <row r="35" spans="1:14" s="24" customFormat="1">
      <c r="A35" s="76"/>
      <c r="B35" s="46"/>
      <c r="C35" s="26"/>
      <c r="D35" s="19"/>
      <c r="E35" s="19"/>
      <c r="F35" s="19"/>
    </row>
    <row r="36" spans="1:14" s="24" customFormat="1">
      <c r="A36" s="76"/>
      <c r="B36" s="46"/>
      <c r="C36" s="26"/>
      <c r="D36" s="19"/>
      <c r="E36" s="19"/>
      <c r="F36" s="19"/>
    </row>
    <row r="37" spans="1:14" s="24" customFormat="1" ht="63.75">
      <c r="A37" s="178" t="s">
        <v>52</v>
      </c>
      <c r="B37" s="176" t="s">
        <v>23</v>
      </c>
      <c r="C37" s="26"/>
      <c r="D37" s="19"/>
      <c r="E37" s="211"/>
      <c r="F37" s="19"/>
      <c r="G37" s="239"/>
      <c r="H37" s="244"/>
      <c r="I37" s="239"/>
      <c r="J37" s="239"/>
      <c r="K37" s="239"/>
      <c r="L37" s="245"/>
      <c r="M37" s="246"/>
      <c r="N37" s="247"/>
    </row>
    <row r="38" spans="1:14" s="24" customFormat="1" ht="51">
      <c r="A38" s="76"/>
      <c r="B38" s="176" t="s">
        <v>33</v>
      </c>
      <c r="C38" s="26"/>
      <c r="D38" s="212"/>
      <c r="E38" s="19"/>
      <c r="F38" s="19"/>
      <c r="G38" s="239"/>
      <c r="H38" s="244"/>
      <c r="I38" s="239"/>
      <c r="J38" s="239"/>
      <c r="K38" s="239"/>
      <c r="L38" s="245"/>
      <c r="M38" s="246"/>
      <c r="N38" s="247"/>
    </row>
    <row r="39" spans="1:14" s="24" customFormat="1">
      <c r="A39" s="76"/>
      <c r="B39" s="176"/>
      <c r="C39" s="26"/>
      <c r="D39" s="212"/>
      <c r="E39" s="19"/>
      <c r="F39" s="19"/>
      <c r="G39" s="239"/>
      <c r="H39" s="244"/>
      <c r="I39" s="239"/>
      <c r="J39" s="239"/>
      <c r="K39" s="239"/>
      <c r="L39" s="245"/>
      <c r="M39" s="246"/>
      <c r="N39" s="247"/>
    </row>
    <row r="40" spans="1:14" s="24" customFormat="1">
      <c r="A40" s="178" t="s">
        <v>75</v>
      </c>
      <c r="B40" s="532" t="s">
        <v>238</v>
      </c>
      <c r="C40" s="26"/>
      <c r="D40" s="19"/>
      <c r="E40" s="19"/>
      <c r="F40" s="19"/>
    </row>
    <row r="41" spans="1:14" s="24" customFormat="1">
      <c r="A41" s="76"/>
      <c r="B41" s="534" t="s">
        <v>240</v>
      </c>
      <c r="C41" s="26"/>
      <c r="D41" s="19"/>
      <c r="E41" s="19"/>
      <c r="F41" s="19"/>
    </row>
    <row r="42" spans="1:14" s="24" customFormat="1" ht="51">
      <c r="A42" s="76"/>
      <c r="B42" s="533" t="s">
        <v>239</v>
      </c>
      <c r="C42" s="26"/>
      <c r="D42" s="19"/>
      <c r="E42" s="19"/>
      <c r="F42" s="19"/>
    </row>
    <row r="43" spans="1:14" s="24" customFormat="1">
      <c r="A43" s="76"/>
      <c r="B43" s="533" t="s">
        <v>237</v>
      </c>
      <c r="C43" s="26"/>
      <c r="D43" s="19"/>
      <c r="E43" s="19"/>
      <c r="F43" s="19"/>
    </row>
    <row r="44" spans="1:14" s="24" customFormat="1" ht="33.75">
      <c r="A44" s="76"/>
      <c r="B44" s="540" t="s">
        <v>241</v>
      </c>
      <c r="C44" s="36" t="s">
        <v>12</v>
      </c>
      <c r="D44" s="207">
        <v>93.3</v>
      </c>
      <c r="E44" s="207"/>
      <c r="F44" s="207">
        <f>+E44*D44</f>
        <v>0</v>
      </c>
    </row>
    <row r="45" spans="1:14" s="36" customFormat="1">
      <c r="A45" s="178"/>
      <c r="B45" s="533"/>
      <c r="G45" s="167"/>
    </row>
    <row r="46" spans="1:14" s="36" customFormat="1">
      <c r="A46" s="178"/>
      <c r="B46" s="533"/>
      <c r="D46" s="207"/>
      <c r="E46" s="207"/>
      <c r="F46" s="207"/>
      <c r="G46" s="167"/>
    </row>
    <row r="47" spans="1:14" s="36" customFormat="1" ht="89.25">
      <c r="A47" s="178" t="s">
        <v>13</v>
      </c>
      <c r="B47" s="533" t="s">
        <v>523</v>
      </c>
      <c r="D47" s="207"/>
      <c r="E47" s="207"/>
      <c r="F47" s="207"/>
      <c r="G47" s="167"/>
    </row>
    <row r="48" spans="1:14" s="36" customFormat="1">
      <c r="A48" s="178"/>
      <c r="B48" s="235"/>
      <c r="D48" s="207"/>
      <c r="E48" s="207"/>
      <c r="F48" s="207"/>
      <c r="G48" s="167"/>
    </row>
    <row r="49" spans="1:7" s="24" customFormat="1" ht="25.5">
      <c r="A49" s="178" t="s">
        <v>75</v>
      </c>
      <c r="B49" s="189" t="s">
        <v>851</v>
      </c>
      <c r="C49" s="26"/>
      <c r="D49" s="706"/>
      <c r="E49" s="19"/>
      <c r="F49" s="19"/>
    </row>
    <row r="50" spans="1:7" s="24" customFormat="1" ht="115.5" customHeight="1">
      <c r="A50" s="178"/>
      <c r="B50" s="495" t="s">
        <v>856</v>
      </c>
      <c r="C50" s="26" t="s">
        <v>12</v>
      </c>
      <c r="D50" s="19">
        <v>12476.7</v>
      </c>
      <c r="E50" s="748"/>
      <c r="F50" s="11">
        <f>+E50*D50</f>
        <v>0</v>
      </c>
      <c r="G50" s="239"/>
    </row>
    <row r="51" spans="1:7" s="24" customFormat="1">
      <c r="A51" s="178"/>
      <c r="B51" s="495"/>
      <c r="C51" s="26"/>
      <c r="D51" s="19"/>
      <c r="E51" s="19"/>
      <c r="F51" s="11"/>
      <c r="G51" s="239"/>
    </row>
    <row r="52" spans="1:7" s="24" customFormat="1">
      <c r="A52" s="178"/>
      <c r="C52" s="26"/>
      <c r="D52" s="19"/>
      <c r="E52" s="19"/>
      <c r="F52" s="19"/>
    </row>
    <row r="53" spans="1:7" s="24" customFormat="1" ht="25.5">
      <c r="A53" s="178" t="s">
        <v>76</v>
      </c>
      <c r="B53" s="189" t="s">
        <v>852</v>
      </c>
      <c r="C53" s="26"/>
      <c r="D53" s="19"/>
      <c r="E53" s="19"/>
      <c r="F53" s="19"/>
    </row>
    <row r="54" spans="1:7" s="24" customFormat="1" ht="128.25" customHeight="1">
      <c r="A54" s="178"/>
      <c r="B54" s="495" t="s">
        <v>853</v>
      </c>
      <c r="C54" s="26" t="s">
        <v>12</v>
      </c>
      <c r="D54" s="19">
        <v>790.2</v>
      </c>
      <c r="E54" s="19"/>
      <c r="F54" s="11">
        <f>+E54*D54</f>
        <v>0</v>
      </c>
    </row>
    <row r="55" spans="1:7" s="24" customFormat="1">
      <c r="A55" s="178"/>
      <c r="C55" s="26"/>
      <c r="D55" s="19"/>
      <c r="E55" s="19"/>
      <c r="F55" s="19"/>
    </row>
    <row r="56" spans="1:7" s="24" customFormat="1">
      <c r="A56" s="178" t="s">
        <v>96</v>
      </c>
      <c r="B56" s="237" t="s">
        <v>524</v>
      </c>
      <c r="C56" s="26"/>
      <c r="D56" s="19"/>
      <c r="E56" s="19"/>
      <c r="F56" s="19"/>
    </row>
    <row r="57" spans="1:7" s="24" customFormat="1" ht="128.25" customHeight="1">
      <c r="A57" s="178"/>
      <c r="B57" s="216" t="s">
        <v>853</v>
      </c>
      <c r="C57" s="26" t="s">
        <v>12</v>
      </c>
      <c r="D57" s="19">
        <v>4550.6000000000004</v>
      </c>
      <c r="E57" s="19"/>
      <c r="F57" s="11">
        <f>+E57*D57</f>
        <v>0</v>
      </c>
    </row>
    <row r="58" spans="1:7" s="24" customFormat="1">
      <c r="A58" s="178"/>
      <c r="B58" s="216"/>
      <c r="C58" s="26"/>
      <c r="D58" s="19"/>
      <c r="E58" s="19"/>
      <c r="F58" s="28"/>
    </row>
    <row r="59" spans="1:7" s="24" customFormat="1">
      <c r="A59" s="178"/>
      <c r="B59" s="216"/>
      <c r="C59" s="26"/>
      <c r="D59" s="19"/>
      <c r="E59" s="19"/>
      <c r="F59" s="28"/>
    </row>
    <row r="60" spans="1:7" s="24" customFormat="1" ht="63.75">
      <c r="A60" s="178" t="s">
        <v>14</v>
      </c>
      <c r="B60" s="189" t="s">
        <v>828</v>
      </c>
      <c r="C60" s="26"/>
      <c r="D60" s="19"/>
      <c r="E60" s="19"/>
      <c r="F60" s="19"/>
    </row>
    <row r="61" spans="1:7" s="24" customFormat="1" ht="76.5">
      <c r="A61" s="178"/>
      <c r="B61" s="216" t="s">
        <v>827</v>
      </c>
      <c r="C61" s="26" t="s">
        <v>12</v>
      </c>
      <c r="D61" s="19">
        <f>257.8+215.8+12*1.5+65</f>
        <v>556.6</v>
      </c>
      <c r="E61" s="19"/>
      <c r="F61" s="11">
        <f>+E61*D61</f>
        <v>0</v>
      </c>
    </row>
    <row r="62" spans="1:7" s="24" customFormat="1">
      <c r="A62" s="178"/>
      <c r="B62" s="495"/>
      <c r="C62" s="26"/>
      <c r="D62" s="19"/>
      <c r="E62" s="19"/>
      <c r="F62" s="28"/>
    </row>
    <row r="63" spans="1:7" s="24" customFormat="1">
      <c r="A63" s="178"/>
      <c r="B63" s="495"/>
      <c r="C63" s="26"/>
      <c r="D63" s="706"/>
      <c r="E63" s="19"/>
      <c r="F63" s="28"/>
    </row>
    <row r="64" spans="1:7" s="24" customFormat="1" ht="38.25">
      <c r="A64" s="178" t="s">
        <v>16</v>
      </c>
      <c r="B64" s="495" t="s">
        <v>535</v>
      </c>
      <c r="C64" s="26" t="s">
        <v>43</v>
      </c>
      <c r="D64" s="19">
        <v>72</v>
      </c>
      <c r="E64" s="19"/>
      <c r="F64" s="28">
        <f>+E64*D64</f>
        <v>0</v>
      </c>
    </row>
    <row r="65" spans="1:110" s="24" customFormat="1">
      <c r="A65" s="178"/>
      <c r="B65" s="189"/>
      <c r="C65" s="26"/>
      <c r="D65" s="19"/>
      <c r="E65" s="19"/>
      <c r="F65" s="19"/>
    </row>
    <row r="66" spans="1:110" s="24" customFormat="1">
      <c r="A66" s="178"/>
      <c r="B66" s="238"/>
      <c r="C66" s="26"/>
      <c r="D66" s="19"/>
      <c r="E66" s="19"/>
      <c r="F66" s="19"/>
    </row>
    <row r="67" spans="1:110" s="24" customFormat="1" ht="76.5">
      <c r="A67" s="178" t="s">
        <v>30</v>
      </c>
      <c r="B67" s="238" t="s">
        <v>826</v>
      </c>
      <c r="C67" s="26"/>
      <c r="D67" s="19"/>
      <c r="E67" s="19"/>
      <c r="F67" s="19"/>
    </row>
    <row r="68" spans="1:110" s="24" customFormat="1">
      <c r="A68" s="178"/>
      <c r="B68" s="613"/>
      <c r="C68" s="26"/>
      <c r="D68" s="19"/>
      <c r="E68" s="19"/>
      <c r="F68" s="19"/>
    </row>
    <row r="69" spans="1:110" s="36" customFormat="1" ht="38.25">
      <c r="A69" s="178" t="s">
        <v>75</v>
      </c>
      <c r="B69" s="237" t="s">
        <v>746</v>
      </c>
      <c r="D69" s="207"/>
      <c r="E69" s="207"/>
      <c r="F69" s="207"/>
      <c r="G69" s="167"/>
    </row>
    <row r="70" spans="1:110" s="36" customFormat="1" ht="127.5" customHeight="1">
      <c r="A70" s="178"/>
      <c r="B70" s="216" t="s">
        <v>745</v>
      </c>
      <c r="D70" s="207"/>
      <c r="E70" s="207"/>
      <c r="F70" s="207"/>
      <c r="G70" s="167"/>
    </row>
    <row r="71" spans="1:110" s="36" customFormat="1">
      <c r="A71" s="178"/>
      <c r="B71" s="216" t="s">
        <v>219</v>
      </c>
      <c r="D71" s="207"/>
      <c r="E71" s="207"/>
      <c r="F71" s="207"/>
      <c r="G71" s="167"/>
    </row>
    <row r="72" spans="1:110" s="36" customFormat="1" ht="12.75" customHeight="1">
      <c r="A72" s="178"/>
      <c r="B72" s="705" t="s">
        <v>878</v>
      </c>
      <c r="D72" s="207"/>
      <c r="E72" s="207"/>
      <c r="F72" s="207"/>
      <c r="G72" s="167"/>
    </row>
    <row r="73" spans="1:110" s="36" customFormat="1">
      <c r="A73" s="178"/>
      <c r="B73" s="216" t="s">
        <v>235</v>
      </c>
      <c r="C73" s="36" t="s">
        <v>12</v>
      </c>
      <c r="D73" s="207">
        <v>156</v>
      </c>
      <c r="E73" s="207"/>
      <c r="F73" s="28">
        <f>+E73*D73</f>
        <v>0</v>
      </c>
      <c r="G73" s="167"/>
    </row>
    <row r="74" spans="1:110" s="36" customFormat="1">
      <c r="A74" s="178"/>
      <c r="B74" s="216" t="s">
        <v>236</v>
      </c>
      <c r="C74" s="36" t="s">
        <v>12</v>
      </c>
      <c r="D74" s="207">
        <f>486-156</f>
        <v>330</v>
      </c>
      <c r="E74" s="207"/>
      <c r="F74" s="28">
        <f>+E74*D74</f>
        <v>0</v>
      </c>
      <c r="G74" s="167"/>
    </row>
    <row r="75" spans="1:110" s="36" customFormat="1">
      <c r="A75" s="178"/>
      <c r="B75" s="216" t="s">
        <v>747</v>
      </c>
      <c r="C75" s="36" t="s">
        <v>12</v>
      </c>
      <c r="D75" s="207">
        <v>118.9</v>
      </c>
      <c r="E75" s="207"/>
      <c r="F75" s="28">
        <f>+E75*D75</f>
        <v>0</v>
      </c>
      <c r="G75" s="167"/>
    </row>
    <row r="76" spans="1:110" s="19" customFormat="1">
      <c r="A76" s="178"/>
      <c r="B76" s="598"/>
      <c r="C76" s="26"/>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row>
    <row r="77" spans="1:110" s="36" customFormat="1">
      <c r="A77" s="178"/>
      <c r="B77" s="216"/>
      <c r="D77" s="207"/>
      <c r="E77" s="207"/>
      <c r="F77" s="207"/>
      <c r="G77" s="167"/>
    </row>
    <row r="78" spans="1:110" s="59" customFormat="1" ht="38.25">
      <c r="A78" s="178" t="s">
        <v>54</v>
      </c>
      <c r="B78" s="216" t="s">
        <v>95</v>
      </c>
      <c r="C78" s="225" t="s">
        <v>43</v>
      </c>
      <c r="D78" s="226">
        <v>30</v>
      </c>
      <c r="E78" s="207"/>
      <c r="F78" s="207">
        <f>+E78*D78</f>
        <v>0</v>
      </c>
      <c r="G78" s="145"/>
    </row>
    <row r="79" spans="1:110" s="36" customFormat="1">
      <c r="A79" s="178"/>
      <c r="B79" s="166"/>
      <c r="C79" s="167"/>
      <c r="D79" s="207"/>
      <c r="E79" s="207"/>
      <c r="F79" s="207"/>
      <c r="G79" s="167"/>
    </row>
    <row r="80" spans="1:110" s="36" customFormat="1">
      <c r="A80" s="178"/>
      <c r="B80" s="166"/>
      <c r="C80" s="167"/>
      <c r="D80" s="207"/>
      <c r="E80" s="207"/>
      <c r="F80" s="207"/>
      <c r="G80" s="167"/>
    </row>
    <row r="81" spans="1:7" s="36" customFormat="1" ht="102">
      <c r="A81" s="178" t="s">
        <v>55</v>
      </c>
      <c r="B81" s="667" t="s">
        <v>575</v>
      </c>
      <c r="C81" s="167" t="s">
        <v>35</v>
      </c>
      <c r="D81" s="207">
        <v>1</v>
      </c>
      <c r="E81" s="207"/>
      <c r="F81" s="207">
        <f>+E81*D81</f>
        <v>0</v>
      </c>
      <c r="G81" s="167"/>
    </row>
    <row r="82" spans="1:7" s="206" customFormat="1">
      <c r="A82" s="214"/>
      <c r="B82" s="229"/>
      <c r="C82" s="230"/>
      <c r="D82" s="231"/>
      <c r="E82" s="231"/>
      <c r="F82" s="231"/>
      <c r="G82" s="219"/>
    </row>
    <row r="83" spans="1:7" s="206" customFormat="1">
      <c r="A83" s="648"/>
      <c r="B83" s="649"/>
      <c r="C83" s="650"/>
      <c r="D83" s="651"/>
      <c r="E83" s="651"/>
      <c r="F83" s="651"/>
      <c r="G83" s="219"/>
    </row>
    <row r="84" spans="1:7" s="59" customFormat="1" ht="13.5" thickBot="1">
      <c r="A84" s="447"/>
      <c r="B84" s="503" t="s">
        <v>45</v>
      </c>
      <c r="C84" s="504"/>
      <c r="D84" s="505"/>
      <c r="E84" s="505"/>
      <c r="F84" s="506">
        <f>SUM(F1:F82)</f>
        <v>0</v>
      </c>
      <c r="G84" s="57"/>
    </row>
    <row r="85" spans="1:7" s="36" customFormat="1" ht="13.5" thickTop="1">
      <c r="A85" s="178"/>
      <c r="B85" s="188"/>
      <c r="D85" s="207"/>
      <c r="E85" s="207"/>
      <c r="F85" s="207"/>
      <c r="G85" s="167"/>
    </row>
    <row r="86" spans="1:7" s="36" customFormat="1">
      <c r="A86" s="178"/>
      <c r="B86" s="188"/>
      <c r="D86" s="207"/>
      <c r="E86" s="207"/>
      <c r="F86" s="207"/>
      <c r="G86" s="167"/>
    </row>
    <row r="87" spans="1:7" s="36" customFormat="1">
      <c r="A87" s="178"/>
      <c r="B87" s="252"/>
      <c r="D87" s="207"/>
      <c r="E87" s="207"/>
      <c r="F87" s="207"/>
      <c r="G87" s="167"/>
    </row>
    <row r="88" spans="1:7" s="36" customFormat="1">
      <c r="A88" s="178"/>
      <c r="B88" s="253"/>
      <c r="D88" s="207"/>
      <c r="E88" s="207"/>
      <c r="F88" s="207"/>
      <c r="G88" s="167"/>
    </row>
    <row r="89" spans="1:7" s="36" customFormat="1">
      <c r="A89" s="178"/>
      <c r="B89" s="188"/>
      <c r="D89" s="207"/>
      <c r="E89" s="207"/>
      <c r="F89" s="207"/>
      <c r="G89" s="167"/>
    </row>
    <row r="90" spans="1:7" s="36" customFormat="1">
      <c r="A90" s="178"/>
      <c r="B90" s="188"/>
      <c r="D90" s="207"/>
      <c r="E90" s="207"/>
      <c r="F90" s="207"/>
      <c r="G90" s="167"/>
    </row>
    <row r="91" spans="1:7" s="36" customFormat="1">
      <c r="A91" s="178"/>
      <c r="B91" s="188"/>
      <c r="D91" s="207"/>
      <c r="E91" s="207"/>
      <c r="F91" s="207"/>
      <c r="G91" s="167"/>
    </row>
    <row r="92" spans="1:7" s="36" customFormat="1">
      <c r="A92" s="178"/>
      <c r="B92" s="188"/>
      <c r="D92" s="207"/>
      <c r="E92" s="207"/>
      <c r="F92" s="207"/>
      <c r="G92" s="167"/>
    </row>
    <row r="93" spans="1:7" s="36" customFormat="1">
      <c r="A93" s="178"/>
      <c r="B93" s="188"/>
      <c r="D93" s="207"/>
      <c r="E93" s="207"/>
      <c r="F93" s="207"/>
      <c r="G93" s="167"/>
    </row>
    <row r="94" spans="1:7" s="36" customFormat="1">
      <c r="A94" s="178"/>
      <c r="B94" s="188"/>
      <c r="D94" s="207"/>
      <c r="E94" s="207"/>
      <c r="F94" s="207"/>
      <c r="G94" s="167"/>
    </row>
    <row r="95" spans="1:7" s="36" customFormat="1">
      <c r="A95" s="178"/>
      <c r="B95" s="188"/>
      <c r="D95" s="207"/>
      <c r="E95" s="207"/>
      <c r="F95" s="207"/>
      <c r="G95" s="167"/>
    </row>
    <row r="96" spans="1:7" s="36" customFormat="1">
      <c r="A96" s="178"/>
      <c r="B96" s="188"/>
      <c r="D96" s="207"/>
      <c r="E96" s="207"/>
      <c r="F96" s="207"/>
      <c r="G96" s="167"/>
    </row>
    <row r="97" spans="1:7" s="36" customFormat="1">
      <c r="A97" s="178"/>
      <c r="B97" s="188"/>
      <c r="D97" s="207"/>
      <c r="E97" s="207"/>
      <c r="F97" s="207"/>
      <c r="G97" s="167"/>
    </row>
    <row r="98" spans="1:7" s="36" customFormat="1">
      <c r="A98" s="178"/>
      <c r="B98" s="188"/>
      <c r="D98" s="207"/>
      <c r="E98" s="207"/>
      <c r="F98" s="207"/>
      <c r="G98" s="167"/>
    </row>
    <row r="99" spans="1:7" s="36" customFormat="1">
      <c r="A99" s="178"/>
      <c r="B99" s="188"/>
      <c r="D99" s="207"/>
      <c r="E99" s="207"/>
      <c r="F99" s="207"/>
      <c r="G99" s="167"/>
    </row>
    <row r="100" spans="1:7" s="36" customFormat="1">
      <c r="A100" s="178"/>
      <c r="B100" s="188"/>
      <c r="D100" s="207"/>
      <c r="E100" s="207"/>
      <c r="F100" s="207"/>
      <c r="G100" s="167"/>
    </row>
    <row r="101" spans="1:7" s="36" customFormat="1">
      <c r="A101" s="178"/>
      <c r="B101" s="188"/>
      <c r="D101" s="207"/>
      <c r="E101" s="207"/>
      <c r="F101" s="207"/>
      <c r="G101" s="167"/>
    </row>
    <row r="102" spans="1:7" s="36" customFormat="1">
      <c r="A102" s="178"/>
      <c r="B102" s="188"/>
      <c r="D102" s="207"/>
      <c r="E102" s="207"/>
      <c r="F102" s="207"/>
      <c r="G102" s="167"/>
    </row>
    <row r="103" spans="1:7" s="36" customFormat="1">
      <c r="A103" s="178"/>
      <c r="B103" s="188"/>
      <c r="D103" s="207"/>
      <c r="E103" s="207"/>
      <c r="F103" s="207"/>
      <c r="G103" s="167"/>
    </row>
    <row r="104" spans="1:7" s="36" customFormat="1">
      <c r="A104" s="178"/>
      <c r="B104" s="188"/>
      <c r="D104" s="207"/>
      <c r="E104" s="207"/>
      <c r="F104" s="207"/>
      <c r="G104" s="167"/>
    </row>
    <row r="105" spans="1:7" s="36" customFormat="1">
      <c r="A105" s="178"/>
      <c r="B105" s="188"/>
      <c r="D105" s="207"/>
      <c r="E105" s="207"/>
      <c r="F105" s="207"/>
      <c r="G105" s="167"/>
    </row>
    <row r="106" spans="1:7" s="36" customFormat="1">
      <c r="A106" s="178"/>
      <c r="B106" s="188"/>
      <c r="D106" s="207"/>
      <c r="E106" s="207"/>
      <c r="F106" s="207"/>
      <c r="G106" s="167"/>
    </row>
    <row r="107" spans="1:7" s="36" customFormat="1">
      <c r="A107" s="178"/>
      <c r="B107" s="188"/>
      <c r="D107" s="207"/>
      <c r="E107" s="207"/>
      <c r="F107" s="207"/>
      <c r="G107" s="167"/>
    </row>
    <row r="108" spans="1:7" s="36" customFormat="1">
      <c r="A108" s="178"/>
      <c r="B108" s="188"/>
      <c r="D108" s="207"/>
      <c r="E108" s="207"/>
      <c r="F108" s="207"/>
      <c r="G108" s="167"/>
    </row>
    <row r="109" spans="1:7" s="36" customFormat="1">
      <c r="A109" s="178"/>
      <c r="B109" s="188"/>
      <c r="D109" s="207"/>
      <c r="E109" s="207"/>
      <c r="F109" s="207"/>
      <c r="G109" s="167"/>
    </row>
    <row r="110" spans="1:7" s="36" customFormat="1">
      <c r="A110" s="178"/>
      <c r="B110" s="188"/>
      <c r="D110" s="207"/>
      <c r="E110" s="207"/>
      <c r="F110" s="207"/>
      <c r="G110" s="167"/>
    </row>
    <row r="111" spans="1:7" s="36" customFormat="1">
      <c r="A111" s="178"/>
      <c r="B111" s="188"/>
      <c r="D111" s="207"/>
      <c r="E111" s="207"/>
      <c r="F111" s="207"/>
      <c r="G111" s="167"/>
    </row>
    <row r="112" spans="1:7" s="36" customFormat="1">
      <c r="A112" s="178"/>
      <c r="B112" s="188"/>
      <c r="D112" s="207"/>
      <c r="E112" s="207"/>
      <c r="F112" s="207"/>
      <c r="G112" s="167"/>
    </row>
    <row r="113" spans="1:7" s="36" customFormat="1">
      <c r="A113" s="178"/>
      <c r="B113" s="188"/>
      <c r="D113" s="207"/>
      <c r="E113" s="207"/>
      <c r="F113" s="207"/>
      <c r="G113" s="167"/>
    </row>
    <row r="114" spans="1:7" s="36" customFormat="1">
      <c r="A114" s="178"/>
      <c r="B114" s="188"/>
      <c r="D114" s="207"/>
      <c r="E114" s="207"/>
      <c r="F114" s="207"/>
      <c r="G114" s="167"/>
    </row>
    <row r="115" spans="1:7" s="36" customFormat="1">
      <c r="A115" s="178"/>
      <c r="B115" s="188"/>
      <c r="D115" s="207"/>
      <c r="E115" s="207"/>
      <c r="F115" s="207"/>
      <c r="G115" s="167"/>
    </row>
    <row r="116" spans="1:7" s="36" customFormat="1">
      <c r="A116" s="178"/>
      <c r="B116" s="188"/>
      <c r="D116" s="207"/>
      <c r="E116" s="207"/>
      <c r="F116" s="207"/>
      <c r="G116" s="167"/>
    </row>
    <row r="117" spans="1:7" s="36" customFormat="1">
      <c r="A117" s="178"/>
      <c r="B117" s="188"/>
      <c r="D117" s="207"/>
      <c r="E117" s="207"/>
      <c r="F117" s="207"/>
      <c r="G117" s="167"/>
    </row>
    <row r="118" spans="1:7" s="36" customFormat="1">
      <c r="A118" s="178"/>
      <c r="B118" s="188"/>
      <c r="D118" s="207"/>
      <c r="E118" s="207"/>
      <c r="F118" s="207"/>
      <c r="G118" s="167"/>
    </row>
    <row r="119" spans="1:7" s="36" customFormat="1">
      <c r="A119" s="178"/>
      <c r="B119" s="188"/>
      <c r="D119" s="207"/>
      <c r="E119" s="207"/>
      <c r="F119" s="207"/>
      <c r="G119" s="167"/>
    </row>
    <row r="120" spans="1:7" s="36" customFormat="1">
      <c r="A120" s="178"/>
      <c r="B120" s="188"/>
      <c r="D120" s="207"/>
      <c r="E120" s="207"/>
      <c r="F120" s="207"/>
      <c r="G120" s="167"/>
    </row>
    <row r="121" spans="1:7" s="36" customFormat="1">
      <c r="A121" s="178"/>
      <c r="B121" s="188"/>
      <c r="D121" s="207"/>
      <c r="E121" s="207"/>
      <c r="F121" s="207"/>
      <c r="G121" s="167"/>
    </row>
    <row r="122" spans="1:7" s="36" customFormat="1">
      <c r="A122" s="178"/>
      <c r="B122" s="188"/>
      <c r="D122" s="207"/>
      <c r="E122" s="207"/>
      <c r="F122" s="207"/>
      <c r="G122" s="167"/>
    </row>
    <row r="123" spans="1:7" s="36" customFormat="1">
      <c r="A123" s="178"/>
      <c r="B123" s="188"/>
      <c r="D123" s="207"/>
      <c r="E123" s="207"/>
      <c r="F123" s="207"/>
      <c r="G123" s="167"/>
    </row>
    <row r="124" spans="1:7" s="36" customFormat="1">
      <c r="A124" s="178"/>
      <c r="B124" s="188"/>
      <c r="D124" s="207"/>
      <c r="E124" s="207"/>
      <c r="F124" s="207"/>
      <c r="G124" s="167"/>
    </row>
    <row r="125" spans="1:7" s="36" customFormat="1">
      <c r="A125" s="178"/>
      <c r="B125" s="188"/>
      <c r="D125" s="207"/>
      <c r="E125" s="207"/>
      <c r="F125" s="207"/>
      <c r="G125" s="167"/>
    </row>
    <row r="126" spans="1:7" s="36" customFormat="1">
      <c r="A126" s="178"/>
      <c r="B126" s="188"/>
      <c r="D126" s="207"/>
      <c r="E126" s="207"/>
      <c r="F126" s="207"/>
      <c r="G126" s="167"/>
    </row>
    <row r="127" spans="1:7" s="36" customFormat="1">
      <c r="A127" s="178"/>
      <c r="B127" s="188"/>
      <c r="D127" s="207"/>
      <c r="E127" s="207"/>
      <c r="F127" s="207"/>
      <c r="G127" s="167"/>
    </row>
    <row r="128" spans="1:7" s="36" customFormat="1">
      <c r="A128" s="178"/>
      <c r="B128" s="188"/>
      <c r="D128" s="207"/>
      <c r="E128" s="207"/>
      <c r="F128" s="207"/>
      <c r="G128" s="167"/>
    </row>
    <row r="129" spans="1:7" s="36" customFormat="1">
      <c r="A129" s="178"/>
      <c r="B129" s="188"/>
      <c r="D129" s="207"/>
      <c r="E129" s="207"/>
      <c r="F129" s="207"/>
      <c r="G129" s="167"/>
    </row>
    <row r="130" spans="1:7" s="36" customFormat="1">
      <c r="A130" s="178"/>
      <c r="B130" s="188"/>
      <c r="D130" s="207"/>
      <c r="E130" s="207"/>
      <c r="F130" s="207"/>
      <c r="G130" s="167"/>
    </row>
    <row r="131" spans="1:7" s="36" customFormat="1">
      <c r="A131" s="178"/>
      <c r="B131" s="188"/>
      <c r="D131" s="207"/>
      <c r="E131" s="207"/>
      <c r="F131" s="207"/>
      <c r="G131" s="167"/>
    </row>
    <row r="132" spans="1:7" s="36" customFormat="1">
      <c r="A132" s="178"/>
      <c r="B132" s="188"/>
      <c r="D132" s="207"/>
      <c r="E132" s="207"/>
      <c r="F132" s="207"/>
      <c r="G132" s="167"/>
    </row>
    <row r="133" spans="1:7" s="36" customFormat="1">
      <c r="A133" s="178"/>
      <c r="B133" s="188"/>
      <c r="D133" s="207"/>
      <c r="E133" s="207"/>
      <c r="F133" s="207"/>
      <c r="G133" s="167"/>
    </row>
    <row r="134" spans="1:7" s="36" customFormat="1">
      <c r="A134" s="178"/>
      <c r="B134" s="188"/>
      <c r="D134" s="207"/>
      <c r="E134" s="207"/>
      <c r="F134" s="207"/>
      <c r="G134" s="167"/>
    </row>
    <row r="135" spans="1:7" s="36" customFormat="1">
      <c r="A135" s="178"/>
      <c r="B135" s="188"/>
      <c r="D135" s="207"/>
      <c r="E135" s="207"/>
      <c r="F135" s="207"/>
      <c r="G135" s="167"/>
    </row>
    <row r="136" spans="1:7" s="36" customFormat="1">
      <c r="A136" s="178"/>
      <c r="B136" s="188"/>
      <c r="D136" s="207"/>
      <c r="E136" s="207"/>
      <c r="F136" s="207"/>
      <c r="G136" s="167"/>
    </row>
    <row r="137" spans="1:7" s="36" customFormat="1">
      <c r="A137" s="178"/>
      <c r="B137" s="188"/>
      <c r="D137" s="207"/>
      <c r="E137" s="207"/>
      <c r="F137" s="207"/>
      <c r="G137" s="167"/>
    </row>
    <row r="138" spans="1:7" s="36" customFormat="1">
      <c r="A138" s="178"/>
      <c r="B138" s="188"/>
      <c r="D138" s="207"/>
      <c r="E138" s="207"/>
      <c r="F138" s="207"/>
      <c r="G138" s="167"/>
    </row>
    <row r="139" spans="1:7" s="36" customFormat="1">
      <c r="A139" s="178"/>
      <c r="B139" s="188"/>
      <c r="D139" s="207"/>
      <c r="E139" s="207"/>
      <c r="F139" s="207"/>
      <c r="G139" s="167"/>
    </row>
    <row r="140" spans="1:7" s="36" customFormat="1">
      <c r="A140" s="178"/>
      <c r="B140" s="188"/>
      <c r="D140" s="207"/>
      <c r="E140" s="207"/>
      <c r="F140" s="207"/>
      <c r="G140" s="167"/>
    </row>
    <row r="141" spans="1:7" s="36" customFormat="1">
      <c r="A141" s="178"/>
      <c r="B141" s="188"/>
      <c r="D141" s="207"/>
      <c r="E141" s="207"/>
      <c r="F141" s="207"/>
      <c r="G141" s="167"/>
    </row>
    <row r="142" spans="1:7" s="36" customFormat="1">
      <c r="A142" s="178"/>
      <c r="B142" s="188"/>
      <c r="D142" s="207"/>
      <c r="E142" s="207"/>
      <c r="F142" s="207"/>
      <c r="G142" s="167"/>
    </row>
    <row r="143" spans="1:7" s="36" customFormat="1">
      <c r="A143" s="178"/>
      <c r="B143" s="188"/>
      <c r="D143" s="207"/>
      <c r="E143" s="207"/>
      <c r="F143" s="207"/>
      <c r="G143" s="167"/>
    </row>
    <row r="144" spans="1:7" s="36" customFormat="1">
      <c r="A144" s="178"/>
      <c r="B144" s="188"/>
      <c r="D144" s="207"/>
      <c r="E144" s="207"/>
      <c r="F144" s="207"/>
      <c r="G144" s="167"/>
    </row>
    <row r="145" spans="1:7" s="36" customFormat="1">
      <c r="A145" s="178"/>
      <c r="B145" s="188"/>
      <c r="D145" s="207"/>
      <c r="E145" s="207"/>
      <c r="F145" s="207"/>
      <c r="G145" s="167"/>
    </row>
    <row r="146" spans="1:7" s="36" customFormat="1">
      <c r="A146" s="178"/>
      <c r="B146" s="188"/>
      <c r="D146" s="207"/>
      <c r="E146" s="207"/>
      <c r="F146" s="207"/>
      <c r="G146" s="167"/>
    </row>
    <row r="147" spans="1:7" s="36" customFormat="1">
      <c r="A147" s="178"/>
      <c r="B147" s="188"/>
      <c r="D147" s="207"/>
      <c r="E147" s="207"/>
      <c r="F147" s="207"/>
      <c r="G147" s="167"/>
    </row>
    <row r="148" spans="1:7" s="36" customFormat="1">
      <c r="A148" s="178"/>
      <c r="B148" s="188"/>
      <c r="D148" s="207"/>
      <c r="E148" s="207"/>
      <c r="F148" s="207"/>
      <c r="G148" s="167"/>
    </row>
    <row r="149" spans="1:7" s="36" customFormat="1">
      <c r="A149" s="178"/>
      <c r="B149" s="188"/>
      <c r="D149" s="207"/>
      <c r="E149" s="207"/>
      <c r="F149" s="207"/>
      <c r="G149" s="167"/>
    </row>
    <row r="150" spans="1:7" s="36" customFormat="1">
      <c r="A150" s="178"/>
      <c r="B150" s="188"/>
      <c r="D150" s="207"/>
      <c r="E150" s="207"/>
      <c r="F150" s="207"/>
      <c r="G150" s="167"/>
    </row>
    <row r="151" spans="1:7" s="36" customFormat="1">
      <c r="A151" s="178"/>
      <c r="B151" s="188"/>
      <c r="D151" s="207"/>
      <c r="E151" s="207"/>
      <c r="F151" s="207"/>
      <c r="G151" s="167"/>
    </row>
    <row r="152" spans="1:7" s="36" customFormat="1">
      <c r="A152" s="178"/>
      <c r="B152" s="188"/>
      <c r="D152" s="207"/>
      <c r="E152" s="207"/>
      <c r="F152" s="207"/>
      <c r="G152" s="167"/>
    </row>
    <row r="153" spans="1:7" s="36" customFormat="1">
      <c r="A153" s="178"/>
      <c r="B153" s="188"/>
      <c r="D153" s="207"/>
      <c r="E153" s="207"/>
      <c r="F153" s="207"/>
      <c r="G153" s="167"/>
    </row>
    <row r="154" spans="1:7" s="36" customFormat="1">
      <c r="A154" s="178"/>
      <c r="B154" s="188"/>
      <c r="D154" s="207"/>
      <c r="E154" s="207"/>
      <c r="F154" s="207"/>
      <c r="G154" s="167"/>
    </row>
    <row r="155" spans="1:7" s="36" customFormat="1">
      <c r="A155" s="178"/>
      <c r="B155" s="188"/>
      <c r="D155" s="207"/>
      <c r="E155" s="207"/>
      <c r="F155" s="207"/>
      <c r="G155" s="167"/>
    </row>
    <row r="156" spans="1:7" s="36" customFormat="1">
      <c r="A156" s="178"/>
      <c r="B156" s="188"/>
      <c r="D156" s="207"/>
      <c r="E156" s="207"/>
      <c r="F156" s="207"/>
      <c r="G156" s="167"/>
    </row>
    <row r="157" spans="1:7" s="36" customFormat="1">
      <c r="A157" s="178"/>
      <c r="B157" s="188"/>
      <c r="D157" s="207"/>
      <c r="E157" s="207"/>
      <c r="F157" s="207"/>
      <c r="G157" s="167"/>
    </row>
    <row r="158" spans="1:7" s="36" customFormat="1">
      <c r="A158" s="178"/>
      <c r="B158" s="188"/>
      <c r="D158" s="207"/>
      <c r="E158" s="207"/>
      <c r="F158" s="207"/>
      <c r="G158" s="167"/>
    </row>
    <row r="159" spans="1:7" s="36" customFormat="1">
      <c r="A159" s="178"/>
      <c r="B159" s="188"/>
      <c r="D159" s="207"/>
      <c r="E159" s="207"/>
      <c r="F159" s="207"/>
      <c r="G159" s="167"/>
    </row>
    <row r="160" spans="1:7" s="36" customFormat="1">
      <c r="A160" s="178"/>
      <c r="B160" s="188"/>
      <c r="D160" s="207"/>
      <c r="E160" s="207"/>
      <c r="F160" s="207"/>
      <c r="G160" s="167"/>
    </row>
    <row r="161" spans="1:7" s="36" customFormat="1">
      <c r="A161" s="178"/>
      <c r="B161" s="188"/>
      <c r="D161" s="207"/>
      <c r="E161" s="207"/>
      <c r="F161" s="207"/>
      <c r="G161" s="167"/>
    </row>
    <row r="162" spans="1:7" s="36" customFormat="1">
      <c r="A162" s="178"/>
      <c r="B162" s="188"/>
      <c r="D162" s="207"/>
      <c r="E162" s="207"/>
      <c r="F162" s="207"/>
      <c r="G162" s="167"/>
    </row>
    <row r="163" spans="1:7" s="36" customFormat="1">
      <c r="A163" s="178"/>
      <c r="B163" s="188"/>
      <c r="D163" s="207"/>
      <c r="E163" s="207"/>
      <c r="F163" s="207"/>
      <c r="G163" s="167"/>
    </row>
    <row r="164" spans="1:7" s="36" customFormat="1">
      <c r="A164" s="178"/>
      <c r="B164" s="188"/>
      <c r="D164" s="207"/>
      <c r="E164" s="207"/>
      <c r="F164" s="207"/>
      <c r="G164" s="167"/>
    </row>
    <row r="165" spans="1:7" s="36" customFormat="1">
      <c r="A165" s="178"/>
      <c r="B165" s="188"/>
      <c r="D165" s="207"/>
      <c r="E165" s="207"/>
      <c r="F165" s="207"/>
      <c r="G165" s="167"/>
    </row>
    <row r="166" spans="1:7" s="36" customFormat="1">
      <c r="A166" s="178"/>
      <c r="B166" s="188"/>
      <c r="D166" s="207"/>
      <c r="E166" s="207"/>
      <c r="F166" s="207"/>
      <c r="G166" s="167"/>
    </row>
    <row r="167" spans="1:7" s="36" customFormat="1">
      <c r="A167" s="178"/>
      <c r="B167" s="188"/>
      <c r="D167" s="207"/>
      <c r="E167" s="207"/>
      <c r="F167" s="207"/>
      <c r="G167" s="167"/>
    </row>
    <row r="168" spans="1:7" s="36" customFormat="1">
      <c r="A168" s="178"/>
      <c r="B168" s="188"/>
      <c r="D168" s="207"/>
      <c r="E168" s="207"/>
      <c r="F168" s="207"/>
      <c r="G168" s="167"/>
    </row>
    <row r="169" spans="1:7" s="36" customFormat="1">
      <c r="A169" s="178"/>
      <c r="B169" s="188"/>
      <c r="D169" s="207"/>
      <c r="E169" s="207"/>
      <c r="F169" s="207"/>
      <c r="G169" s="167"/>
    </row>
    <row r="170" spans="1:7" s="36" customFormat="1">
      <c r="A170" s="178"/>
      <c r="B170" s="188"/>
      <c r="D170" s="207"/>
      <c r="E170" s="207"/>
      <c r="F170" s="207"/>
      <c r="G170" s="167"/>
    </row>
    <row r="171" spans="1:7" s="36" customFormat="1">
      <c r="A171" s="178"/>
      <c r="B171" s="188"/>
      <c r="D171" s="207"/>
      <c r="E171" s="207"/>
      <c r="F171" s="207"/>
      <c r="G171" s="167"/>
    </row>
    <row r="172" spans="1:7" s="36" customFormat="1">
      <c r="A172" s="178"/>
      <c r="B172" s="188"/>
      <c r="D172" s="207"/>
      <c r="E172" s="207"/>
      <c r="F172" s="207"/>
      <c r="G172" s="167"/>
    </row>
    <row r="173" spans="1:7" s="36" customFormat="1">
      <c r="A173" s="178"/>
      <c r="B173" s="188"/>
      <c r="D173" s="207"/>
      <c r="E173" s="207"/>
      <c r="F173" s="207"/>
      <c r="G173" s="167"/>
    </row>
    <row r="174" spans="1:7" s="36" customFormat="1">
      <c r="A174" s="178"/>
      <c r="B174" s="188"/>
      <c r="D174" s="207"/>
      <c r="E174" s="207"/>
      <c r="F174" s="207"/>
      <c r="G174" s="167"/>
    </row>
    <row r="175" spans="1:7" s="36" customFormat="1">
      <c r="A175" s="178"/>
      <c r="B175" s="188"/>
      <c r="D175" s="207"/>
      <c r="E175" s="207"/>
      <c r="F175" s="207"/>
      <c r="G175" s="167"/>
    </row>
    <row r="176" spans="1:7" s="36" customFormat="1">
      <c r="A176" s="178"/>
      <c r="B176" s="188"/>
      <c r="D176" s="207"/>
      <c r="E176" s="207"/>
      <c r="F176" s="207"/>
      <c r="G176" s="167"/>
    </row>
    <row r="177" spans="1:7" s="36" customFormat="1">
      <c r="A177" s="178"/>
      <c r="B177" s="188"/>
      <c r="D177" s="207"/>
      <c r="E177" s="207"/>
      <c r="F177" s="207"/>
      <c r="G177" s="167"/>
    </row>
    <row r="178" spans="1:7" s="36" customFormat="1">
      <c r="A178" s="178"/>
      <c r="B178" s="188"/>
      <c r="D178" s="207"/>
      <c r="E178" s="207"/>
      <c r="F178" s="207"/>
      <c r="G178" s="167"/>
    </row>
    <row r="179" spans="1:7" s="36" customFormat="1">
      <c r="A179" s="178"/>
      <c r="B179" s="188"/>
      <c r="D179" s="207"/>
      <c r="E179" s="207"/>
      <c r="F179" s="207"/>
      <c r="G179" s="167"/>
    </row>
    <row r="180" spans="1:7" s="36" customFormat="1">
      <c r="A180" s="178"/>
      <c r="B180" s="188"/>
      <c r="D180" s="207"/>
      <c r="E180" s="207"/>
      <c r="F180" s="207"/>
      <c r="G180" s="167"/>
    </row>
    <row r="181" spans="1:7" s="36" customFormat="1">
      <c r="A181" s="178"/>
      <c r="B181" s="188"/>
      <c r="D181" s="207"/>
      <c r="E181" s="207"/>
      <c r="F181" s="207"/>
      <c r="G181" s="167"/>
    </row>
    <row r="182" spans="1:7" s="36" customFormat="1">
      <c r="A182" s="178"/>
      <c r="B182" s="188"/>
      <c r="D182" s="207"/>
      <c r="E182" s="207"/>
      <c r="F182" s="207"/>
      <c r="G182" s="167"/>
    </row>
    <row r="183" spans="1:7" s="36" customFormat="1">
      <c r="A183" s="178"/>
      <c r="B183" s="188"/>
      <c r="D183" s="207"/>
      <c r="E183" s="207"/>
      <c r="F183" s="207"/>
      <c r="G183" s="167"/>
    </row>
    <row r="184" spans="1:7" s="36" customFormat="1">
      <c r="A184" s="178"/>
      <c r="B184" s="188"/>
      <c r="D184" s="207"/>
      <c r="E184" s="207"/>
      <c r="F184" s="207"/>
      <c r="G184" s="167"/>
    </row>
    <row r="185" spans="1:7" s="36" customFormat="1">
      <c r="A185" s="178"/>
      <c r="B185" s="188"/>
      <c r="D185" s="207"/>
      <c r="E185" s="207"/>
      <c r="F185" s="207"/>
      <c r="G185" s="167"/>
    </row>
    <row r="186" spans="1:7" s="36" customFormat="1">
      <c r="A186" s="178"/>
      <c r="B186" s="188"/>
      <c r="D186" s="207"/>
      <c r="E186" s="207"/>
      <c r="F186" s="207"/>
      <c r="G186" s="167"/>
    </row>
    <row r="187" spans="1:7" s="36" customFormat="1">
      <c r="A187" s="178"/>
      <c r="B187" s="188"/>
      <c r="D187" s="207"/>
      <c r="E187" s="207"/>
      <c r="F187" s="207"/>
      <c r="G187" s="167"/>
    </row>
    <row r="188" spans="1:7" s="36" customFormat="1">
      <c r="A188" s="178"/>
      <c r="B188" s="188"/>
      <c r="D188" s="207"/>
      <c r="E188" s="207"/>
      <c r="F188" s="207"/>
      <c r="G188" s="167"/>
    </row>
    <row r="189" spans="1:7" s="36" customFormat="1">
      <c r="A189" s="178"/>
      <c r="B189" s="188"/>
      <c r="D189" s="207"/>
      <c r="E189" s="207"/>
      <c r="F189" s="207"/>
      <c r="G189" s="167"/>
    </row>
    <row r="190" spans="1:7" s="36" customFormat="1">
      <c r="A190" s="178"/>
      <c r="B190" s="188"/>
      <c r="D190" s="207"/>
      <c r="E190" s="207"/>
      <c r="F190" s="207"/>
      <c r="G190" s="167"/>
    </row>
    <row r="191" spans="1:7" s="36" customFormat="1">
      <c r="A191" s="178"/>
      <c r="B191" s="188"/>
      <c r="D191" s="207"/>
      <c r="E191" s="207"/>
      <c r="F191" s="207"/>
      <c r="G191" s="167"/>
    </row>
    <row r="192" spans="1:7" s="36" customFormat="1">
      <c r="A192" s="178"/>
      <c r="B192" s="188"/>
      <c r="D192" s="207"/>
      <c r="E192" s="207"/>
      <c r="F192" s="207"/>
      <c r="G192" s="167"/>
    </row>
    <row r="193" spans="1:7" s="36" customFormat="1">
      <c r="A193" s="178"/>
      <c r="B193" s="188"/>
      <c r="D193" s="207"/>
      <c r="E193" s="207"/>
      <c r="F193" s="207"/>
      <c r="G193" s="167"/>
    </row>
    <row r="194" spans="1:7" s="36" customFormat="1">
      <c r="A194" s="178"/>
      <c r="B194" s="188"/>
      <c r="D194" s="207"/>
      <c r="E194" s="207"/>
      <c r="F194" s="207"/>
      <c r="G194" s="167"/>
    </row>
    <row r="195" spans="1:7" s="36" customFormat="1">
      <c r="A195" s="178"/>
      <c r="B195" s="188"/>
      <c r="D195" s="207"/>
      <c r="E195" s="207"/>
      <c r="F195" s="207"/>
      <c r="G195" s="167"/>
    </row>
    <row r="196" spans="1:7" s="36" customFormat="1">
      <c r="A196" s="178"/>
      <c r="B196" s="188"/>
      <c r="D196" s="207"/>
      <c r="E196" s="207"/>
      <c r="F196" s="207"/>
      <c r="G196" s="167"/>
    </row>
    <row r="197" spans="1:7" s="36" customFormat="1">
      <c r="A197" s="178"/>
      <c r="B197" s="188"/>
      <c r="D197" s="207"/>
      <c r="E197" s="207"/>
      <c r="F197" s="207"/>
      <c r="G197" s="167"/>
    </row>
    <row r="198" spans="1:7">
      <c r="B198" s="52"/>
      <c r="C198" s="49"/>
      <c r="D198" s="121"/>
      <c r="E198" s="121"/>
      <c r="F198" s="121"/>
      <c r="G198" s="48"/>
    </row>
    <row r="199" spans="1:7">
      <c r="B199" s="52"/>
      <c r="C199" s="49"/>
      <c r="D199" s="121"/>
      <c r="E199" s="121"/>
      <c r="F199" s="121"/>
      <c r="G199" s="48"/>
    </row>
    <row r="200" spans="1:7">
      <c r="B200" s="52"/>
      <c r="C200" s="49"/>
      <c r="D200" s="121"/>
      <c r="E200" s="121"/>
      <c r="F200" s="121"/>
      <c r="G200" s="48"/>
    </row>
    <row r="201" spans="1:7">
      <c r="B201" s="52"/>
      <c r="C201" s="49"/>
      <c r="D201" s="121"/>
      <c r="E201" s="121"/>
      <c r="F201" s="121"/>
      <c r="G201" s="48"/>
    </row>
    <row r="202" spans="1:7">
      <c r="B202" s="52"/>
      <c r="C202" s="49"/>
      <c r="D202" s="121"/>
      <c r="E202" s="121"/>
      <c r="F202" s="121"/>
      <c r="G202" s="48"/>
    </row>
    <row r="203" spans="1:7">
      <c r="B203" s="52"/>
      <c r="C203" s="49"/>
      <c r="D203" s="121"/>
      <c r="E203" s="121"/>
      <c r="F203" s="121"/>
      <c r="G203" s="48"/>
    </row>
  </sheetData>
  <phoneticPr fontId="5" type="noConversion"/>
  <pageMargins left="0.70866141732283472" right="0.70866141732283472" top="0.74803149606299213" bottom="0.74803149606299213" header="0.31496062992125984" footer="0.31496062992125984"/>
  <pageSetup paperSize="9" orientation="portrait" horizontalDpi="180" verticalDpi="180" r:id="rId1"/>
  <headerFooter alignWithMargins="0">
    <oddHeader>&amp;L&amp;8&amp;F&amp;R&amp;8&amp;Pod &amp;N</oddHeader>
    <oddFooter>&amp;C&amp;8&amp;A</oddFooter>
  </headerFooter>
  <rowBreaks count="3" manualBreakCount="3">
    <brk id="10" max="16383" man="1"/>
    <brk id="36" max="5" man="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DF253"/>
  <sheetViews>
    <sheetView view="pageBreakPreview" topLeftCell="A208" zoomScaleNormal="100" zoomScaleSheetLayoutView="100" workbookViewId="0">
      <selection activeCell="G7" sqref="G7"/>
    </sheetView>
  </sheetViews>
  <sheetFormatPr defaultRowHeight="12.75"/>
  <cols>
    <col min="1" max="1" width="3.42578125" style="20" customWidth="1"/>
    <col min="2" max="2" width="38.42578125" style="46" customWidth="1"/>
    <col min="3" max="3" width="6.28515625" style="26" customWidth="1"/>
    <col min="4" max="4" width="10.5703125" style="19" bestFit="1" customWidth="1"/>
    <col min="5" max="5" width="14.28515625" style="19" bestFit="1" customWidth="1"/>
    <col min="6" max="6" width="14.140625" style="19" customWidth="1"/>
    <col min="7" max="16384" width="9.140625" style="24"/>
  </cols>
  <sheetData>
    <row r="1" spans="1:6">
      <c r="A1" s="39" t="s">
        <v>24</v>
      </c>
      <c r="B1" s="64" t="s">
        <v>47</v>
      </c>
    </row>
    <row r="2" spans="1:6" s="30" customFormat="1">
      <c r="A2" s="39"/>
      <c r="B2" s="64"/>
      <c r="C2" s="29"/>
      <c r="D2" s="42"/>
      <c r="E2" s="43"/>
      <c r="F2" s="42"/>
    </row>
    <row r="3" spans="1:6" s="1" customFormat="1" ht="13.5" thickBot="1">
      <c r="A3" s="147"/>
      <c r="B3" s="138"/>
      <c r="C3" s="93"/>
      <c r="D3" s="94"/>
      <c r="E3" s="94"/>
      <c r="F3" s="94"/>
    </row>
    <row r="4" spans="1:6" s="50" customFormat="1">
      <c r="A4" s="115"/>
      <c r="B4" s="139" t="s">
        <v>29</v>
      </c>
      <c r="C4" s="117" t="s">
        <v>25</v>
      </c>
      <c r="D4" s="118" t="s">
        <v>26</v>
      </c>
      <c r="E4" s="118" t="s">
        <v>27</v>
      </c>
      <c r="F4" s="118" t="s">
        <v>28</v>
      </c>
    </row>
    <row r="5" spans="1:6" s="30" customFormat="1" ht="13.5" thickBot="1">
      <c r="A5" s="39"/>
      <c r="B5" s="64"/>
      <c r="C5" s="29"/>
      <c r="D5" s="42"/>
      <c r="E5" s="43"/>
      <c r="F5" s="42"/>
    </row>
    <row r="6" spans="1:6" ht="188.25" customHeight="1">
      <c r="B6" s="1640" t="s">
        <v>881</v>
      </c>
      <c r="C6" s="1641"/>
      <c r="D6" s="1641"/>
      <c r="E6" s="1642"/>
    </row>
    <row r="7" spans="1:6" ht="162" customHeight="1" thickBot="1">
      <c r="B7" s="1643" t="s">
        <v>879</v>
      </c>
      <c r="C7" s="1644"/>
      <c r="D7" s="1644"/>
      <c r="E7" s="1645"/>
    </row>
    <row r="8" spans="1:6" s="1" customFormat="1" ht="13.5" thickBot="1">
      <c r="A8" s="10"/>
      <c r="B8" s="579"/>
      <c r="C8" s="4"/>
      <c r="D8" s="13"/>
      <c r="E8" s="11"/>
      <c r="F8" s="637"/>
    </row>
    <row r="9" spans="1:6" s="1" customFormat="1" ht="57.75" customHeight="1" thickBot="1">
      <c r="A9" s="10"/>
      <c r="B9" s="1646" t="s">
        <v>882</v>
      </c>
      <c r="C9" s="1647"/>
      <c r="D9" s="1647"/>
      <c r="E9" s="1648"/>
      <c r="F9" s="637"/>
    </row>
    <row r="10" spans="1:6" s="1" customFormat="1" ht="15" customHeight="1" thickBot="1">
      <c r="A10" s="10"/>
      <c r="B10" s="1598"/>
      <c r="C10" s="1598"/>
      <c r="D10" s="1598"/>
      <c r="E10" s="1598"/>
      <c r="F10" s="637"/>
    </row>
    <row r="11" spans="1:6" s="1" customFormat="1" ht="15" customHeight="1" thickBot="1">
      <c r="A11" s="10"/>
      <c r="B11" s="1594"/>
      <c r="C11" s="4"/>
      <c r="D11" s="13"/>
      <c r="E11" s="11"/>
      <c r="F11" s="637"/>
    </row>
    <row r="12" spans="1:6" s="1" customFormat="1" ht="25.5" customHeight="1">
      <c r="A12" s="10"/>
      <c r="B12" s="1619" t="s">
        <v>142</v>
      </c>
      <c r="C12" s="1620"/>
      <c r="D12" s="1620"/>
      <c r="E12" s="1621"/>
      <c r="F12" s="11"/>
    </row>
    <row r="13" spans="1:6" s="1" customFormat="1">
      <c r="A13" s="10"/>
      <c r="B13" s="1659" t="s">
        <v>143</v>
      </c>
      <c r="C13" s="1660"/>
      <c r="D13" s="1660"/>
      <c r="E13" s="1661"/>
      <c r="F13" s="11"/>
    </row>
    <row r="14" spans="1:6" s="114" customFormat="1" ht="25.5" customHeight="1">
      <c r="A14" s="10"/>
      <c r="B14" s="1622" t="s">
        <v>2221</v>
      </c>
      <c r="C14" s="1623"/>
      <c r="D14" s="1623"/>
      <c r="E14" s="1624"/>
      <c r="F14" s="1569"/>
    </row>
    <row r="15" spans="1:6" s="1" customFormat="1" ht="72.75" customHeight="1">
      <c r="A15" s="10"/>
      <c r="B15" s="1622" t="s">
        <v>144</v>
      </c>
      <c r="C15" s="1623"/>
      <c r="D15" s="1623"/>
      <c r="E15" s="1624"/>
      <c r="F15" s="11"/>
    </row>
    <row r="16" spans="1:6" s="1" customFormat="1" ht="51" customHeight="1">
      <c r="A16" s="10"/>
      <c r="B16" s="1622" t="s">
        <v>145</v>
      </c>
      <c r="C16" s="1623"/>
      <c r="D16" s="1623"/>
      <c r="E16" s="1624"/>
      <c r="F16" s="11"/>
    </row>
    <row r="17" spans="1:6" s="1" customFormat="1">
      <c r="A17" s="10"/>
      <c r="B17" s="1622"/>
      <c r="C17" s="1623"/>
      <c r="D17" s="1623"/>
      <c r="E17" s="1624"/>
      <c r="F17" s="11"/>
    </row>
    <row r="18" spans="1:6" s="1" customFormat="1" ht="25.5" customHeight="1">
      <c r="A18" s="10"/>
      <c r="B18" s="1625" t="s">
        <v>146</v>
      </c>
      <c r="C18" s="1626"/>
      <c r="D18" s="1626"/>
      <c r="E18" s="1627"/>
      <c r="F18" s="11"/>
    </row>
    <row r="19" spans="1:6" s="1" customFormat="1">
      <c r="A19" s="10"/>
      <c r="B19" s="1622" t="s">
        <v>143</v>
      </c>
      <c r="C19" s="1623"/>
      <c r="D19" s="1623"/>
      <c r="E19" s="1624"/>
      <c r="F19" s="11"/>
    </row>
    <row r="20" spans="1:6" s="1" customFormat="1" ht="12.75" customHeight="1">
      <c r="A20" s="10"/>
      <c r="B20" s="1622" t="s">
        <v>264</v>
      </c>
      <c r="C20" s="1623"/>
      <c r="D20" s="1623"/>
      <c r="E20" s="1624"/>
      <c r="F20" s="11"/>
    </row>
    <row r="21" spans="1:6" s="1" customFormat="1" ht="12.75" customHeight="1">
      <c r="A21" s="10"/>
      <c r="B21" s="1622" t="s">
        <v>265</v>
      </c>
      <c r="C21" s="1623"/>
      <c r="D21" s="1623"/>
      <c r="E21" s="1624"/>
      <c r="F21" s="11"/>
    </row>
    <row r="22" spans="1:6" s="1" customFormat="1">
      <c r="A22" s="10"/>
      <c r="B22" s="1622" t="s">
        <v>266</v>
      </c>
      <c r="C22" s="1623"/>
      <c r="D22" s="1623"/>
      <c r="E22" s="1624"/>
      <c r="F22" s="11"/>
    </row>
    <row r="23" spans="1:6" s="1" customFormat="1">
      <c r="A23" s="10"/>
      <c r="B23" s="1622"/>
      <c r="C23" s="1623"/>
      <c r="D23" s="1623"/>
      <c r="E23" s="1624"/>
      <c r="F23" s="11"/>
    </row>
    <row r="24" spans="1:6" s="1" customFormat="1" ht="12.75" customHeight="1">
      <c r="A24" s="10"/>
      <c r="B24" s="1622" t="s">
        <v>147</v>
      </c>
      <c r="C24" s="1623"/>
      <c r="D24" s="1623"/>
      <c r="E24" s="1624"/>
      <c r="F24" s="11"/>
    </row>
    <row r="25" spans="1:6" s="1" customFormat="1" ht="51.75" customHeight="1">
      <c r="A25" s="10"/>
      <c r="B25" s="1622" t="s">
        <v>152</v>
      </c>
      <c r="C25" s="1623"/>
      <c r="D25" s="1623"/>
      <c r="E25" s="1624"/>
      <c r="F25" s="11"/>
    </row>
    <row r="26" spans="1:6" s="1" customFormat="1" ht="66.75" customHeight="1">
      <c r="A26" s="10"/>
      <c r="B26" s="1622" t="s">
        <v>153</v>
      </c>
      <c r="C26" s="1623"/>
      <c r="D26" s="1623"/>
      <c r="E26" s="1624"/>
      <c r="F26" s="11"/>
    </row>
    <row r="27" spans="1:6" s="1" customFormat="1" ht="50.25" customHeight="1">
      <c r="A27" s="10"/>
      <c r="B27" s="1622" t="s">
        <v>154</v>
      </c>
      <c r="C27" s="1623"/>
      <c r="D27" s="1623"/>
      <c r="E27" s="1624"/>
      <c r="F27" s="11"/>
    </row>
    <row r="28" spans="1:6" s="1" customFormat="1" ht="62.25" customHeight="1">
      <c r="A28" s="10"/>
      <c r="B28" s="1622" t="s">
        <v>257</v>
      </c>
      <c r="C28" s="1623"/>
      <c r="D28" s="1623"/>
      <c r="E28" s="1624"/>
      <c r="F28" s="11"/>
    </row>
    <row r="29" spans="1:6" s="1" customFormat="1">
      <c r="A29" s="10"/>
      <c r="B29" s="1662" t="s">
        <v>148</v>
      </c>
      <c r="C29" s="1663"/>
      <c r="D29" s="1663"/>
      <c r="E29" s="1664"/>
      <c r="F29" s="11"/>
    </row>
    <row r="30" spans="1:6" s="1" customFormat="1">
      <c r="A30" s="10"/>
      <c r="B30" s="1659" t="s">
        <v>143</v>
      </c>
      <c r="C30" s="1660"/>
      <c r="D30" s="1660"/>
      <c r="E30" s="1661"/>
      <c r="F30" s="11"/>
    </row>
    <row r="31" spans="1:6" s="1" customFormat="1">
      <c r="A31" s="10"/>
      <c r="B31" s="1659" t="s">
        <v>267</v>
      </c>
      <c r="C31" s="1660"/>
      <c r="D31" s="1660"/>
      <c r="E31" s="1661"/>
      <c r="F31" s="11"/>
    </row>
    <row r="32" spans="1:6" s="1" customFormat="1">
      <c r="A32" s="10"/>
      <c r="B32" s="1659" t="s">
        <v>268</v>
      </c>
      <c r="C32" s="1660"/>
      <c r="D32" s="1660"/>
      <c r="E32" s="1661"/>
      <c r="F32" s="11"/>
    </row>
    <row r="33" spans="1:6" s="1" customFormat="1">
      <c r="A33" s="10"/>
      <c r="B33" s="1659" t="s">
        <v>269</v>
      </c>
      <c r="C33" s="1660"/>
      <c r="D33" s="1660"/>
      <c r="E33" s="1661"/>
      <c r="F33" s="11"/>
    </row>
    <row r="34" spans="1:6" s="1" customFormat="1">
      <c r="A34" s="10"/>
      <c r="B34" s="1659" t="s">
        <v>270</v>
      </c>
      <c r="C34" s="1660"/>
      <c r="D34" s="1660"/>
      <c r="E34" s="1661"/>
      <c r="F34" s="11"/>
    </row>
    <row r="35" spans="1:6" s="1" customFormat="1">
      <c r="A35" s="10"/>
      <c r="B35" s="1659" t="s">
        <v>271</v>
      </c>
      <c r="C35" s="1660"/>
      <c r="D35" s="1660"/>
      <c r="E35" s="1661"/>
      <c r="F35" s="11"/>
    </row>
    <row r="36" spans="1:6" s="1" customFormat="1">
      <c r="A36" s="10"/>
      <c r="B36" s="1659"/>
      <c r="C36" s="1660"/>
      <c r="D36" s="1660"/>
      <c r="E36" s="1661"/>
      <c r="F36" s="11"/>
    </row>
    <row r="37" spans="1:6" s="1" customFormat="1" ht="49.5" customHeight="1" thickBot="1">
      <c r="A37" s="10"/>
      <c r="B37" s="1628" t="s">
        <v>258</v>
      </c>
      <c r="C37" s="1629"/>
      <c r="D37" s="1629"/>
      <c r="E37" s="1630"/>
      <c r="F37" s="11"/>
    </row>
    <row r="38" spans="1:6" s="1" customFormat="1" ht="13.5" thickBot="1">
      <c r="A38" s="10"/>
      <c r="B38" s="1574"/>
      <c r="C38" s="1574"/>
      <c r="D38" s="1574"/>
      <c r="E38" s="1574"/>
      <c r="F38" s="11"/>
    </row>
    <row r="39" spans="1:6" s="1" customFormat="1" ht="48" customHeight="1">
      <c r="A39" s="10"/>
      <c r="B39" s="1633" t="s">
        <v>149</v>
      </c>
      <c r="C39" s="1634"/>
      <c r="D39" s="1634"/>
      <c r="E39" s="1635"/>
      <c r="F39" s="11"/>
    </row>
    <row r="40" spans="1:6" s="1" customFormat="1" ht="25.5" customHeight="1">
      <c r="A40" s="10"/>
      <c r="B40" s="1622" t="s">
        <v>155</v>
      </c>
      <c r="C40" s="1623"/>
      <c r="D40" s="1623"/>
      <c r="E40" s="1624"/>
      <c r="F40" s="11"/>
    </row>
    <row r="41" spans="1:6" s="1" customFormat="1" ht="39" customHeight="1">
      <c r="A41" s="10"/>
      <c r="B41" s="1622" t="s">
        <v>156</v>
      </c>
      <c r="C41" s="1623"/>
      <c r="D41" s="1623"/>
      <c r="E41" s="1624"/>
      <c r="F41" s="11"/>
    </row>
    <row r="42" spans="1:6" s="1" customFormat="1" ht="52.5" customHeight="1">
      <c r="A42" s="10"/>
      <c r="B42" s="1622" t="s">
        <v>152</v>
      </c>
      <c r="C42" s="1623"/>
      <c r="D42" s="1623"/>
      <c r="E42" s="1624"/>
      <c r="F42" s="11"/>
    </row>
    <row r="43" spans="1:6" s="1" customFormat="1" ht="66" customHeight="1">
      <c r="A43" s="10"/>
      <c r="B43" s="1622" t="s">
        <v>157</v>
      </c>
      <c r="C43" s="1623"/>
      <c r="D43" s="1623"/>
      <c r="E43" s="1624"/>
      <c r="F43" s="11"/>
    </row>
    <row r="44" spans="1:6" s="1" customFormat="1" ht="47.25" customHeight="1">
      <c r="A44" s="10"/>
      <c r="B44" s="1622" t="s">
        <v>158</v>
      </c>
      <c r="C44" s="1623"/>
      <c r="D44" s="1623"/>
      <c r="E44" s="1624"/>
      <c r="F44" s="11"/>
    </row>
    <row r="45" spans="1:6" s="1" customFormat="1" ht="25.5" customHeight="1">
      <c r="A45" s="10"/>
      <c r="B45" s="1625" t="s">
        <v>150</v>
      </c>
      <c r="C45" s="1626"/>
      <c r="D45" s="1626"/>
      <c r="E45" s="1627"/>
      <c r="F45" s="637"/>
    </row>
    <row r="46" spans="1:6" s="1" customFormat="1">
      <c r="A46" s="10"/>
      <c r="B46" s="1622" t="s">
        <v>159</v>
      </c>
      <c r="C46" s="1623"/>
      <c r="D46" s="1623"/>
      <c r="E46" s="1624"/>
      <c r="F46" s="637"/>
    </row>
    <row r="47" spans="1:6" s="1" customFormat="1">
      <c r="A47" s="10"/>
      <c r="B47" s="1622"/>
      <c r="C47" s="1623"/>
      <c r="D47" s="1623"/>
      <c r="E47" s="1624"/>
      <c r="F47" s="637"/>
    </row>
    <row r="48" spans="1:6" s="1" customFormat="1" ht="47.25" customHeight="1">
      <c r="A48" s="10"/>
      <c r="B48" s="1622" t="s">
        <v>149</v>
      </c>
      <c r="C48" s="1623"/>
      <c r="D48" s="1623"/>
      <c r="E48" s="1624"/>
      <c r="F48" s="637"/>
    </row>
    <row r="49" spans="1:6" s="1" customFormat="1" ht="26.25" customHeight="1">
      <c r="A49" s="10"/>
      <c r="B49" s="1622" t="s">
        <v>155</v>
      </c>
      <c r="C49" s="1623"/>
      <c r="D49" s="1623"/>
      <c r="E49" s="1624"/>
      <c r="F49" s="637"/>
    </row>
    <row r="50" spans="1:6" s="1" customFormat="1" ht="38.25" customHeight="1">
      <c r="A50" s="10"/>
      <c r="B50" s="1622" t="s">
        <v>160</v>
      </c>
      <c r="C50" s="1623"/>
      <c r="D50" s="1623"/>
      <c r="E50" s="1624"/>
      <c r="F50" s="637"/>
    </row>
    <row r="51" spans="1:6" s="1" customFormat="1" ht="52.5" customHeight="1">
      <c r="A51" s="10"/>
      <c r="B51" s="1622" t="s">
        <v>152</v>
      </c>
      <c r="C51" s="1623"/>
      <c r="D51" s="1623"/>
      <c r="E51" s="1624"/>
      <c r="F51" s="637"/>
    </row>
    <row r="52" spans="1:6" s="1" customFormat="1" ht="66.75" customHeight="1">
      <c r="A52" s="10"/>
      <c r="B52" s="1622" t="s">
        <v>161</v>
      </c>
      <c r="C52" s="1623"/>
      <c r="D52" s="1623"/>
      <c r="E52" s="1624"/>
      <c r="F52" s="637"/>
    </row>
    <row r="53" spans="1:6" s="1" customFormat="1" ht="39" customHeight="1">
      <c r="A53" s="10"/>
      <c r="B53" s="1622" t="s">
        <v>158</v>
      </c>
      <c r="C53" s="1623"/>
      <c r="D53" s="1623"/>
      <c r="E53" s="1624"/>
      <c r="F53" s="637"/>
    </row>
    <row r="54" spans="1:6" s="1" customFormat="1" ht="52.5" customHeight="1">
      <c r="A54" s="10"/>
      <c r="B54" s="1622" t="s">
        <v>272</v>
      </c>
      <c r="C54" s="1623"/>
      <c r="D54" s="1623"/>
      <c r="E54" s="1624"/>
      <c r="F54" s="637"/>
    </row>
    <row r="55" spans="1:6" s="1" customFormat="1" ht="13.5" thickBot="1">
      <c r="A55" s="10"/>
      <c r="B55" s="1571"/>
      <c r="C55" s="1572"/>
      <c r="D55" s="1572"/>
      <c r="E55" s="1573"/>
      <c r="F55" s="637"/>
    </row>
    <row r="56" spans="1:6" s="1" customFormat="1">
      <c r="A56" s="10"/>
      <c r="B56" s="1574"/>
      <c r="C56" s="1574"/>
      <c r="D56" s="1574"/>
      <c r="E56" s="1574"/>
      <c r="F56" s="637"/>
    </row>
    <row r="57" spans="1:6" s="1" customFormat="1" ht="13.5" thickBot="1">
      <c r="A57" s="10"/>
      <c r="B57" s="1652"/>
      <c r="C57" s="1652"/>
      <c r="D57" s="1652"/>
      <c r="E57" s="1652"/>
      <c r="F57" s="637"/>
    </row>
    <row r="58" spans="1:6" s="1" customFormat="1">
      <c r="A58" s="10"/>
      <c r="B58" s="1595"/>
      <c r="C58" s="1596"/>
      <c r="D58" s="1596"/>
      <c r="E58" s="1597"/>
      <c r="F58" s="637"/>
    </row>
    <row r="59" spans="1:6" s="1" customFormat="1" ht="25.5" customHeight="1">
      <c r="A59" s="10"/>
      <c r="B59" s="1625" t="s">
        <v>259</v>
      </c>
      <c r="C59" s="1626"/>
      <c r="D59" s="1626"/>
      <c r="E59" s="1627"/>
      <c r="F59" s="637"/>
    </row>
    <row r="60" spans="1:6" s="1" customFormat="1">
      <c r="A60" s="10"/>
      <c r="B60" s="1625"/>
      <c r="C60" s="1626"/>
      <c r="D60" s="1626"/>
      <c r="E60" s="1627"/>
      <c r="F60" s="637"/>
    </row>
    <row r="61" spans="1:6" s="1" customFormat="1">
      <c r="A61" s="10"/>
      <c r="B61" s="1622" t="s">
        <v>260</v>
      </c>
      <c r="C61" s="1623"/>
      <c r="D61" s="1623"/>
      <c r="E61" s="1624"/>
      <c r="F61" s="637"/>
    </row>
    <row r="62" spans="1:6" s="1" customFormat="1">
      <c r="A62" s="10"/>
      <c r="B62" s="1622"/>
      <c r="C62" s="1623"/>
      <c r="D62" s="1623"/>
      <c r="E62" s="1624"/>
      <c r="F62" s="637"/>
    </row>
    <row r="63" spans="1:6" s="1" customFormat="1" ht="25.5" customHeight="1">
      <c r="A63" s="10"/>
      <c r="B63" s="1622" t="s">
        <v>273</v>
      </c>
      <c r="C63" s="1623"/>
      <c r="D63" s="1623"/>
      <c r="E63" s="1624"/>
      <c r="F63" s="637"/>
    </row>
    <row r="64" spans="1:6" s="1" customFormat="1">
      <c r="A64" s="10"/>
      <c r="B64" s="1622" t="s">
        <v>274</v>
      </c>
      <c r="C64" s="1623"/>
      <c r="D64" s="1623"/>
      <c r="E64" s="1624"/>
      <c r="F64" s="637"/>
    </row>
    <row r="65" spans="1:6" s="1" customFormat="1">
      <c r="A65" s="10"/>
      <c r="B65" s="1622" t="s">
        <v>275</v>
      </c>
      <c r="C65" s="1623"/>
      <c r="D65" s="1623"/>
      <c r="E65" s="1624"/>
      <c r="F65" s="637"/>
    </row>
    <row r="66" spans="1:6" s="1" customFormat="1">
      <c r="A66" s="10"/>
      <c r="B66" s="1622" t="s">
        <v>276</v>
      </c>
      <c r="C66" s="1623"/>
      <c r="D66" s="1623"/>
      <c r="E66" s="1624"/>
      <c r="F66" s="637"/>
    </row>
    <row r="67" spans="1:6" s="1" customFormat="1" ht="25.5" customHeight="1">
      <c r="A67" s="10"/>
      <c r="B67" s="1622" t="s">
        <v>277</v>
      </c>
      <c r="C67" s="1623"/>
      <c r="D67" s="1623"/>
      <c r="E67" s="1624"/>
      <c r="F67" s="637"/>
    </row>
    <row r="68" spans="1:6" s="1" customFormat="1" ht="25.5" customHeight="1">
      <c r="A68" s="10"/>
      <c r="B68" s="1622" t="s">
        <v>278</v>
      </c>
      <c r="C68" s="1623"/>
      <c r="D68" s="1623"/>
      <c r="E68" s="1624"/>
      <c r="F68" s="637"/>
    </row>
    <row r="69" spans="1:6" s="1" customFormat="1" ht="38.25" customHeight="1">
      <c r="A69" s="10"/>
      <c r="B69" s="1622" t="s">
        <v>880</v>
      </c>
      <c r="C69" s="1623"/>
      <c r="D69" s="1623"/>
      <c r="E69" s="1624"/>
      <c r="F69" s="637"/>
    </row>
    <row r="70" spans="1:6" s="1" customFormat="1">
      <c r="A70" s="10"/>
      <c r="B70" s="1622"/>
      <c r="C70" s="1623"/>
      <c r="D70" s="1623"/>
      <c r="E70" s="1624"/>
      <c r="F70" s="637"/>
    </row>
    <row r="71" spans="1:6" s="1" customFormat="1" ht="91.5" customHeight="1">
      <c r="A71" s="10"/>
      <c r="B71" s="1622" t="s">
        <v>863</v>
      </c>
      <c r="C71" s="1623"/>
      <c r="D71" s="1623"/>
      <c r="E71" s="1624"/>
      <c r="F71" s="637"/>
    </row>
    <row r="72" spans="1:6" s="1" customFormat="1" ht="63" customHeight="1">
      <c r="A72" s="10"/>
      <c r="B72" s="1622" t="s">
        <v>261</v>
      </c>
      <c r="C72" s="1623"/>
      <c r="D72" s="1623"/>
      <c r="E72" s="1624"/>
      <c r="F72" s="637"/>
    </row>
    <row r="73" spans="1:6" s="1" customFormat="1">
      <c r="A73" s="10"/>
      <c r="B73" s="1622"/>
      <c r="C73" s="1623"/>
      <c r="D73" s="1623"/>
      <c r="E73" s="1624"/>
      <c r="F73" s="637"/>
    </row>
    <row r="74" spans="1:6" s="1" customFormat="1" ht="40.5" customHeight="1">
      <c r="A74" s="10"/>
      <c r="B74" s="1637" t="s">
        <v>262</v>
      </c>
      <c r="C74" s="1638"/>
      <c r="D74" s="1638"/>
      <c r="E74" s="1639"/>
      <c r="F74" s="637"/>
    </row>
    <row r="75" spans="1:6" s="1" customFormat="1" ht="27" customHeight="1">
      <c r="A75" s="10"/>
      <c r="B75" s="1622" t="s">
        <v>864</v>
      </c>
      <c r="C75" s="1623"/>
      <c r="D75" s="1623"/>
      <c r="E75" s="1624"/>
      <c r="F75" s="637"/>
    </row>
    <row r="76" spans="1:6" s="1" customFormat="1" ht="78" customHeight="1" thickBot="1">
      <c r="A76" s="10"/>
      <c r="B76" s="1628" t="s">
        <v>263</v>
      </c>
      <c r="C76" s="1629"/>
      <c r="D76" s="1629"/>
      <c r="E76" s="1630"/>
      <c r="F76" s="637"/>
    </row>
    <row r="77" spans="1:6">
      <c r="B77" s="531"/>
      <c r="D77" s="41"/>
    </row>
    <row r="78" spans="1:6" ht="13.5" thickBot="1">
      <c r="B78" s="531"/>
      <c r="D78" s="41"/>
    </row>
    <row r="79" spans="1:6" s="120" customFormat="1" ht="77.25" customHeight="1">
      <c r="A79" s="124"/>
      <c r="B79" s="1649" t="s">
        <v>71</v>
      </c>
      <c r="C79" s="1650"/>
      <c r="D79" s="1650"/>
      <c r="E79" s="1651"/>
      <c r="F79" s="126"/>
    </row>
    <row r="80" spans="1:6" s="120" customFormat="1" ht="15">
      <c r="A80" s="124"/>
      <c r="B80" s="1656"/>
      <c r="C80" s="1657"/>
      <c r="D80" s="1657"/>
      <c r="E80" s="1658"/>
      <c r="F80" s="126"/>
    </row>
    <row r="81" spans="1:6" s="120" customFormat="1" ht="42" customHeight="1" thickBot="1">
      <c r="A81" s="124"/>
      <c r="B81" s="1653" t="s">
        <v>866</v>
      </c>
      <c r="C81" s="1654"/>
      <c r="D81" s="1654"/>
      <c r="E81" s="1655"/>
      <c r="F81" s="126"/>
    </row>
    <row r="82" spans="1:6" s="120" customFormat="1">
      <c r="A82" s="124"/>
      <c r="B82" s="127"/>
      <c r="C82" s="169"/>
      <c r="D82" s="125"/>
      <c r="E82" s="128"/>
      <c r="F82" s="126"/>
    </row>
    <row r="83" spans="1:6" s="1" customFormat="1">
      <c r="A83" s="10"/>
      <c r="B83" s="554"/>
      <c r="C83" s="555"/>
      <c r="D83" s="555"/>
      <c r="E83" s="555"/>
      <c r="F83" s="556"/>
    </row>
    <row r="84" spans="1:6" s="1" customFormat="1">
      <c r="A84" s="10"/>
      <c r="B84" s="554"/>
      <c r="C84" s="555"/>
      <c r="D84" s="555"/>
      <c r="E84" s="555"/>
      <c r="F84" s="556"/>
    </row>
    <row r="85" spans="1:6" s="429" customFormat="1" ht="25.5">
      <c r="A85" s="437" t="s">
        <v>42</v>
      </c>
      <c r="B85" s="438" t="s">
        <v>192</v>
      </c>
      <c r="C85" s="439" t="s">
        <v>12</v>
      </c>
      <c r="D85" s="440">
        <f>578+4.2+18.5</f>
        <v>600.70000000000005</v>
      </c>
      <c r="E85" s="440"/>
      <c r="F85" s="440">
        <f>+E85*D85</f>
        <v>0</v>
      </c>
    </row>
    <row r="86" spans="1:6" s="429" customFormat="1">
      <c r="A86" s="437"/>
      <c r="B86" s="438"/>
      <c r="C86" s="439"/>
      <c r="D86" s="440"/>
      <c r="E86" s="440"/>
      <c r="F86" s="440"/>
    </row>
    <row r="87" spans="1:6" s="429" customFormat="1">
      <c r="A87" s="437"/>
      <c r="B87" s="438"/>
      <c r="C87" s="439"/>
      <c r="D87" s="440"/>
      <c r="E87" s="440"/>
      <c r="F87" s="440"/>
    </row>
    <row r="88" spans="1:6" s="429" customFormat="1" ht="25.5">
      <c r="A88" s="437" t="s">
        <v>8</v>
      </c>
      <c r="B88" s="438" t="s">
        <v>193</v>
      </c>
      <c r="C88" s="439" t="s">
        <v>12</v>
      </c>
      <c r="D88" s="440">
        <f>2160+21.46</f>
        <v>2181.46</v>
      </c>
      <c r="E88" s="440"/>
      <c r="F88" s="440">
        <f>+E88*D88</f>
        <v>0</v>
      </c>
    </row>
    <row r="89" spans="1:6" s="429" customFormat="1">
      <c r="A89" s="437"/>
      <c r="B89" s="438"/>
      <c r="C89" s="439"/>
      <c r="D89" s="440"/>
      <c r="E89" s="440"/>
      <c r="F89" s="440"/>
    </row>
    <row r="90" spans="1:6" s="429" customFormat="1">
      <c r="A90" s="437"/>
      <c r="B90" s="438"/>
      <c r="C90" s="439"/>
      <c r="D90" s="440"/>
      <c r="E90" s="440"/>
      <c r="F90" s="440"/>
    </row>
    <row r="91" spans="1:6" ht="25.5">
      <c r="A91" s="20" t="s">
        <v>10</v>
      </c>
      <c r="B91" s="46" t="s">
        <v>203</v>
      </c>
      <c r="C91" s="27" t="s">
        <v>12</v>
      </c>
      <c r="D91" s="19">
        <v>6</v>
      </c>
      <c r="F91" s="440">
        <f>+E91*D91</f>
        <v>0</v>
      </c>
    </row>
    <row r="92" spans="1:6">
      <c r="C92" s="27"/>
    </row>
    <row r="93" spans="1:6">
      <c r="C93" s="27"/>
    </row>
    <row r="94" spans="1:6" ht="25.5">
      <c r="A94" s="20" t="s">
        <v>11</v>
      </c>
      <c r="B94" s="46" t="s">
        <v>204</v>
      </c>
      <c r="C94" s="27" t="s">
        <v>12</v>
      </c>
      <c r="D94" s="19">
        <f>103+15+184*0.2</f>
        <v>154.80000000000001</v>
      </c>
      <c r="F94" s="440">
        <f>+E94*D94</f>
        <v>0</v>
      </c>
    </row>
    <row r="95" spans="1:6">
      <c r="C95" s="27"/>
    </row>
    <row r="96" spans="1:6">
      <c r="C96" s="27"/>
    </row>
    <row r="97" spans="1:6" ht="51">
      <c r="A97" s="20" t="s">
        <v>51</v>
      </c>
      <c r="B97" s="46" t="s">
        <v>833</v>
      </c>
      <c r="C97" s="27" t="s">
        <v>12</v>
      </c>
      <c r="D97" s="19">
        <v>80.2</v>
      </c>
      <c r="F97" s="440">
        <f>+E97*D97</f>
        <v>0</v>
      </c>
    </row>
    <row r="98" spans="1:6">
      <c r="C98" s="27"/>
    </row>
    <row r="99" spans="1:6">
      <c r="C99" s="27"/>
    </row>
    <row r="100" spans="1:6" ht="51">
      <c r="A100" s="20" t="s">
        <v>52</v>
      </c>
      <c r="B100" s="46" t="s">
        <v>191</v>
      </c>
      <c r="C100" s="27" t="s">
        <v>15</v>
      </c>
      <c r="D100" s="19">
        <v>267.10000000000002</v>
      </c>
      <c r="F100" s="440">
        <f>+E100*D100</f>
        <v>0</v>
      </c>
    </row>
    <row r="101" spans="1:6">
      <c r="C101" s="27"/>
    </row>
    <row r="102" spans="1:6">
      <c r="C102" s="27"/>
    </row>
    <row r="103" spans="1:6" ht="63.75">
      <c r="A103" s="20" t="s">
        <v>13</v>
      </c>
      <c r="B103" s="46" t="s">
        <v>579</v>
      </c>
      <c r="C103" s="27" t="s">
        <v>15</v>
      </c>
      <c r="D103" s="19">
        <f>134.8*2</f>
        <v>269.60000000000002</v>
      </c>
      <c r="F103" s="440">
        <f>+E103*D103</f>
        <v>0</v>
      </c>
    </row>
    <row r="104" spans="1:6">
      <c r="C104" s="27"/>
    </row>
    <row r="105" spans="1:6">
      <c r="C105" s="27"/>
    </row>
    <row r="106" spans="1:6" ht="63.75">
      <c r="A106" s="20" t="s">
        <v>14</v>
      </c>
      <c r="B106" s="46" t="s">
        <v>580</v>
      </c>
      <c r="C106" s="27" t="s">
        <v>15</v>
      </c>
      <c r="D106" s="19">
        <v>668.28</v>
      </c>
      <c r="F106" s="440">
        <f>+E106*D106</f>
        <v>0</v>
      </c>
    </row>
    <row r="107" spans="1:6">
      <c r="C107" s="27"/>
    </row>
    <row r="108" spans="1:6">
      <c r="C108" s="27"/>
    </row>
    <row r="109" spans="1:6" ht="25.5">
      <c r="A109" s="20" t="s">
        <v>16</v>
      </c>
      <c r="B109" s="46" t="s">
        <v>214</v>
      </c>
      <c r="C109" s="27" t="s">
        <v>12</v>
      </c>
      <c r="D109" s="19">
        <v>2.6</v>
      </c>
      <c r="F109" s="440">
        <f>+E109*D109</f>
        <v>0</v>
      </c>
    </row>
    <row r="110" spans="1:6">
      <c r="C110" s="27"/>
    </row>
    <row r="111" spans="1:6">
      <c r="C111" s="170"/>
    </row>
    <row r="112" spans="1:6" ht="38.25">
      <c r="A112" s="20" t="s">
        <v>30</v>
      </c>
      <c r="B112" s="46" t="s">
        <v>834</v>
      </c>
      <c r="C112" s="170" t="s">
        <v>12</v>
      </c>
      <c r="D112" s="19">
        <v>5.6</v>
      </c>
      <c r="F112" s="440">
        <f>+E112*D112</f>
        <v>0</v>
      </c>
    </row>
    <row r="113" spans="1:6">
      <c r="C113" s="170"/>
    </row>
    <row r="114" spans="1:6">
      <c r="C114" s="170"/>
    </row>
    <row r="115" spans="1:6" ht="38.25">
      <c r="A115" s="20" t="s">
        <v>53</v>
      </c>
      <c r="B115" s="46" t="s">
        <v>829</v>
      </c>
      <c r="C115" s="170" t="s">
        <v>12</v>
      </c>
      <c r="D115" s="19">
        <f>41+733.2</f>
        <v>774.2</v>
      </c>
      <c r="F115" s="440">
        <f>+E115*D115</f>
        <v>0</v>
      </c>
    </row>
    <row r="116" spans="1:6">
      <c r="C116" s="170"/>
    </row>
    <row r="117" spans="1:6">
      <c r="C117" s="170"/>
    </row>
    <row r="118" spans="1:6" ht="38.25">
      <c r="A118" s="20" t="s">
        <v>54</v>
      </c>
      <c r="B118" s="46" t="s">
        <v>830</v>
      </c>
      <c r="C118" s="170" t="s">
        <v>12</v>
      </c>
      <c r="D118" s="19">
        <v>148</v>
      </c>
      <c r="F118" s="440">
        <f>+E118*D118</f>
        <v>0</v>
      </c>
    </row>
    <row r="119" spans="1:6">
      <c r="C119" s="170"/>
    </row>
    <row r="120" spans="1:6">
      <c r="C120" s="170"/>
    </row>
    <row r="121" spans="1:6" ht="63.75">
      <c r="A121" s="20" t="s">
        <v>55</v>
      </c>
      <c r="B121" s="46" t="s">
        <v>835</v>
      </c>
      <c r="C121" s="170" t="s">
        <v>12</v>
      </c>
      <c r="D121" s="19">
        <v>325.5</v>
      </c>
      <c r="F121" s="440">
        <f>+E121*D121</f>
        <v>0</v>
      </c>
    </row>
    <row r="122" spans="1:6">
      <c r="C122" s="170"/>
    </row>
    <row r="123" spans="1:6">
      <c r="C123" s="170"/>
    </row>
    <row r="124" spans="1:6" ht="63.75">
      <c r="A124" s="20" t="s">
        <v>98</v>
      </c>
      <c r="B124" s="46" t="s">
        <v>836</v>
      </c>
      <c r="C124" s="170" t="s">
        <v>12</v>
      </c>
      <c r="D124" s="19">
        <v>1180</v>
      </c>
      <c r="F124" s="440">
        <f>+E124*D124</f>
        <v>0</v>
      </c>
    </row>
    <row r="125" spans="1:6">
      <c r="C125" s="170"/>
    </row>
    <row r="126" spans="1:6">
      <c r="C126" s="170"/>
    </row>
    <row r="127" spans="1:6" ht="38.25">
      <c r="A127" s="20" t="s">
        <v>99</v>
      </c>
      <c r="B127" s="46" t="s">
        <v>837</v>
      </c>
      <c r="C127" s="170" t="s">
        <v>12</v>
      </c>
      <c r="D127" s="19">
        <v>476.6</v>
      </c>
      <c r="F127" s="440">
        <f>+E127*D127</f>
        <v>0</v>
      </c>
    </row>
    <row r="128" spans="1:6">
      <c r="C128" s="170"/>
    </row>
    <row r="129" spans="1:6">
      <c r="C129" s="170"/>
    </row>
    <row r="130" spans="1:6" ht="38.25">
      <c r="A130" s="20" t="s">
        <v>77</v>
      </c>
      <c r="B130" s="46" t="s">
        <v>576</v>
      </c>
      <c r="C130" s="170" t="s">
        <v>12</v>
      </c>
      <c r="D130" s="19">
        <v>23.22</v>
      </c>
      <c r="F130" s="440">
        <f>+E130*D130</f>
        <v>0</v>
      </c>
    </row>
    <row r="131" spans="1:6">
      <c r="C131" s="170"/>
    </row>
    <row r="132" spans="1:6">
      <c r="C132" s="170"/>
    </row>
    <row r="133" spans="1:6" ht="76.5">
      <c r="A133" s="20" t="s">
        <v>78</v>
      </c>
      <c r="B133" s="46" t="s">
        <v>205</v>
      </c>
      <c r="C133" s="170" t="s">
        <v>15</v>
      </c>
      <c r="D133" s="19">
        <f>5.6*6</f>
        <v>33.599999999999994</v>
      </c>
      <c r="F133" s="440">
        <f>+E133*D133</f>
        <v>0</v>
      </c>
    </row>
    <row r="134" spans="1:6">
      <c r="C134" s="170"/>
    </row>
    <row r="135" spans="1:6">
      <c r="C135" s="170"/>
    </row>
    <row r="136" spans="1:6" ht="25.5">
      <c r="A136" s="20" t="s">
        <v>84</v>
      </c>
      <c r="B136" s="46" t="s">
        <v>207</v>
      </c>
      <c r="C136" s="170" t="s">
        <v>12</v>
      </c>
      <c r="D136" s="19">
        <v>3360</v>
      </c>
      <c r="F136" s="440">
        <f>+E136*D136</f>
        <v>0</v>
      </c>
    </row>
    <row r="137" spans="1:6">
      <c r="C137" s="170"/>
    </row>
    <row r="138" spans="1:6">
      <c r="C138" s="170"/>
    </row>
    <row r="139" spans="1:6" ht="51">
      <c r="A139" s="20" t="s">
        <v>85</v>
      </c>
      <c r="B139" s="46" t="s">
        <v>200</v>
      </c>
      <c r="C139" s="170" t="s">
        <v>12</v>
      </c>
      <c r="D139" s="19">
        <v>491.4</v>
      </c>
      <c r="F139" s="440">
        <f>+E139*D139</f>
        <v>0</v>
      </c>
    </row>
    <row r="140" spans="1:6">
      <c r="C140" s="170"/>
    </row>
    <row r="141" spans="1:6">
      <c r="C141" s="170"/>
    </row>
    <row r="142" spans="1:6" ht="51">
      <c r="A142" s="20" t="s">
        <v>86</v>
      </c>
      <c r="B142" s="46" t="s">
        <v>199</v>
      </c>
      <c r="C142" s="170" t="s">
        <v>12</v>
      </c>
      <c r="D142" s="19">
        <v>222.4</v>
      </c>
      <c r="F142" s="440">
        <f>+E142*D142</f>
        <v>0</v>
      </c>
    </row>
    <row r="143" spans="1:6">
      <c r="C143" s="170"/>
    </row>
    <row r="144" spans="1:6">
      <c r="C144" s="170"/>
    </row>
    <row r="145" spans="1:6" ht="51">
      <c r="A145" s="20" t="s">
        <v>87</v>
      </c>
      <c r="B145" s="46" t="s">
        <v>581</v>
      </c>
      <c r="C145" s="170" t="s">
        <v>12</v>
      </c>
      <c r="D145" s="19">
        <f>255.9+24.5</f>
        <v>280.39999999999998</v>
      </c>
      <c r="F145" s="440">
        <f>+E145*D145</f>
        <v>0</v>
      </c>
    </row>
    <row r="146" spans="1:6">
      <c r="C146" s="170"/>
    </row>
    <row r="147" spans="1:6">
      <c r="C147" s="170"/>
    </row>
    <row r="148" spans="1:6" ht="38.25">
      <c r="A148" s="20" t="s">
        <v>117</v>
      </c>
      <c r="B148" s="46" t="s">
        <v>198</v>
      </c>
      <c r="C148" s="170" t="s">
        <v>12</v>
      </c>
      <c r="D148" s="19">
        <v>182.8</v>
      </c>
      <c r="F148" s="440">
        <f>+E148*D148</f>
        <v>0</v>
      </c>
    </row>
    <row r="149" spans="1:6">
      <c r="C149" s="170"/>
    </row>
    <row r="150" spans="1:6">
      <c r="C150" s="170"/>
    </row>
    <row r="151" spans="1:6" ht="25.5">
      <c r="A151" s="20" t="s">
        <v>88</v>
      </c>
      <c r="B151" s="46" t="s">
        <v>190</v>
      </c>
      <c r="C151" s="170" t="s">
        <v>12</v>
      </c>
      <c r="D151" s="19">
        <v>22.5</v>
      </c>
      <c r="F151" s="440">
        <f>+E151*D151</f>
        <v>0</v>
      </c>
    </row>
    <row r="152" spans="1:6">
      <c r="C152" s="170"/>
    </row>
    <row r="153" spans="1:6">
      <c r="C153" s="170"/>
    </row>
    <row r="154" spans="1:6" ht="51.75" thickBot="1">
      <c r="A154" s="20" t="s">
        <v>90</v>
      </c>
      <c r="B154" s="46" t="s">
        <v>838</v>
      </c>
      <c r="C154" s="170" t="s">
        <v>12</v>
      </c>
      <c r="D154" s="19">
        <v>518.70000000000005</v>
      </c>
      <c r="F154" s="440">
        <f>+E154*D154</f>
        <v>0</v>
      </c>
    </row>
    <row r="155" spans="1:6" s="1" customFormat="1">
      <c r="A155" s="10"/>
      <c r="B155" s="551" t="s">
        <v>251</v>
      </c>
      <c r="C155" s="26"/>
      <c r="D155" s="41"/>
      <c r="E155" s="11"/>
      <c r="F155" s="11"/>
    </row>
    <row r="156" spans="1:6" s="1" customFormat="1" ht="408">
      <c r="A156" s="10"/>
      <c r="B156" s="552" t="s">
        <v>254</v>
      </c>
      <c r="C156" s="26"/>
      <c r="D156" s="41"/>
      <c r="E156" s="11"/>
      <c r="F156" s="11"/>
    </row>
    <row r="157" spans="1:6" s="1" customFormat="1">
      <c r="A157" s="10"/>
      <c r="B157" s="552"/>
      <c r="C157" s="26"/>
      <c r="D157" s="41"/>
      <c r="E157" s="11"/>
      <c r="F157" s="11"/>
    </row>
    <row r="158" spans="1:6" s="1" customFormat="1" ht="102">
      <c r="A158" s="10"/>
      <c r="B158" s="552" t="s">
        <v>252</v>
      </c>
      <c r="C158" s="26"/>
      <c r="D158" s="41"/>
      <c r="E158" s="11"/>
      <c r="F158" s="11"/>
    </row>
    <row r="159" spans="1:6" s="1" customFormat="1">
      <c r="A159" s="10"/>
      <c r="B159" s="552"/>
      <c r="C159" s="26"/>
      <c r="D159" s="41"/>
      <c r="E159" s="11"/>
      <c r="F159" s="11"/>
    </row>
    <row r="160" spans="1:6" s="1" customFormat="1" ht="51.75" thickBot="1">
      <c r="A160" s="10"/>
      <c r="B160" s="553" t="s">
        <v>253</v>
      </c>
      <c r="C160" s="26"/>
      <c r="D160" s="41"/>
      <c r="E160" s="11"/>
      <c r="F160" s="11"/>
    </row>
    <row r="161" spans="1:110">
      <c r="C161" s="170"/>
    </row>
    <row r="162" spans="1:110">
      <c r="C162" s="170"/>
    </row>
    <row r="163" spans="1:110" ht="38.25">
      <c r="A163" s="20" t="s">
        <v>118</v>
      </c>
      <c r="B163" s="46" t="s">
        <v>583</v>
      </c>
      <c r="C163" s="170" t="s">
        <v>15</v>
      </c>
      <c r="D163" s="19">
        <v>208</v>
      </c>
      <c r="F163" s="440">
        <f>+E163*D163</f>
        <v>0</v>
      </c>
    </row>
    <row r="164" spans="1:110">
      <c r="C164" s="170"/>
      <c r="F164" s="440"/>
    </row>
    <row r="165" spans="1:110">
      <c r="C165" s="170"/>
      <c r="F165" s="440"/>
    </row>
    <row r="166" spans="1:110" ht="38.25">
      <c r="A166" s="20" t="s">
        <v>119</v>
      </c>
      <c r="B166" s="46" t="s">
        <v>582</v>
      </c>
      <c r="C166" s="170" t="s">
        <v>15</v>
      </c>
      <c r="D166" s="19">
        <v>118</v>
      </c>
      <c r="F166" s="440">
        <f>+E166*D166</f>
        <v>0</v>
      </c>
    </row>
    <row r="167" spans="1:110">
      <c r="C167" s="170"/>
      <c r="F167" s="440"/>
    </row>
    <row r="168" spans="1:110">
      <c r="C168" s="170"/>
    </row>
    <row r="169" spans="1:110" ht="38.25">
      <c r="A169" s="20" t="s">
        <v>122</v>
      </c>
      <c r="B169" s="46" t="s">
        <v>202</v>
      </c>
      <c r="C169" s="170" t="s">
        <v>15</v>
      </c>
      <c r="D169" s="19">
        <v>9.1999999999999993</v>
      </c>
      <c r="F169" s="440">
        <f>+E169*D169</f>
        <v>0</v>
      </c>
    </row>
    <row r="170" spans="1:110">
      <c r="C170" s="170"/>
    </row>
    <row r="171" spans="1:110">
      <c r="C171" s="170"/>
    </row>
    <row r="172" spans="1:110" ht="51">
      <c r="A172" s="20" t="s">
        <v>120</v>
      </c>
      <c r="B172" s="46" t="s">
        <v>206</v>
      </c>
      <c r="C172" s="27" t="s">
        <v>12</v>
      </c>
      <c r="D172" s="19">
        <v>45.5</v>
      </c>
      <c r="F172" s="440">
        <f>+E172*D172</f>
        <v>0</v>
      </c>
    </row>
    <row r="173" spans="1:110">
      <c r="C173" s="170"/>
    </row>
    <row r="174" spans="1:110">
      <c r="C174" s="170"/>
    </row>
    <row r="175" spans="1:110" s="25" customFormat="1" ht="51">
      <c r="A175" s="20" t="s">
        <v>123</v>
      </c>
      <c r="B175" s="46" t="s">
        <v>839</v>
      </c>
      <c r="C175" s="27" t="s">
        <v>12</v>
      </c>
      <c r="D175" s="19">
        <v>1040</v>
      </c>
      <c r="E175" s="19"/>
      <c r="F175" s="440">
        <f>+E175*D175</f>
        <v>0</v>
      </c>
      <c r="G175" s="23"/>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c r="CQ175" s="24"/>
      <c r="CR175" s="24"/>
      <c r="CS175" s="24"/>
      <c r="CT175" s="24"/>
      <c r="CU175" s="24"/>
      <c r="CV175" s="24"/>
      <c r="CW175" s="24"/>
      <c r="CX175" s="24"/>
      <c r="CY175" s="24"/>
      <c r="CZ175" s="24"/>
      <c r="DA175" s="24"/>
      <c r="DB175" s="24"/>
      <c r="DC175" s="24"/>
      <c r="DD175" s="24"/>
      <c r="DE175" s="24"/>
      <c r="DF175" s="24"/>
    </row>
    <row r="176" spans="1:110" s="25" customFormat="1">
      <c r="A176" s="20"/>
      <c r="B176" s="46"/>
      <c r="C176" s="27"/>
      <c r="D176" s="19"/>
      <c r="E176" s="19"/>
      <c r="F176" s="19"/>
      <c r="G176" s="23"/>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c r="CQ176" s="24"/>
      <c r="CR176" s="24"/>
      <c r="CS176" s="24"/>
      <c r="CT176" s="24"/>
      <c r="CU176" s="24"/>
      <c r="CV176" s="24"/>
      <c r="CW176" s="24"/>
      <c r="CX176" s="24"/>
      <c r="CY176" s="24"/>
      <c r="CZ176" s="24"/>
      <c r="DA176" s="24"/>
      <c r="DB176" s="24"/>
      <c r="DC176" s="24"/>
      <c r="DD176" s="24"/>
      <c r="DE176" s="24"/>
      <c r="DF176" s="24"/>
    </row>
    <row r="177" spans="1:110" s="25" customFormat="1">
      <c r="A177" s="20"/>
      <c r="B177" s="46"/>
      <c r="C177" s="27"/>
      <c r="D177" s="19"/>
      <c r="E177" s="19"/>
      <c r="F177" s="19"/>
      <c r="G177" s="23"/>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c r="CW177" s="24"/>
      <c r="CX177" s="24"/>
      <c r="CY177" s="24"/>
      <c r="CZ177" s="24"/>
      <c r="DA177" s="24"/>
      <c r="DB177" s="24"/>
      <c r="DC177" s="24"/>
      <c r="DD177" s="24"/>
      <c r="DE177" s="24"/>
      <c r="DF177" s="24"/>
    </row>
    <row r="178" spans="1:110" s="25" customFormat="1" ht="51">
      <c r="A178" s="20" t="s">
        <v>121</v>
      </c>
      <c r="B178" s="46" t="s">
        <v>840</v>
      </c>
      <c r="C178" s="27" t="s">
        <v>12</v>
      </c>
      <c r="D178" s="19">
        <v>90</v>
      </c>
      <c r="E178" s="19"/>
      <c r="F178" s="440">
        <f>+E178*D178</f>
        <v>0</v>
      </c>
      <c r="G178" s="23"/>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c r="CR178" s="24"/>
      <c r="CS178" s="24"/>
      <c r="CT178" s="24"/>
      <c r="CU178" s="24"/>
      <c r="CV178" s="24"/>
      <c r="CW178" s="24"/>
      <c r="CX178" s="24"/>
      <c r="CY178" s="24"/>
      <c r="CZ178" s="24"/>
      <c r="DA178" s="24"/>
      <c r="DB178" s="24"/>
      <c r="DC178" s="24"/>
      <c r="DD178" s="24"/>
      <c r="DE178" s="24"/>
      <c r="DF178" s="24"/>
    </row>
    <row r="179" spans="1:110" s="25" customFormat="1">
      <c r="A179" s="20"/>
      <c r="B179" s="46"/>
      <c r="C179" s="27"/>
      <c r="D179" s="19"/>
      <c r="E179" s="19"/>
      <c r="F179" s="19"/>
      <c r="G179" s="23"/>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c r="CL179" s="24"/>
      <c r="CM179" s="24"/>
      <c r="CN179" s="24"/>
      <c r="CO179" s="24"/>
      <c r="CP179" s="24"/>
      <c r="CQ179" s="24"/>
      <c r="CR179" s="24"/>
      <c r="CS179" s="24"/>
      <c r="CT179" s="24"/>
      <c r="CU179" s="24"/>
      <c r="CV179" s="24"/>
      <c r="CW179" s="24"/>
      <c r="CX179" s="24"/>
      <c r="CY179" s="24"/>
      <c r="CZ179" s="24"/>
      <c r="DA179" s="24"/>
      <c r="DB179" s="24"/>
      <c r="DC179" s="24"/>
      <c r="DD179" s="24"/>
      <c r="DE179" s="24"/>
      <c r="DF179" s="24"/>
    </row>
    <row r="180" spans="1:110" s="25" customFormat="1">
      <c r="A180" s="20"/>
      <c r="B180" s="46"/>
      <c r="C180" s="27"/>
      <c r="D180" s="19"/>
      <c r="E180" s="19"/>
      <c r="F180" s="19"/>
      <c r="G180" s="23"/>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c r="CQ180" s="24"/>
      <c r="CR180" s="24"/>
      <c r="CS180" s="24"/>
      <c r="CT180" s="24"/>
      <c r="CU180" s="24"/>
      <c r="CV180" s="24"/>
      <c r="CW180" s="24"/>
      <c r="CX180" s="24"/>
      <c r="CY180" s="24"/>
      <c r="CZ180" s="24"/>
      <c r="DA180" s="24"/>
      <c r="DB180" s="24"/>
      <c r="DC180" s="24"/>
      <c r="DD180" s="24"/>
      <c r="DE180" s="24"/>
      <c r="DF180" s="24"/>
    </row>
    <row r="181" spans="1:110" s="25" customFormat="1" ht="25.5">
      <c r="A181" s="20" t="s">
        <v>215</v>
      </c>
      <c r="B181" s="46" t="s">
        <v>194</v>
      </c>
      <c r="G181" s="23"/>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c r="CQ181" s="24"/>
      <c r="CR181" s="24"/>
      <c r="CS181" s="24"/>
      <c r="CT181" s="24"/>
      <c r="CU181" s="24"/>
      <c r="CV181" s="24"/>
      <c r="CW181" s="24"/>
      <c r="CX181" s="24"/>
      <c r="CY181" s="24"/>
      <c r="CZ181" s="24"/>
      <c r="DA181" s="24"/>
      <c r="DB181" s="24"/>
      <c r="DC181" s="24"/>
      <c r="DD181" s="24"/>
      <c r="DE181" s="24"/>
      <c r="DF181" s="24"/>
    </row>
    <row r="182" spans="1:110" s="25" customFormat="1">
      <c r="A182" s="20" t="s">
        <v>75</v>
      </c>
      <c r="B182" s="46" t="s">
        <v>195</v>
      </c>
      <c r="C182" s="27" t="s">
        <v>12</v>
      </c>
      <c r="D182" s="19">
        <v>502</v>
      </c>
      <c r="E182" s="19"/>
      <c r="F182" s="440">
        <f>+E182*D182</f>
        <v>0</v>
      </c>
      <c r="G182" s="23"/>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c r="CR182" s="24"/>
      <c r="CS182" s="24"/>
      <c r="CT182" s="24"/>
      <c r="CU182" s="24"/>
      <c r="CV182" s="24"/>
      <c r="CW182" s="24"/>
      <c r="CX182" s="24"/>
      <c r="CY182" s="24"/>
      <c r="CZ182" s="24"/>
      <c r="DA182" s="24"/>
      <c r="DB182" s="24"/>
      <c r="DC182" s="24"/>
      <c r="DD182" s="24"/>
      <c r="DE182" s="24"/>
      <c r="DF182" s="24"/>
    </row>
    <row r="183" spans="1:110" s="25" customFormat="1" ht="25.5">
      <c r="A183" s="20" t="s">
        <v>76</v>
      </c>
      <c r="B183" s="46" t="s">
        <v>196</v>
      </c>
      <c r="C183" s="27" t="s">
        <v>12</v>
      </c>
      <c r="D183" s="19">
        <v>3359.5</v>
      </c>
      <c r="E183" s="19"/>
      <c r="F183" s="440">
        <f>+E183*D183</f>
        <v>0</v>
      </c>
      <c r="G183" s="23"/>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c r="CR183" s="24"/>
      <c r="CS183" s="24"/>
      <c r="CT183" s="24"/>
      <c r="CU183" s="24"/>
      <c r="CV183" s="24"/>
      <c r="CW183" s="24"/>
      <c r="CX183" s="24"/>
      <c r="CY183" s="24"/>
      <c r="CZ183" s="24"/>
      <c r="DA183" s="24"/>
      <c r="DB183" s="24"/>
      <c r="DC183" s="24"/>
      <c r="DD183" s="24"/>
      <c r="DE183" s="24"/>
      <c r="DF183" s="24"/>
    </row>
    <row r="184" spans="1:110" s="25" customFormat="1">
      <c r="A184" s="20" t="s">
        <v>96</v>
      </c>
      <c r="B184" s="46" t="s">
        <v>197</v>
      </c>
      <c r="C184" s="27" t="s">
        <v>12</v>
      </c>
      <c r="D184" s="19">
        <v>727.9</v>
      </c>
      <c r="E184" s="19"/>
      <c r="F184" s="440">
        <f>+E184*D184</f>
        <v>0</v>
      </c>
      <c r="G184" s="23"/>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c r="CQ184" s="24"/>
      <c r="CR184" s="24"/>
      <c r="CS184" s="24"/>
      <c r="CT184" s="24"/>
      <c r="CU184" s="24"/>
      <c r="CV184" s="24"/>
      <c r="CW184" s="24"/>
      <c r="CX184" s="24"/>
      <c r="CY184" s="24"/>
      <c r="CZ184" s="24"/>
      <c r="DA184" s="24"/>
      <c r="DB184" s="24"/>
      <c r="DC184" s="24"/>
      <c r="DD184" s="24"/>
      <c r="DE184" s="24"/>
      <c r="DF184" s="24"/>
    </row>
    <row r="185" spans="1:110" s="25" customFormat="1">
      <c r="A185" s="20" t="s">
        <v>97</v>
      </c>
      <c r="B185" s="46" t="s">
        <v>201</v>
      </c>
      <c r="C185" s="27" t="s">
        <v>12</v>
      </c>
      <c r="D185" s="19">
        <v>167.44</v>
      </c>
      <c r="E185" s="19"/>
      <c r="F185" s="440">
        <f>+E185*D185</f>
        <v>0</v>
      </c>
      <c r="G185" s="23"/>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row>
    <row r="186" spans="1:110" s="25" customFormat="1" ht="25.5">
      <c r="A186" s="20" t="s">
        <v>606</v>
      </c>
      <c r="B186" s="46" t="s">
        <v>654</v>
      </c>
      <c r="C186" s="27" t="s">
        <v>12</v>
      </c>
      <c r="D186" s="19">
        <v>26.2</v>
      </c>
      <c r="E186" s="19"/>
      <c r="F186" s="440">
        <f>+E186*D186</f>
        <v>0</v>
      </c>
      <c r="G186" s="23"/>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c r="CS186" s="24"/>
      <c r="CT186" s="24"/>
      <c r="CU186" s="24"/>
      <c r="CV186" s="24"/>
      <c r="CW186" s="24"/>
      <c r="CX186" s="24"/>
      <c r="CY186" s="24"/>
      <c r="CZ186" s="24"/>
      <c r="DA186" s="24"/>
      <c r="DB186" s="24"/>
      <c r="DC186" s="24"/>
      <c r="DD186" s="24"/>
      <c r="DE186" s="24"/>
      <c r="DF186" s="24"/>
    </row>
    <row r="187" spans="1:110" s="25" customFormat="1">
      <c r="A187" s="20"/>
      <c r="B187" s="46"/>
      <c r="C187" s="27"/>
      <c r="D187" s="19"/>
      <c r="E187" s="19"/>
      <c r="F187" s="19"/>
      <c r="G187" s="23"/>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c r="CS187" s="24"/>
      <c r="CT187" s="24"/>
      <c r="CU187" s="24"/>
      <c r="CV187" s="24"/>
      <c r="CW187" s="24"/>
      <c r="CX187" s="24"/>
      <c r="CY187" s="24"/>
      <c r="CZ187" s="24"/>
      <c r="DA187" s="24"/>
      <c r="DB187" s="24"/>
      <c r="DC187" s="24"/>
      <c r="DD187" s="24"/>
      <c r="DE187" s="24"/>
      <c r="DF187" s="24"/>
    </row>
    <row r="188" spans="1:110" s="25" customFormat="1">
      <c r="A188" s="20"/>
      <c r="B188" s="46"/>
      <c r="C188" s="27"/>
      <c r="D188" s="19"/>
      <c r="E188" s="19"/>
      <c r="F188" s="19"/>
      <c r="G188" s="23"/>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c r="CS188" s="24"/>
      <c r="CT188" s="24"/>
      <c r="CU188" s="24"/>
      <c r="CV188" s="24"/>
      <c r="CW188" s="24"/>
      <c r="CX188" s="24"/>
      <c r="CY188" s="24"/>
      <c r="CZ188" s="24"/>
      <c r="DA188" s="24"/>
      <c r="DB188" s="24"/>
      <c r="DC188" s="24"/>
      <c r="DD188" s="24"/>
      <c r="DE188" s="24"/>
      <c r="DF188" s="24"/>
    </row>
    <row r="189" spans="1:110" s="1" customFormat="1" ht="76.5">
      <c r="A189" s="10" t="s">
        <v>216</v>
      </c>
      <c r="B189" s="227" t="s">
        <v>831</v>
      </c>
      <c r="C189" s="27" t="s">
        <v>12</v>
      </c>
      <c r="D189" s="19">
        <v>1240</v>
      </c>
      <c r="E189" s="19"/>
      <c r="F189" s="440">
        <f>+E189*D189</f>
        <v>0</v>
      </c>
    </row>
    <row r="190" spans="1:110" s="1" customFormat="1">
      <c r="A190" s="10"/>
      <c r="B190" s="227"/>
      <c r="C190" s="4"/>
      <c r="D190" s="13"/>
      <c r="E190" s="11"/>
      <c r="F190" s="637"/>
    </row>
    <row r="191" spans="1:110" s="1" customFormat="1">
      <c r="A191" s="10"/>
      <c r="B191" s="227"/>
      <c r="C191" s="4"/>
      <c r="D191" s="13"/>
      <c r="E191" s="11"/>
      <c r="F191" s="637"/>
    </row>
    <row r="192" spans="1:110" s="25" customFormat="1" ht="51">
      <c r="A192" s="20" t="s">
        <v>217</v>
      </c>
      <c r="B192" s="46" t="s">
        <v>577</v>
      </c>
      <c r="C192" s="27" t="s">
        <v>12</v>
      </c>
      <c r="D192" s="19">
        <v>20</v>
      </c>
      <c r="E192" s="19"/>
      <c r="F192" s="440">
        <f>+E192*D192</f>
        <v>0</v>
      </c>
      <c r="G192" s="23"/>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c r="CS192" s="24"/>
      <c r="CT192" s="24"/>
      <c r="CU192" s="24"/>
      <c r="CV192" s="24"/>
      <c r="CW192" s="24"/>
      <c r="CX192" s="24"/>
      <c r="CY192" s="24"/>
      <c r="CZ192" s="24"/>
      <c r="DA192" s="24"/>
      <c r="DB192" s="24"/>
      <c r="DC192" s="24"/>
      <c r="DD192" s="24"/>
      <c r="DE192" s="24"/>
      <c r="DF192" s="24"/>
    </row>
    <row r="193" spans="1:110" s="25" customFormat="1">
      <c r="A193" s="20"/>
      <c r="B193" s="46"/>
      <c r="C193" s="27"/>
      <c r="D193" s="19"/>
      <c r="E193" s="19"/>
      <c r="F193" s="19"/>
      <c r="G193" s="23"/>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row>
    <row r="194" spans="1:110" s="25" customFormat="1">
      <c r="A194" s="20"/>
      <c r="B194" s="46"/>
      <c r="C194" s="27"/>
      <c r="D194" s="19"/>
      <c r="E194" s="19"/>
      <c r="F194" s="19"/>
      <c r="G194" s="23"/>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c r="CU194" s="24"/>
      <c r="CV194" s="24"/>
      <c r="CW194" s="24"/>
      <c r="CX194" s="24"/>
      <c r="CY194" s="24"/>
      <c r="CZ194" s="24"/>
      <c r="DA194" s="24"/>
      <c r="DB194" s="24"/>
      <c r="DC194" s="24"/>
      <c r="DD194" s="24"/>
      <c r="DE194" s="24"/>
      <c r="DF194" s="24"/>
    </row>
    <row r="195" spans="1:110" s="25" customFormat="1" ht="25.5">
      <c r="A195" s="20" t="s">
        <v>221</v>
      </c>
      <c r="B195" s="46" t="s">
        <v>209</v>
      </c>
      <c r="C195" s="27"/>
      <c r="D195" s="19"/>
      <c r="E195" s="19"/>
      <c r="F195" s="19"/>
      <c r="G195" s="23"/>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row>
    <row r="196" spans="1:110" s="25" customFormat="1">
      <c r="A196" s="20"/>
      <c r="B196" s="46"/>
      <c r="C196" s="27"/>
      <c r="D196" s="19"/>
      <c r="E196" s="19"/>
      <c r="F196" s="19"/>
      <c r="G196" s="23"/>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row>
    <row r="197" spans="1:110" s="25" customFormat="1">
      <c r="A197" s="20" t="s">
        <v>75</v>
      </c>
      <c r="B197" s="560" t="s">
        <v>307</v>
      </c>
      <c r="C197" s="27"/>
      <c r="D197" s="19"/>
      <c r="E197" s="19"/>
      <c r="F197" s="19"/>
      <c r="G197" s="23"/>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c r="CS197" s="24"/>
      <c r="CT197" s="24"/>
      <c r="CU197" s="24"/>
      <c r="CV197" s="24"/>
      <c r="CW197" s="24"/>
      <c r="CX197" s="24"/>
      <c r="CY197" s="24"/>
      <c r="CZ197" s="24"/>
      <c r="DA197" s="24"/>
      <c r="DB197" s="24"/>
      <c r="DC197" s="24"/>
      <c r="DD197" s="24"/>
      <c r="DE197" s="24"/>
      <c r="DF197" s="24"/>
    </row>
    <row r="198" spans="1:110" s="25" customFormat="1">
      <c r="A198" s="20"/>
      <c r="B198" s="559"/>
      <c r="C198" s="27"/>
      <c r="D198" s="19"/>
      <c r="E198" s="19"/>
      <c r="F198" s="19"/>
      <c r="G198" s="23"/>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row>
    <row r="199" spans="1:110" s="25" customFormat="1">
      <c r="A199" s="20"/>
      <c r="B199" s="46" t="s">
        <v>211</v>
      </c>
      <c r="C199" s="27" t="s">
        <v>43</v>
      </c>
      <c r="D199" s="19">
        <v>25</v>
      </c>
      <c r="E199" s="19"/>
      <c r="F199" s="440">
        <f>+E199*D199</f>
        <v>0</v>
      </c>
      <c r="G199" s="23"/>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c r="CS199" s="24"/>
      <c r="CT199" s="24"/>
      <c r="CU199" s="24"/>
      <c r="CV199" s="24"/>
      <c r="CW199" s="24"/>
      <c r="CX199" s="24"/>
      <c r="CY199" s="24"/>
      <c r="CZ199" s="24"/>
      <c r="DA199" s="24"/>
      <c r="DB199" s="24"/>
      <c r="DC199" s="24"/>
      <c r="DD199" s="24"/>
      <c r="DE199" s="24"/>
      <c r="DF199" s="24"/>
    </row>
    <row r="200" spans="1:110" s="25" customFormat="1">
      <c r="A200" s="20"/>
      <c r="B200" s="46" t="s">
        <v>212</v>
      </c>
      <c r="C200" s="27" t="s">
        <v>43</v>
      </c>
      <c r="D200" s="19">
        <v>6</v>
      </c>
      <c r="E200" s="19"/>
      <c r="F200" s="440">
        <f>+E200*D200</f>
        <v>0</v>
      </c>
      <c r="G200" s="23"/>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c r="CW200" s="24"/>
      <c r="CX200" s="24"/>
      <c r="CY200" s="24"/>
      <c r="CZ200" s="24"/>
      <c r="DA200" s="24"/>
      <c r="DB200" s="24"/>
      <c r="DC200" s="24"/>
      <c r="DD200" s="24"/>
      <c r="DE200" s="24"/>
      <c r="DF200" s="24"/>
    </row>
    <row r="201" spans="1:110" s="25" customFormat="1">
      <c r="A201" s="20"/>
      <c r="B201" s="46" t="s">
        <v>210</v>
      </c>
      <c r="C201" s="27" t="s">
        <v>43</v>
      </c>
      <c r="D201" s="19">
        <v>8</v>
      </c>
      <c r="E201" s="19"/>
      <c r="F201" s="440">
        <f>+E201*D201</f>
        <v>0</v>
      </c>
      <c r="G201" s="23"/>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row>
    <row r="202" spans="1:110" s="25" customFormat="1">
      <c r="A202" s="20"/>
      <c r="B202" s="46" t="s">
        <v>213</v>
      </c>
      <c r="C202" s="27" t="s">
        <v>43</v>
      </c>
      <c r="D202" s="19">
        <v>6</v>
      </c>
      <c r="E202" s="19"/>
      <c r="F202" s="440">
        <f>+E202*D202</f>
        <v>0</v>
      </c>
      <c r="G202" s="23"/>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row>
    <row r="203" spans="1:110" s="25" customFormat="1">
      <c r="A203" s="20"/>
      <c r="B203" s="46"/>
      <c r="C203" s="27"/>
      <c r="D203" s="19"/>
      <c r="E203" s="19"/>
      <c r="F203" s="440"/>
      <c r="G203" s="23"/>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row>
    <row r="204" spans="1:110" s="25" customFormat="1">
      <c r="A204" s="20" t="s">
        <v>76</v>
      </c>
      <c r="B204" s="560" t="s">
        <v>308</v>
      </c>
      <c r="C204" s="27"/>
      <c r="D204" s="19"/>
      <c r="E204" s="19"/>
      <c r="F204" s="440"/>
      <c r="G204" s="23"/>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row>
    <row r="205" spans="1:110" s="25" customFormat="1">
      <c r="A205" s="20"/>
      <c r="B205" s="559"/>
      <c r="C205" s="27"/>
      <c r="D205" s="19"/>
      <c r="E205" s="19"/>
      <c r="F205" s="440"/>
      <c r="G205" s="23"/>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c r="CU205" s="24"/>
      <c r="CV205" s="24"/>
      <c r="CW205" s="24"/>
      <c r="CX205" s="24"/>
      <c r="CY205" s="24"/>
      <c r="CZ205" s="24"/>
      <c r="DA205" s="24"/>
      <c r="DB205" s="24"/>
      <c r="DC205" s="24"/>
      <c r="DD205" s="24"/>
      <c r="DE205" s="24"/>
      <c r="DF205" s="24"/>
    </row>
    <row r="206" spans="1:110" s="25" customFormat="1">
      <c r="A206" s="20"/>
      <c r="B206" s="559" t="s">
        <v>313</v>
      </c>
      <c r="C206" s="27"/>
      <c r="D206" s="19"/>
      <c r="E206" s="19"/>
      <c r="F206" s="440"/>
      <c r="G206" s="23"/>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c r="CS206" s="24"/>
      <c r="CT206" s="24"/>
      <c r="CU206" s="24"/>
      <c r="CV206" s="24"/>
      <c r="CW206" s="24"/>
      <c r="CX206" s="24"/>
      <c r="CY206" s="24"/>
      <c r="CZ206" s="24"/>
      <c r="DA206" s="24"/>
      <c r="DB206" s="24"/>
      <c r="DC206" s="24"/>
      <c r="DD206" s="24"/>
      <c r="DE206" s="24"/>
      <c r="DF206" s="24"/>
    </row>
    <row r="207" spans="1:110" s="25" customFormat="1">
      <c r="A207" s="20"/>
      <c r="B207" s="46" t="s">
        <v>309</v>
      </c>
      <c r="C207" s="27" t="s">
        <v>43</v>
      </c>
      <c r="D207" s="19">
        <v>43</v>
      </c>
      <c r="E207" s="19"/>
      <c r="F207" s="440">
        <f>+E207*D207</f>
        <v>0</v>
      </c>
      <c r="G207" s="23"/>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c r="CS207" s="24"/>
      <c r="CT207" s="24"/>
      <c r="CU207" s="24"/>
      <c r="CV207" s="24"/>
      <c r="CW207" s="24"/>
      <c r="CX207" s="24"/>
      <c r="CY207" s="24"/>
      <c r="CZ207" s="24"/>
      <c r="DA207" s="24"/>
      <c r="DB207" s="24"/>
      <c r="DC207" s="24"/>
      <c r="DD207" s="24"/>
      <c r="DE207" s="24"/>
      <c r="DF207" s="24"/>
    </row>
    <row r="208" spans="1:110" s="25" customFormat="1">
      <c r="A208" s="20"/>
      <c r="B208" s="46" t="s">
        <v>310</v>
      </c>
      <c r="C208" s="27" t="s">
        <v>43</v>
      </c>
      <c r="D208" s="19">
        <v>4</v>
      </c>
      <c r="E208" s="19"/>
      <c r="F208" s="440">
        <f>+E208*D208</f>
        <v>0</v>
      </c>
      <c r="G208" s="23"/>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c r="CU208" s="24"/>
      <c r="CV208" s="24"/>
      <c r="CW208" s="24"/>
      <c r="CX208" s="24"/>
      <c r="CY208" s="24"/>
      <c r="CZ208" s="24"/>
      <c r="DA208" s="24"/>
      <c r="DB208" s="24"/>
      <c r="DC208" s="24"/>
      <c r="DD208" s="24"/>
      <c r="DE208" s="24"/>
      <c r="DF208" s="24"/>
    </row>
    <row r="209" spans="1:110" s="25" customFormat="1">
      <c r="A209" s="20"/>
      <c r="B209" s="46" t="s">
        <v>311</v>
      </c>
      <c r="C209" s="27" t="s">
        <v>43</v>
      </c>
      <c r="D209" s="19">
        <v>3</v>
      </c>
      <c r="E209" s="19"/>
      <c r="F209" s="440">
        <f>+E209*D209</f>
        <v>0</v>
      </c>
      <c r="G209" s="23"/>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c r="CQ209" s="24"/>
      <c r="CR209" s="24"/>
      <c r="CS209" s="24"/>
      <c r="CT209" s="24"/>
      <c r="CU209" s="24"/>
      <c r="CV209" s="24"/>
      <c r="CW209" s="24"/>
      <c r="CX209" s="24"/>
      <c r="CY209" s="24"/>
      <c r="CZ209" s="24"/>
      <c r="DA209" s="24"/>
      <c r="DB209" s="24"/>
      <c r="DC209" s="24"/>
      <c r="DD209" s="24"/>
      <c r="DE209" s="24"/>
      <c r="DF209" s="24"/>
    </row>
    <row r="210" spans="1:110" s="25" customFormat="1">
      <c r="A210" s="20"/>
      <c r="B210" s="46" t="s">
        <v>312</v>
      </c>
      <c r="C210" s="27" t="s">
        <v>43</v>
      </c>
      <c r="D210" s="19">
        <v>1</v>
      </c>
      <c r="E210" s="19"/>
      <c r="F210" s="440">
        <f>+E210*D210</f>
        <v>0</v>
      </c>
      <c r="G210" s="23"/>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row>
    <row r="211" spans="1:110" s="25" customFormat="1">
      <c r="A211" s="20"/>
      <c r="B211" s="46" t="s">
        <v>314</v>
      </c>
      <c r="C211" s="27"/>
      <c r="D211" s="19"/>
      <c r="E211" s="19"/>
      <c r="F211" s="440"/>
      <c r="G211" s="23"/>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c r="CS211" s="24"/>
      <c r="CT211" s="24"/>
      <c r="CU211" s="24"/>
      <c r="CV211" s="24"/>
      <c r="CW211" s="24"/>
      <c r="CX211" s="24"/>
      <c r="CY211" s="24"/>
      <c r="CZ211" s="24"/>
      <c r="DA211" s="24"/>
      <c r="DB211" s="24"/>
      <c r="DC211" s="24"/>
      <c r="DD211" s="24"/>
      <c r="DE211" s="24"/>
      <c r="DF211" s="24"/>
    </row>
    <row r="212" spans="1:110" s="25" customFormat="1">
      <c r="A212" s="20"/>
      <c r="B212" s="46" t="s">
        <v>309</v>
      </c>
      <c r="C212" s="27" t="s">
        <v>43</v>
      </c>
      <c r="D212" s="19">
        <v>44</v>
      </c>
      <c r="E212" s="19"/>
      <c r="F212" s="440">
        <f>+E212*D212</f>
        <v>0</v>
      </c>
      <c r="G212" s="23"/>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c r="CE212" s="24"/>
      <c r="CF212" s="24"/>
      <c r="CG212" s="24"/>
      <c r="CH212" s="24"/>
      <c r="CI212" s="24"/>
      <c r="CJ212" s="24"/>
      <c r="CK212" s="24"/>
      <c r="CL212" s="24"/>
      <c r="CM212" s="24"/>
      <c r="CN212" s="24"/>
      <c r="CO212" s="24"/>
      <c r="CP212" s="24"/>
      <c r="CQ212" s="24"/>
      <c r="CR212" s="24"/>
      <c r="CS212" s="24"/>
      <c r="CT212" s="24"/>
      <c r="CU212" s="24"/>
      <c r="CV212" s="24"/>
      <c r="CW212" s="24"/>
      <c r="CX212" s="24"/>
      <c r="CY212" s="24"/>
      <c r="CZ212" s="24"/>
      <c r="DA212" s="24"/>
      <c r="DB212" s="24"/>
      <c r="DC212" s="24"/>
      <c r="DD212" s="24"/>
      <c r="DE212" s="24"/>
      <c r="DF212" s="24"/>
    </row>
    <row r="213" spans="1:110" s="25" customFormat="1">
      <c r="A213" s="20"/>
      <c r="B213" s="46" t="s">
        <v>310</v>
      </c>
      <c r="C213" s="27" t="s">
        <v>43</v>
      </c>
      <c r="D213" s="19">
        <v>4</v>
      </c>
      <c r="E213" s="19"/>
      <c r="F213" s="440">
        <f>+E213*D213</f>
        <v>0</v>
      </c>
      <c r="G213" s="23"/>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row>
    <row r="214" spans="1:110" s="25" customFormat="1">
      <c r="A214" s="20"/>
      <c r="B214" s="46" t="s">
        <v>315</v>
      </c>
      <c r="C214" s="27"/>
      <c r="D214" s="19"/>
      <c r="E214" s="19"/>
      <c r="F214" s="440"/>
      <c r="G214" s="23"/>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c r="CE214" s="24"/>
      <c r="CF214" s="24"/>
      <c r="CG214" s="24"/>
      <c r="CH214" s="24"/>
      <c r="CI214" s="24"/>
      <c r="CJ214" s="24"/>
      <c r="CK214" s="24"/>
      <c r="CL214" s="24"/>
      <c r="CM214" s="24"/>
      <c r="CN214" s="24"/>
      <c r="CO214" s="24"/>
      <c r="CP214" s="24"/>
      <c r="CQ214" s="24"/>
      <c r="CR214" s="24"/>
      <c r="CS214" s="24"/>
      <c r="CT214" s="24"/>
      <c r="CU214" s="24"/>
      <c r="CV214" s="24"/>
      <c r="CW214" s="24"/>
      <c r="CX214" s="24"/>
      <c r="CY214" s="24"/>
      <c r="CZ214" s="24"/>
      <c r="DA214" s="24"/>
      <c r="DB214" s="24"/>
      <c r="DC214" s="24"/>
      <c r="DD214" s="24"/>
      <c r="DE214" s="24"/>
      <c r="DF214" s="24"/>
    </row>
    <row r="215" spans="1:110" s="25" customFormat="1">
      <c r="A215" s="20"/>
      <c r="B215" s="46" t="s">
        <v>316</v>
      </c>
      <c r="C215" s="27" t="s">
        <v>43</v>
      </c>
      <c r="D215" s="19">
        <v>32</v>
      </c>
      <c r="E215" s="19"/>
      <c r="F215" s="440">
        <f>+E215*D215</f>
        <v>0</v>
      </c>
      <c r="G215" s="23"/>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24"/>
      <c r="CC215" s="24"/>
      <c r="CD215" s="24"/>
      <c r="CE215" s="24"/>
      <c r="CF215" s="24"/>
      <c r="CG215" s="24"/>
      <c r="CH215" s="24"/>
      <c r="CI215" s="24"/>
      <c r="CJ215" s="24"/>
      <c r="CK215" s="24"/>
      <c r="CL215" s="24"/>
      <c r="CM215" s="24"/>
      <c r="CN215" s="24"/>
      <c r="CO215" s="24"/>
      <c r="CP215" s="24"/>
      <c r="CQ215" s="24"/>
      <c r="CR215" s="24"/>
      <c r="CS215" s="24"/>
      <c r="CT215" s="24"/>
      <c r="CU215" s="24"/>
      <c r="CV215" s="24"/>
      <c r="CW215" s="24"/>
      <c r="CX215" s="24"/>
      <c r="CY215" s="24"/>
      <c r="CZ215" s="24"/>
      <c r="DA215" s="24"/>
      <c r="DB215" s="24"/>
      <c r="DC215" s="24"/>
      <c r="DD215" s="24"/>
      <c r="DE215" s="24"/>
      <c r="DF215" s="24"/>
    </row>
    <row r="216" spans="1:110" s="25" customFormat="1">
      <c r="A216" s="20"/>
      <c r="B216" s="46" t="s">
        <v>317</v>
      </c>
      <c r="C216" s="27" t="s">
        <v>43</v>
      </c>
      <c r="D216" s="19">
        <v>12</v>
      </c>
      <c r="E216" s="19"/>
      <c r="F216" s="440">
        <f>+E216*D216</f>
        <v>0</v>
      </c>
      <c r="G216" s="23"/>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c r="BZ216" s="24"/>
      <c r="CA216" s="24"/>
      <c r="CB216" s="24"/>
      <c r="CC216" s="24"/>
      <c r="CD216" s="24"/>
      <c r="CE216" s="24"/>
      <c r="CF216" s="24"/>
      <c r="CG216" s="24"/>
      <c r="CH216" s="24"/>
      <c r="CI216" s="24"/>
      <c r="CJ216" s="24"/>
      <c r="CK216" s="24"/>
      <c r="CL216" s="24"/>
      <c r="CM216" s="24"/>
      <c r="CN216" s="24"/>
      <c r="CO216" s="24"/>
      <c r="CP216" s="24"/>
      <c r="CQ216" s="24"/>
      <c r="CR216" s="24"/>
      <c r="CS216" s="24"/>
      <c r="CT216" s="24"/>
      <c r="CU216" s="24"/>
      <c r="CV216" s="24"/>
      <c r="CW216" s="24"/>
      <c r="CX216" s="24"/>
      <c r="CY216" s="24"/>
      <c r="CZ216" s="24"/>
      <c r="DA216" s="24"/>
      <c r="DB216" s="24"/>
      <c r="DC216" s="24"/>
      <c r="DD216" s="24"/>
      <c r="DE216" s="24"/>
      <c r="DF216" s="24"/>
    </row>
    <row r="217" spans="1:110" s="25" customFormat="1">
      <c r="A217" s="20"/>
      <c r="B217" s="46" t="s">
        <v>310</v>
      </c>
      <c r="C217" s="27" t="s">
        <v>43</v>
      </c>
      <c r="D217" s="19">
        <v>2</v>
      </c>
      <c r="E217" s="19"/>
      <c r="F217" s="440">
        <f>+E217*D217</f>
        <v>0</v>
      </c>
      <c r="G217" s="23"/>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c r="CB217" s="24"/>
      <c r="CC217" s="24"/>
      <c r="CD217" s="24"/>
      <c r="CE217" s="24"/>
      <c r="CF217" s="24"/>
      <c r="CG217" s="24"/>
      <c r="CH217" s="24"/>
      <c r="CI217" s="24"/>
      <c r="CJ217" s="24"/>
      <c r="CK217" s="24"/>
      <c r="CL217" s="24"/>
      <c r="CM217" s="24"/>
      <c r="CN217" s="24"/>
      <c r="CO217" s="24"/>
      <c r="CP217" s="24"/>
      <c r="CQ217" s="24"/>
      <c r="CR217" s="24"/>
      <c r="CS217" s="24"/>
      <c r="CT217" s="24"/>
      <c r="CU217" s="24"/>
      <c r="CV217" s="24"/>
      <c r="CW217" s="24"/>
      <c r="CX217" s="24"/>
      <c r="CY217" s="24"/>
      <c r="CZ217" s="24"/>
      <c r="DA217" s="24"/>
      <c r="DB217" s="24"/>
      <c r="DC217" s="24"/>
      <c r="DD217" s="24"/>
      <c r="DE217" s="24"/>
      <c r="DF217" s="24"/>
    </row>
    <row r="218" spans="1:110" s="25" customFormat="1">
      <c r="A218" s="20"/>
      <c r="B218" s="46" t="s">
        <v>318</v>
      </c>
      <c r="C218" s="27" t="s">
        <v>43</v>
      </c>
      <c r="D218" s="19">
        <v>32</v>
      </c>
      <c r="E218" s="19"/>
      <c r="F218" s="440">
        <f>+E218*D218</f>
        <v>0</v>
      </c>
      <c r="G218" s="23"/>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c r="BY218" s="24"/>
      <c r="BZ218" s="24"/>
      <c r="CA218" s="24"/>
      <c r="CB218" s="24"/>
      <c r="CC218" s="24"/>
      <c r="CD218" s="24"/>
      <c r="CE218" s="24"/>
      <c r="CF218" s="24"/>
      <c r="CG218" s="24"/>
      <c r="CH218" s="24"/>
      <c r="CI218" s="24"/>
      <c r="CJ218" s="24"/>
      <c r="CK218" s="24"/>
      <c r="CL218" s="24"/>
      <c r="CM218" s="24"/>
      <c r="CN218" s="24"/>
      <c r="CO218" s="24"/>
      <c r="CP218" s="24"/>
      <c r="CQ218" s="24"/>
      <c r="CR218" s="24"/>
      <c r="CS218" s="24"/>
      <c r="CT218" s="24"/>
      <c r="CU218" s="24"/>
      <c r="CV218" s="24"/>
      <c r="CW218" s="24"/>
      <c r="CX218" s="24"/>
      <c r="CY218" s="24"/>
      <c r="CZ218" s="24"/>
      <c r="DA218" s="24"/>
      <c r="DB218" s="24"/>
      <c r="DC218" s="24"/>
      <c r="DD218" s="24"/>
      <c r="DE218" s="24"/>
      <c r="DF218" s="24"/>
    </row>
    <row r="219" spans="1:110" s="25" customFormat="1">
      <c r="A219" s="20"/>
      <c r="B219" s="46"/>
      <c r="C219" s="27"/>
      <c r="D219" s="19"/>
      <c r="E219" s="19"/>
      <c r="F219" s="440"/>
      <c r="G219" s="23"/>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c r="BY219" s="24"/>
      <c r="BZ219" s="24"/>
      <c r="CA219" s="24"/>
      <c r="CB219" s="24"/>
      <c r="CC219" s="24"/>
      <c r="CD219" s="24"/>
      <c r="CE219" s="24"/>
      <c r="CF219" s="24"/>
      <c r="CG219" s="24"/>
      <c r="CH219" s="24"/>
      <c r="CI219" s="24"/>
      <c r="CJ219" s="24"/>
      <c r="CK219" s="24"/>
      <c r="CL219" s="24"/>
      <c r="CM219" s="24"/>
      <c r="CN219" s="24"/>
      <c r="CO219" s="24"/>
      <c r="CP219" s="24"/>
      <c r="CQ219" s="24"/>
      <c r="CR219" s="24"/>
      <c r="CS219" s="24"/>
      <c r="CT219" s="24"/>
      <c r="CU219" s="24"/>
      <c r="CV219" s="24"/>
      <c r="CW219" s="24"/>
      <c r="CX219" s="24"/>
      <c r="CY219" s="24"/>
      <c r="CZ219" s="24"/>
      <c r="DA219" s="24"/>
      <c r="DB219" s="24"/>
      <c r="DC219" s="24"/>
      <c r="DD219" s="24"/>
      <c r="DE219" s="24"/>
      <c r="DF219" s="24"/>
    </row>
    <row r="220" spans="1:110" s="25" customFormat="1">
      <c r="A220" s="20"/>
      <c r="B220" s="46"/>
      <c r="C220" s="27"/>
      <c r="D220" s="19"/>
      <c r="E220" s="19"/>
      <c r="F220" s="440"/>
      <c r="G220" s="23"/>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c r="BY220" s="24"/>
      <c r="BZ220" s="24"/>
      <c r="CA220" s="24"/>
      <c r="CB220" s="24"/>
      <c r="CC220" s="24"/>
      <c r="CD220" s="24"/>
      <c r="CE220" s="24"/>
      <c r="CF220" s="24"/>
      <c r="CG220" s="24"/>
      <c r="CH220" s="24"/>
      <c r="CI220" s="24"/>
      <c r="CJ220" s="24"/>
      <c r="CK220" s="24"/>
      <c r="CL220" s="24"/>
      <c r="CM220" s="24"/>
      <c r="CN220" s="24"/>
      <c r="CO220" s="24"/>
      <c r="CP220" s="24"/>
      <c r="CQ220" s="24"/>
      <c r="CR220" s="24"/>
      <c r="CS220" s="24"/>
      <c r="CT220" s="24"/>
      <c r="CU220" s="24"/>
      <c r="CV220" s="24"/>
      <c r="CW220" s="24"/>
      <c r="CX220" s="24"/>
      <c r="CY220" s="24"/>
      <c r="CZ220" s="24"/>
      <c r="DA220" s="24"/>
      <c r="DB220" s="24"/>
      <c r="DC220" s="24"/>
      <c r="DD220" s="24"/>
      <c r="DE220" s="24"/>
      <c r="DF220" s="24"/>
    </row>
    <row r="221" spans="1:110" s="25" customFormat="1" ht="63.75">
      <c r="A221" s="20" t="s">
        <v>233</v>
      </c>
      <c r="B221" s="46" t="s">
        <v>578</v>
      </c>
      <c r="C221" s="27" t="s">
        <v>15</v>
      </c>
      <c r="D221" s="19">
        <v>2950</v>
      </c>
      <c r="E221" s="19"/>
      <c r="F221" s="440">
        <f>+E221*D221</f>
        <v>0</v>
      </c>
      <c r="G221" s="23"/>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c r="BY221" s="24"/>
      <c r="BZ221" s="24"/>
      <c r="CA221" s="24"/>
      <c r="CB221" s="24"/>
      <c r="CC221" s="24"/>
      <c r="CD221" s="24"/>
      <c r="CE221" s="24"/>
      <c r="CF221" s="24"/>
      <c r="CG221" s="24"/>
      <c r="CH221" s="24"/>
      <c r="CI221" s="24"/>
      <c r="CJ221" s="24"/>
      <c r="CK221" s="24"/>
      <c r="CL221" s="24"/>
      <c r="CM221" s="24"/>
      <c r="CN221" s="24"/>
      <c r="CO221" s="24"/>
      <c r="CP221" s="24"/>
      <c r="CQ221" s="24"/>
      <c r="CR221" s="24"/>
      <c r="CS221" s="24"/>
      <c r="CT221" s="24"/>
      <c r="CU221" s="24"/>
      <c r="CV221" s="24"/>
      <c r="CW221" s="24"/>
      <c r="CX221" s="24"/>
      <c r="CY221" s="24"/>
      <c r="CZ221" s="24"/>
      <c r="DA221" s="24"/>
      <c r="DB221" s="24"/>
      <c r="DC221" s="24"/>
      <c r="DD221" s="24"/>
      <c r="DE221" s="24"/>
      <c r="DF221" s="24"/>
    </row>
    <row r="222" spans="1:110" s="25" customFormat="1">
      <c r="A222" s="20"/>
      <c r="B222" s="46"/>
      <c r="C222" s="27"/>
      <c r="D222" s="19"/>
      <c r="E222" s="19"/>
      <c r="F222" s="440"/>
      <c r="G222" s="23"/>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c r="BY222" s="24"/>
      <c r="BZ222" s="24"/>
      <c r="CA222" s="24"/>
      <c r="CB222" s="24"/>
      <c r="CC222" s="24"/>
      <c r="CD222" s="24"/>
      <c r="CE222" s="24"/>
      <c r="CF222" s="24"/>
      <c r="CG222" s="24"/>
      <c r="CH222" s="24"/>
      <c r="CI222" s="24"/>
      <c r="CJ222" s="24"/>
      <c r="CK222" s="24"/>
      <c r="CL222" s="24"/>
      <c r="CM222" s="24"/>
      <c r="CN222" s="24"/>
      <c r="CO222" s="24"/>
      <c r="CP222" s="24"/>
      <c r="CQ222" s="24"/>
      <c r="CR222" s="24"/>
      <c r="CS222" s="24"/>
      <c r="CT222" s="24"/>
      <c r="CU222" s="24"/>
      <c r="CV222" s="24"/>
      <c r="CW222" s="24"/>
      <c r="CX222" s="24"/>
      <c r="CY222" s="24"/>
      <c r="CZ222" s="24"/>
      <c r="DA222" s="24"/>
      <c r="DB222" s="24"/>
      <c r="DC222" s="24"/>
      <c r="DD222" s="24"/>
      <c r="DE222" s="24"/>
      <c r="DF222" s="24"/>
    </row>
    <row r="223" spans="1:110" s="25" customFormat="1">
      <c r="A223" s="20"/>
      <c r="B223" s="46"/>
      <c r="C223" s="27"/>
      <c r="D223" s="19"/>
      <c r="E223" s="19"/>
      <c r="F223" s="19"/>
      <c r="G223" s="23"/>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24"/>
      <c r="CC223" s="24"/>
      <c r="CD223" s="24"/>
      <c r="CE223" s="24"/>
      <c r="CF223" s="24"/>
      <c r="CG223" s="24"/>
      <c r="CH223" s="24"/>
      <c r="CI223" s="24"/>
      <c r="CJ223" s="24"/>
      <c r="CK223" s="24"/>
      <c r="CL223" s="24"/>
      <c r="CM223" s="24"/>
      <c r="CN223" s="24"/>
      <c r="CO223" s="24"/>
      <c r="CP223" s="24"/>
      <c r="CQ223" s="24"/>
      <c r="CR223" s="24"/>
      <c r="CS223" s="24"/>
      <c r="CT223" s="24"/>
      <c r="CU223" s="24"/>
      <c r="CV223" s="24"/>
      <c r="CW223" s="24"/>
      <c r="CX223" s="24"/>
      <c r="CY223" s="24"/>
      <c r="CZ223" s="24"/>
      <c r="DA223" s="24"/>
      <c r="DB223" s="24"/>
      <c r="DC223" s="24"/>
      <c r="DD223" s="24"/>
      <c r="DE223" s="24"/>
      <c r="DF223" s="24"/>
    </row>
    <row r="224" spans="1:110" s="25" customFormat="1" ht="38.25">
      <c r="A224" s="20" t="s">
        <v>609</v>
      </c>
      <c r="B224" s="46" t="s">
        <v>208</v>
      </c>
      <c r="C224" s="27" t="s">
        <v>12</v>
      </c>
      <c r="D224" s="19">
        <f>57+14</f>
        <v>71</v>
      </c>
      <c r="E224" s="19"/>
      <c r="F224" s="440">
        <f>+E224*D224</f>
        <v>0</v>
      </c>
      <c r="G224" s="23"/>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A224" s="24"/>
      <c r="CB224" s="24"/>
      <c r="CC224" s="24"/>
      <c r="CD224" s="24"/>
      <c r="CE224" s="24"/>
      <c r="CF224" s="24"/>
      <c r="CG224" s="24"/>
      <c r="CH224" s="24"/>
      <c r="CI224" s="24"/>
      <c r="CJ224" s="24"/>
      <c r="CK224" s="24"/>
      <c r="CL224" s="24"/>
      <c r="CM224" s="24"/>
      <c r="CN224" s="24"/>
      <c r="CO224" s="24"/>
      <c r="CP224" s="24"/>
      <c r="CQ224" s="24"/>
      <c r="CR224" s="24"/>
      <c r="CS224" s="24"/>
      <c r="CT224" s="24"/>
      <c r="CU224" s="24"/>
      <c r="CV224" s="24"/>
      <c r="CW224" s="24"/>
      <c r="CX224" s="24"/>
      <c r="CY224" s="24"/>
      <c r="CZ224" s="24"/>
      <c r="DA224" s="24"/>
      <c r="DB224" s="24"/>
      <c r="DC224" s="24"/>
      <c r="DD224" s="24"/>
      <c r="DE224" s="24"/>
      <c r="DF224" s="24"/>
    </row>
    <row r="225" spans="1:110" s="25" customFormat="1">
      <c r="A225" s="20"/>
      <c r="B225" s="46"/>
      <c r="C225" s="27"/>
      <c r="D225" s="19"/>
      <c r="E225" s="19"/>
      <c r="F225" s="440"/>
      <c r="G225" s="23"/>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c r="BY225" s="24"/>
      <c r="BZ225" s="24"/>
      <c r="CA225" s="24"/>
      <c r="CB225" s="24"/>
      <c r="CC225" s="24"/>
      <c r="CD225" s="24"/>
      <c r="CE225" s="24"/>
      <c r="CF225" s="24"/>
      <c r="CG225" s="24"/>
      <c r="CH225" s="24"/>
      <c r="CI225" s="24"/>
      <c r="CJ225" s="24"/>
      <c r="CK225" s="24"/>
      <c r="CL225" s="24"/>
      <c r="CM225" s="24"/>
      <c r="CN225" s="24"/>
      <c r="CO225" s="24"/>
      <c r="CP225" s="24"/>
      <c r="CQ225" s="24"/>
      <c r="CR225" s="24"/>
      <c r="CS225" s="24"/>
      <c r="CT225" s="24"/>
      <c r="CU225" s="24"/>
      <c r="CV225" s="24"/>
      <c r="CW225" s="24"/>
      <c r="CX225" s="24"/>
      <c r="CY225" s="24"/>
      <c r="CZ225" s="24"/>
      <c r="DA225" s="24"/>
      <c r="DB225" s="24"/>
      <c r="DC225" s="24"/>
      <c r="DD225" s="24"/>
      <c r="DE225" s="24"/>
      <c r="DF225" s="24"/>
    </row>
    <row r="226" spans="1:110" s="25" customFormat="1">
      <c r="A226" s="20"/>
      <c r="B226" s="46"/>
      <c r="C226" s="27"/>
      <c r="D226" s="19"/>
      <c r="E226" s="19"/>
      <c r="F226" s="440"/>
      <c r="G226" s="23"/>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c r="BY226" s="24"/>
      <c r="BZ226" s="24"/>
      <c r="CA226" s="24"/>
      <c r="CB226" s="24"/>
      <c r="CC226" s="24"/>
      <c r="CD226" s="24"/>
      <c r="CE226" s="24"/>
      <c r="CF226" s="24"/>
      <c r="CG226" s="24"/>
      <c r="CH226" s="24"/>
      <c r="CI226" s="24"/>
      <c r="CJ226" s="24"/>
      <c r="CK226" s="24"/>
      <c r="CL226" s="24"/>
      <c r="CM226" s="24"/>
      <c r="CN226" s="24"/>
      <c r="CO226" s="24"/>
      <c r="CP226" s="24"/>
      <c r="CQ226" s="24"/>
      <c r="CR226" s="24"/>
      <c r="CS226" s="24"/>
      <c r="CT226" s="24"/>
      <c r="CU226" s="24"/>
      <c r="CV226" s="24"/>
      <c r="CW226" s="24"/>
      <c r="CX226" s="24"/>
      <c r="CY226" s="24"/>
      <c r="CZ226" s="24"/>
      <c r="DA226" s="24"/>
      <c r="DB226" s="24"/>
      <c r="DC226" s="24"/>
      <c r="DD226" s="24"/>
      <c r="DE226" s="24"/>
      <c r="DF226" s="24"/>
    </row>
    <row r="227" spans="1:110" s="25" customFormat="1" ht="50.25" customHeight="1">
      <c r="A227" s="20" t="s">
        <v>610</v>
      </c>
      <c r="B227" s="46" t="s">
        <v>570</v>
      </c>
      <c r="C227" s="27" t="s">
        <v>12</v>
      </c>
      <c r="D227" s="19">
        <v>4890</v>
      </c>
      <c r="E227" s="19"/>
      <c r="F227" s="440">
        <f>+E227*D227</f>
        <v>0</v>
      </c>
      <c r="G227" s="23"/>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c r="BY227" s="24"/>
      <c r="BZ227" s="24"/>
      <c r="CA227" s="24"/>
      <c r="CB227" s="24"/>
      <c r="CC227" s="24"/>
      <c r="CD227" s="24"/>
      <c r="CE227" s="24"/>
      <c r="CF227" s="24"/>
      <c r="CG227" s="24"/>
      <c r="CH227" s="24"/>
      <c r="CI227" s="24"/>
      <c r="CJ227" s="24"/>
      <c r="CK227" s="24"/>
      <c r="CL227" s="24"/>
      <c r="CM227" s="24"/>
      <c r="CN227" s="24"/>
      <c r="CO227" s="24"/>
      <c r="CP227" s="24"/>
      <c r="CQ227" s="24"/>
      <c r="CR227" s="24"/>
      <c r="CS227" s="24"/>
      <c r="CT227" s="24"/>
      <c r="CU227" s="24"/>
      <c r="CV227" s="24"/>
      <c r="CW227" s="24"/>
      <c r="CX227" s="24"/>
      <c r="CY227" s="24"/>
      <c r="CZ227" s="24"/>
      <c r="DA227" s="24"/>
      <c r="DB227" s="24"/>
      <c r="DC227" s="24"/>
      <c r="DD227" s="24"/>
      <c r="DE227" s="24"/>
      <c r="DF227" s="24"/>
    </row>
    <row r="228" spans="1:110" s="25" customFormat="1">
      <c r="B228" s="46"/>
      <c r="C228" s="27"/>
      <c r="D228" s="19"/>
      <c r="E228" s="19"/>
      <c r="F228" s="440"/>
      <c r="G228" s="23"/>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c r="BY228" s="24"/>
      <c r="BZ228" s="24"/>
      <c r="CA228" s="24"/>
      <c r="CB228" s="24"/>
      <c r="CC228" s="24"/>
      <c r="CD228" s="24"/>
      <c r="CE228" s="24"/>
      <c r="CF228" s="24"/>
      <c r="CG228" s="24"/>
      <c r="CH228" s="24"/>
      <c r="CI228" s="24"/>
      <c r="CJ228" s="24"/>
      <c r="CK228" s="24"/>
      <c r="CL228" s="24"/>
      <c r="CM228" s="24"/>
      <c r="CN228" s="24"/>
      <c r="CO228" s="24"/>
      <c r="CP228" s="24"/>
      <c r="CQ228" s="24"/>
      <c r="CR228" s="24"/>
      <c r="CS228" s="24"/>
      <c r="CT228" s="24"/>
      <c r="CU228" s="24"/>
      <c r="CV228" s="24"/>
      <c r="CW228" s="24"/>
      <c r="CX228" s="24"/>
      <c r="CY228" s="24"/>
      <c r="CZ228" s="24"/>
      <c r="DA228" s="24"/>
      <c r="DB228" s="24"/>
      <c r="DC228" s="24"/>
      <c r="DD228" s="24"/>
      <c r="DE228" s="24"/>
      <c r="DF228" s="24"/>
    </row>
    <row r="229" spans="1:110" s="25" customFormat="1">
      <c r="B229" s="46"/>
      <c r="C229" s="27"/>
      <c r="D229" s="19"/>
      <c r="E229" s="19"/>
      <c r="F229" s="440"/>
      <c r="G229" s="23"/>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24"/>
      <c r="CC229" s="24"/>
      <c r="CD229" s="24"/>
      <c r="CE229" s="24"/>
      <c r="CF229" s="24"/>
      <c r="CG229" s="24"/>
      <c r="CH229" s="24"/>
      <c r="CI229" s="24"/>
      <c r="CJ229" s="24"/>
      <c r="CK229" s="24"/>
      <c r="CL229" s="24"/>
      <c r="CM229" s="24"/>
      <c r="CN229" s="24"/>
      <c r="CO229" s="24"/>
      <c r="CP229" s="24"/>
      <c r="CQ229" s="24"/>
      <c r="CR229" s="24"/>
      <c r="CS229" s="24"/>
      <c r="CT229" s="24"/>
      <c r="CU229" s="24"/>
      <c r="CV229" s="24"/>
      <c r="CW229" s="24"/>
      <c r="CX229" s="24"/>
      <c r="CY229" s="24"/>
      <c r="CZ229" s="24"/>
      <c r="DA229" s="24"/>
      <c r="DB229" s="24"/>
      <c r="DC229" s="24"/>
      <c r="DD229" s="24"/>
      <c r="DE229" s="24"/>
      <c r="DF229" s="24"/>
    </row>
    <row r="230" spans="1:110" s="25" customFormat="1" ht="51">
      <c r="A230" s="707" t="s">
        <v>832</v>
      </c>
      <c r="B230" s="46" t="s">
        <v>584</v>
      </c>
      <c r="C230" s="27" t="s">
        <v>9</v>
      </c>
      <c r="D230" s="19">
        <v>156</v>
      </c>
      <c r="E230" s="19"/>
      <c r="F230" s="440">
        <f>+E230*D230</f>
        <v>0</v>
      </c>
      <c r="G230" s="23"/>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24"/>
      <c r="BZ230" s="24"/>
      <c r="CA230" s="24"/>
      <c r="CB230" s="24"/>
      <c r="CC230" s="24"/>
      <c r="CD230" s="24"/>
      <c r="CE230" s="24"/>
      <c r="CF230" s="24"/>
      <c r="CG230" s="24"/>
      <c r="CH230" s="24"/>
      <c r="CI230" s="24"/>
      <c r="CJ230" s="24"/>
      <c r="CK230" s="24"/>
      <c r="CL230" s="24"/>
      <c r="CM230" s="24"/>
      <c r="CN230" s="24"/>
      <c r="CO230" s="24"/>
      <c r="CP230" s="24"/>
      <c r="CQ230" s="24"/>
      <c r="CR230" s="24"/>
      <c r="CS230" s="24"/>
      <c r="CT230" s="24"/>
      <c r="CU230" s="24"/>
      <c r="CV230" s="24"/>
      <c r="CW230" s="24"/>
      <c r="CX230" s="24"/>
      <c r="CY230" s="24"/>
      <c r="CZ230" s="24"/>
      <c r="DA230" s="24"/>
      <c r="DB230" s="24"/>
      <c r="DC230" s="24"/>
      <c r="DD230" s="24"/>
      <c r="DE230" s="24"/>
      <c r="DF230" s="24"/>
    </row>
    <row r="231" spans="1:110" s="25" customFormat="1">
      <c r="A231" s="20"/>
      <c r="B231" s="46"/>
      <c r="C231" s="27"/>
      <c r="D231" s="19"/>
      <c r="E231" s="19"/>
      <c r="F231" s="440"/>
      <c r="G231" s="23"/>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c r="BY231" s="24"/>
      <c r="BZ231" s="24"/>
      <c r="CA231" s="24"/>
      <c r="CB231" s="24"/>
      <c r="CC231" s="24"/>
      <c r="CD231" s="24"/>
      <c r="CE231" s="24"/>
      <c r="CF231" s="24"/>
      <c r="CG231" s="24"/>
      <c r="CH231" s="24"/>
      <c r="CI231" s="24"/>
      <c r="CJ231" s="24"/>
      <c r="CK231" s="24"/>
      <c r="CL231" s="24"/>
      <c r="CM231" s="24"/>
      <c r="CN231" s="24"/>
      <c r="CO231" s="24"/>
      <c r="CP231" s="24"/>
      <c r="CQ231" s="24"/>
      <c r="CR231" s="24"/>
      <c r="CS231" s="24"/>
      <c r="CT231" s="24"/>
      <c r="CU231" s="24"/>
      <c r="CV231" s="24"/>
      <c r="CW231" s="24"/>
      <c r="CX231" s="24"/>
      <c r="CY231" s="24"/>
      <c r="CZ231" s="24"/>
      <c r="DA231" s="24"/>
      <c r="DB231" s="24"/>
      <c r="DC231" s="24"/>
      <c r="DD231" s="24"/>
      <c r="DE231" s="24"/>
      <c r="DF231" s="24"/>
    </row>
    <row r="232" spans="1:110" s="25" customFormat="1" ht="13.5" thickBot="1">
      <c r="A232" s="20"/>
      <c r="B232" s="46"/>
      <c r="C232" s="27"/>
      <c r="D232" s="19"/>
      <c r="E232" s="19"/>
      <c r="F232" s="440"/>
      <c r="G232" s="23"/>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24"/>
      <c r="BZ232" s="24"/>
      <c r="CA232" s="24"/>
      <c r="CB232" s="24"/>
      <c r="CC232" s="24"/>
      <c r="CD232" s="24"/>
      <c r="CE232" s="24"/>
      <c r="CF232" s="24"/>
      <c r="CG232" s="24"/>
      <c r="CH232" s="24"/>
      <c r="CI232" s="24"/>
      <c r="CJ232" s="24"/>
      <c r="CK232" s="24"/>
      <c r="CL232" s="24"/>
      <c r="CM232" s="24"/>
      <c r="CN232" s="24"/>
      <c r="CO232" s="24"/>
      <c r="CP232" s="24"/>
      <c r="CQ232" s="24"/>
      <c r="CR232" s="24"/>
      <c r="CS232" s="24"/>
      <c r="CT232" s="24"/>
      <c r="CU232" s="24"/>
      <c r="CV232" s="24"/>
      <c r="CW232" s="24"/>
      <c r="CX232" s="24"/>
      <c r="CY232" s="24"/>
      <c r="CZ232" s="24"/>
      <c r="DA232" s="24"/>
      <c r="DB232" s="24"/>
      <c r="DC232" s="24"/>
      <c r="DD232" s="24"/>
      <c r="DE232" s="24"/>
      <c r="DF232" s="24"/>
    </row>
    <row r="233" spans="1:110" s="25" customFormat="1">
      <c r="A233" s="20"/>
      <c r="B233" s="652" t="s">
        <v>7</v>
      </c>
      <c r="C233" s="27"/>
      <c r="D233" s="19"/>
      <c r="E233" s="19"/>
      <c r="F233" s="440"/>
      <c r="G233" s="23"/>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4"/>
      <c r="CA233" s="24"/>
      <c r="CB233" s="24"/>
      <c r="CC233" s="24"/>
      <c r="CD233" s="24"/>
      <c r="CE233" s="24"/>
      <c r="CF233" s="24"/>
      <c r="CG233" s="24"/>
      <c r="CH233" s="24"/>
      <c r="CI233" s="24"/>
      <c r="CJ233" s="24"/>
      <c r="CK233" s="24"/>
      <c r="CL233" s="24"/>
      <c r="CM233" s="24"/>
      <c r="CN233" s="24"/>
      <c r="CO233" s="24"/>
      <c r="CP233" s="24"/>
      <c r="CQ233" s="24"/>
      <c r="CR233" s="24"/>
      <c r="CS233" s="24"/>
      <c r="CT233" s="24"/>
      <c r="CU233" s="24"/>
      <c r="CV233" s="24"/>
      <c r="CW233" s="24"/>
      <c r="CX233" s="24"/>
      <c r="CY233" s="24"/>
      <c r="CZ233" s="24"/>
      <c r="DA233" s="24"/>
      <c r="DB233" s="24"/>
      <c r="DC233" s="24"/>
      <c r="DD233" s="24"/>
      <c r="DE233" s="24"/>
      <c r="DF233" s="24"/>
    </row>
    <row r="234" spans="1:110" s="25" customFormat="1" ht="39" thickBot="1">
      <c r="A234" s="20"/>
      <c r="B234" s="653" t="s">
        <v>585</v>
      </c>
      <c r="C234" s="27"/>
      <c r="D234" s="19"/>
      <c r="E234" s="19"/>
      <c r="F234" s="440"/>
      <c r="G234" s="23"/>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c r="BZ234" s="24"/>
      <c r="CA234" s="24"/>
      <c r="CB234" s="24"/>
      <c r="CC234" s="24"/>
      <c r="CD234" s="24"/>
      <c r="CE234" s="24"/>
      <c r="CF234" s="24"/>
      <c r="CG234" s="24"/>
      <c r="CH234" s="24"/>
      <c r="CI234" s="24"/>
      <c r="CJ234" s="24"/>
      <c r="CK234" s="24"/>
      <c r="CL234" s="24"/>
      <c r="CM234" s="24"/>
      <c r="CN234" s="24"/>
      <c r="CO234" s="24"/>
      <c r="CP234" s="24"/>
      <c r="CQ234" s="24"/>
      <c r="CR234" s="24"/>
      <c r="CS234" s="24"/>
      <c r="CT234" s="24"/>
      <c r="CU234" s="24"/>
      <c r="CV234" s="24"/>
      <c r="CW234" s="24"/>
      <c r="CX234" s="24"/>
      <c r="CY234" s="24"/>
      <c r="CZ234" s="24"/>
      <c r="DA234" s="24"/>
      <c r="DB234" s="24"/>
      <c r="DC234" s="24"/>
      <c r="DD234" s="24"/>
      <c r="DE234" s="24"/>
      <c r="DF234" s="24"/>
    </row>
    <row r="235" spans="1:110" s="25" customFormat="1">
      <c r="A235" s="40"/>
      <c r="B235" s="530"/>
      <c r="C235" s="171"/>
      <c r="D235" s="33"/>
      <c r="E235" s="33"/>
      <c r="F235" s="33"/>
      <c r="G235" s="23"/>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c r="CE235" s="24"/>
      <c r="CF235" s="24"/>
      <c r="CG235" s="24"/>
      <c r="CH235" s="24"/>
      <c r="CI235" s="24"/>
      <c r="CJ235" s="24"/>
      <c r="CK235" s="24"/>
      <c r="CL235" s="24"/>
      <c r="CM235" s="24"/>
      <c r="CN235" s="24"/>
      <c r="CO235" s="24"/>
      <c r="CP235" s="24"/>
      <c r="CQ235" s="24"/>
      <c r="CR235" s="24"/>
      <c r="CS235" s="24"/>
      <c r="CT235" s="24"/>
      <c r="CU235" s="24"/>
      <c r="CV235" s="24"/>
      <c r="CW235" s="24"/>
      <c r="CX235" s="24"/>
      <c r="CY235" s="24"/>
      <c r="CZ235" s="24"/>
      <c r="DA235" s="24"/>
      <c r="DB235" s="24"/>
      <c r="DC235" s="24"/>
      <c r="DD235" s="24"/>
      <c r="DE235" s="24"/>
      <c r="DF235" s="24"/>
    </row>
    <row r="236" spans="1:110">
      <c r="C236" s="27"/>
    </row>
    <row r="237" spans="1:110" s="450" customFormat="1" ht="13.5" thickBot="1">
      <c r="A237" s="507"/>
      <c r="B237" s="508" t="s">
        <v>34</v>
      </c>
      <c r="C237" s="509"/>
      <c r="D237" s="449"/>
      <c r="E237" s="449"/>
      <c r="F237" s="510">
        <f>SUM(F2:F236)</f>
        <v>0</v>
      </c>
    </row>
    <row r="238" spans="1:110" ht="13.5" thickTop="1">
      <c r="B238" s="65"/>
      <c r="C238" s="37"/>
      <c r="D238" s="28"/>
      <c r="E238" s="28"/>
      <c r="F238" s="28"/>
    </row>
    <row r="253" spans="2:2">
      <c r="B253" s="24"/>
    </row>
  </sheetData>
  <mergeCells count="67">
    <mergeCell ref="B22:E22"/>
    <mergeCell ref="B12:E12"/>
    <mergeCell ref="B13:E13"/>
    <mergeCell ref="B14:E14"/>
    <mergeCell ref="B15:E15"/>
    <mergeCell ref="B16:E16"/>
    <mergeCell ref="B17:E17"/>
    <mergeCell ref="B18:E18"/>
    <mergeCell ref="B19:E19"/>
    <mergeCell ref="B20:E20"/>
    <mergeCell ref="B21:E21"/>
    <mergeCell ref="B51:E51"/>
    <mergeCell ref="B34:E34"/>
    <mergeCell ref="B23:E23"/>
    <mergeCell ref="B24:E24"/>
    <mergeCell ref="B25:E25"/>
    <mergeCell ref="B26:E26"/>
    <mergeCell ref="B27:E27"/>
    <mergeCell ref="B28:E28"/>
    <mergeCell ref="B29:E29"/>
    <mergeCell ref="B30:E30"/>
    <mergeCell ref="B31:E31"/>
    <mergeCell ref="B32:E32"/>
    <mergeCell ref="B33:E33"/>
    <mergeCell ref="B47:E47"/>
    <mergeCell ref="B35:E35"/>
    <mergeCell ref="B36:E36"/>
    <mergeCell ref="B37:E37"/>
    <mergeCell ref="B39:E39"/>
    <mergeCell ref="B40:E40"/>
    <mergeCell ref="B41:E41"/>
    <mergeCell ref="B42:E42"/>
    <mergeCell ref="B43:E43"/>
    <mergeCell ref="B44:E44"/>
    <mergeCell ref="B45:E45"/>
    <mergeCell ref="B46:E46"/>
    <mergeCell ref="B52:E52"/>
    <mergeCell ref="B53:E53"/>
    <mergeCell ref="B54:E54"/>
    <mergeCell ref="B57:E57"/>
    <mergeCell ref="B81:E81"/>
    <mergeCell ref="B80:E80"/>
    <mergeCell ref="B70:E70"/>
    <mergeCell ref="B71:E71"/>
    <mergeCell ref="B72:E72"/>
    <mergeCell ref="B73:E73"/>
    <mergeCell ref="B74:E74"/>
    <mergeCell ref="B75:E75"/>
    <mergeCell ref="B59:E59"/>
    <mergeCell ref="B60:E60"/>
    <mergeCell ref="B61:E61"/>
    <mergeCell ref="B6:E6"/>
    <mergeCell ref="B7:E7"/>
    <mergeCell ref="B9:E9"/>
    <mergeCell ref="B76:E76"/>
    <mergeCell ref="B79:E79"/>
    <mergeCell ref="B66:E66"/>
    <mergeCell ref="B67:E67"/>
    <mergeCell ref="B68:E68"/>
    <mergeCell ref="B69:E69"/>
    <mergeCell ref="B63:E63"/>
    <mergeCell ref="B64:E64"/>
    <mergeCell ref="B65:E65"/>
    <mergeCell ref="B62:E62"/>
    <mergeCell ref="B48:E48"/>
    <mergeCell ref="B49:E49"/>
    <mergeCell ref="B50:E50"/>
  </mergeCells>
  <phoneticPr fontId="5" type="noConversion"/>
  <pageMargins left="0.70866141732283472" right="0.70866141732283472" top="0.74803149606299213" bottom="0.74803149606299213" header="0.31496062992125984" footer="0.31496062992125984"/>
  <pageSetup paperSize="9" orientation="portrait" horizontalDpi="180" verticalDpi="180" r:id="rId1"/>
  <headerFooter alignWithMargins="0">
    <oddHeader>&amp;L&amp;8&amp;F&amp;R&amp;8&amp;Pod &amp;N</oddHeader>
    <oddFooter>&amp;C&amp;8&amp;A</oddFooter>
  </headerFooter>
  <rowBreaks count="5" manualBreakCount="5">
    <brk id="10" max="5" man="1"/>
    <brk id="37" max="16383" man="1"/>
    <brk id="56" max="5" man="1"/>
    <brk id="83" max="5" man="1"/>
    <brk id="194"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DF156"/>
  <sheetViews>
    <sheetView view="pageBreakPreview" zoomScaleNormal="100" zoomScaleSheetLayoutView="100" workbookViewId="0">
      <selection activeCell="L11" sqref="L11"/>
    </sheetView>
  </sheetViews>
  <sheetFormatPr defaultRowHeight="12.75"/>
  <cols>
    <col min="1" max="1" width="3.85546875" style="114" customWidth="1"/>
    <col min="2" max="2" width="38.28515625" style="143" customWidth="1"/>
    <col min="3" max="3" width="5.42578125" style="4" bestFit="1" customWidth="1"/>
    <col min="4" max="4" width="10.5703125" style="11" bestFit="1" customWidth="1"/>
    <col min="5" max="5" width="14.28515625" style="11" bestFit="1" customWidth="1"/>
    <col min="6" max="6" width="15.7109375" style="629" customWidth="1"/>
    <col min="7" max="16384" width="9.140625" style="1"/>
  </cols>
  <sheetData>
    <row r="1" spans="1:6" s="15" customFormat="1">
      <c r="A1" s="72" t="s">
        <v>20</v>
      </c>
      <c r="B1" s="142" t="s">
        <v>58</v>
      </c>
      <c r="C1" s="16"/>
      <c r="D1" s="18"/>
      <c r="E1" s="18"/>
      <c r="F1" s="626"/>
    </row>
    <row r="2" spans="1:6" s="15" customFormat="1">
      <c r="A2" s="185"/>
      <c r="B2" s="142"/>
      <c r="C2" s="16"/>
      <c r="D2" s="18"/>
      <c r="E2" s="18"/>
      <c r="F2" s="626"/>
    </row>
    <row r="3" spans="1:6" ht="13.5" thickBot="1">
      <c r="A3" s="147"/>
      <c r="B3" s="138"/>
      <c r="C3" s="93"/>
      <c r="D3" s="94"/>
      <c r="E3" s="94"/>
      <c r="F3" s="627"/>
    </row>
    <row r="4" spans="1:6" s="50" customFormat="1">
      <c r="A4" s="186"/>
      <c r="B4" s="139" t="s">
        <v>29</v>
      </c>
      <c r="C4" s="117" t="s">
        <v>25</v>
      </c>
      <c r="D4" s="118" t="s">
        <v>26</v>
      </c>
      <c r="E4" s="619" t="s">
        <v>27</v>
      </c>
      <c r="F4" s="628" t="s">
        <v>28</v>
      </c>
    </row>
    <row r="6" spans="1:6" s="122" customFormat="1" ht="13.5" thickBot="1">
      <c r="A6" s="52"/>
      <c r="B6" s="123"/>
      <c r="C6" s="49"/>
      <c r="D6" s="62"/>
      <c r="E6" s="47"/>
      <c r="F6" s="121"/>
    </row>
    <row r="7" spans="1:6" ht="62.25" customHeight="1">
      <c r="A7" s="579"/>
      <c r="B7" s="1668" t="s">
        <v>511</v>
      </c>
      <c r="C7" s="1669"/>
      <c r="D7" s="1669"/>
      <c r="E7" s="1670"/>
    </row>
    <row r="8" spans="1:6" ht="72.75" customHeight="1">
      <c r="B8" s="1671" t="s">
        <v>504</v>
      </c>
      <c r="C8" s="1672"/>
      <c r="D8" s="1672"/>
      <c r="E8" s="1673"/>
    </row>
    <row r="9" spans="1:6" ht="187.5" customHeight="1">
      <c r="B9" s="1674" t="s">
        <v>505</v>
      </c>
      <c r="C9" s="1675"/>
      <c r="D9" s="1675"/>
      <c r="E9" s="1676"/>
    </row>
    <row r="10" spans="1:6" ht="163.5" customHeight="1">
      <c r="B10" s="1674" t="s">
        <v>506</v>
      </c>
      <c r="C10" s="1675"/>
      <c r="D10" s="1675"/>
      <c r="E10" s="1676"/>
    </row>
    <row r="11" spans="1:6" ht="125.25" customHeight="1" thickBot="1">
      <c r="B11" s="1677" t="s">
        <v>507</v>
      </c>
      <c r="C11" s="1678"/>
      <c r="D11" s="1678"/>
      <c r="E11" s="1679"/>
    </row>
    <row r="12" spans="1:6" ht="202.5" customHeight="1" thickBot="1">
      <c r="B12" s="1665" t="s">
        <v>2222</v>
      </c>
      <c r="C12" s="1666"/>
      <c r="D12" s="1666"/>
      <c r="E12" s="1667"/>
    </row>
    <row r="13" spans="1:6">
      <c r="B13" s="654"/>
      <c r="C13" s="201"/>
      <c r="D13" s="201"/>
      <c r="E13" s="622"/>
    </row>
    <row r="14" spans="1:6">
      <c r="B14" s="654"/>
      <c r="C14" s="201"/>
      <c r="D14" s="201"/>
      <c r="E14" s="622"/>
    </row>
    <row r="15" spans="1:6" s="136" customFormat="1" ht="25.5">
      <c r="A15" s="455" t="s">
        <v>42</v>
      </c>
      <c r="B15" s="265" t="s">
        <v>111</v>
      </c>
      <c r="C15" s="311"/>
      <c r="D15" s="312"/>
      <c r="E15" s="452"/>
      <c r="F15" s="442"/>
    </row>
    <row r="16" spans="1:6" s="136" customFormat="1">
      <c r="A16" s="455"/>
      <c r="B16" s="265"/>
      <c r="C16" s="311"/>
      <c r="D16" s="312"/>
      <c r="E16" s="452"/>
      <c r="F16" s="442"/>
    </row>
    <row r="17" spans="1:7" s="24" customFormat="1" ht="25.5">
      <c r="A17" s="178"/>
      <c r="B17" s="532" t="s">
        <v>513</v>
      </c>
      <c r="C17" s="26"/>
      <c r="D17" s="19"/>
      <c r="E17" s="19"/>
      <c r="F17" s="41"/>
    </row>
    <row r="18" spans="1:7" s="311" customFormat="1">
      <c r="A18" s="310" t="s">
        <v>75</v>
      </c>
      <c r="B18" s="475" t="s">
        <v>518</v>
      </c>
      <c r="C18" s="454"/>
      <c r="D18" s="442"/>
      <c r="E18" s="452"/>
      <c r="F18" s="442"/>
      <c r="G18" s="454"/>
    </row>
    <row r="19" spans="1:7" s="24" customFormat="1" ht="38.25">
      <c r="A19" s="178"/>
      <c r="B19" s="533" t="s">
        <v>514</v>
      </c>
      <c r="C19" s="441" t="s">
        <v>12</v>
      </c>
      <c r="D19" s="440">
        <v>248.8</v>
      </c>
      <c r="E19" s="452"/>
      <c r="F19" s="442">
        <f>+D19*E19</f>
        <v>0</v>
      </c>
    </row>
    <row r="20" spans="1:7" s="24" customFormat="1">
      <c r="A20" s="178"/>
      <c r="C20" s="26"/>
      <c r="D20" s="19"/>
      <c r="E20" s="19"/>
      <c r="F20" s="41"/>
    </row>
    <row r="21" spans="1:7" s="311" customFormat="1">
      <c r="A21" s="310" t="s">
        <v>76</v>
      </c>
      <c r="B21" s="475" t="s">
        <v>519</v>
      </c>
      <c r="C21" s="454"/>
      <c r="D21" s="442"/>
      <c r="E21" s="452"/>
      <c r="F21" s="442"/>
      <c r="G21" s="454"/>
    </row>
    <row r="22" spans="1:7" s="24" customFormat="1">
      <c r="A22" s="178"/>
      <c r="B22" s="533" t="s">
        <v>515</v>
      </c>
      <c r="C22" s="26"/>
      <c r="D22" s="19"/>
      <c r="E22" s="19"/>
      <c r="F22" s="41"/>
    </row>
    <row r="23" spans="1:7" s="24" customFormat="1" ht="51">
      <c r="A23" s="178"/>
      <c r="B23" s="533" t="s">
        <v>516</v>
      </c>
      <c r="C23" s="26"/>
      <c r="D23" s="19"/>
      <c r="E23" s="19"/>
      <c r="F23" s="41"/>
    </row>
    <row r="24" spans="1:7" s="24" customFormat="1" ht="25.5">
      <c r="A24" s="178"/>
      <c r="B24" s="533" t="s">
        <v>517</v>
      </c>
      <c r="C24" s="441" t="s">
        <v>12</v>
      </c>
      <c r="D24" s="440">
        <v>194</v>
      </c>
      <c r="E24" s="452"/>
      <c r="F24" s="442">
        <f>+D24*E24</f>
        <v>0</v>
      </c>
    </row>
    <row r="25" spans="1:7" s="311" customFormat="1">
      <c r="A25" s="310"/>
      <c r="B25" s="453"/>
      <c r="C25" s="441"/>
      <c r="D25" s="440"/>
      <c r="E25" s="452"/>
      <c r="F25" s="442"/>
      <c r="G25" s="454"/>
    </row>
    <row r="26" spans="1:7" s="311" customFormat="1">
      <c r="A26" s="310"/>
      <c r="B26" s="453"/>
      <c r="C26" s="441"/>
      <c r="D26" s="440"/>
      <c r="E26" s="452"/>
      <c r="F26" s="442"/>
      <c r="G26" s="454"/>
    </row>
    <row r="27" spans="1:7" s="24" customFormat="1" ht="102">
      <c r="A27" s="178" t="s">
        <v>8</v>
      </c>
      <c r="B27" s="533" t="s">
        <v>586</v>
      </c>
      <c r="C27" s="441" t="s">
        <v>12</v>
      </c>
      <c r="D27" s="440">
        <v>97</v>
      </c>
      <c r="E27" s="452"/>
      <c r="F27" s="442">
        <f>+D27*E27</f>
        <v>0</v>
      </c>
    </row>
    <row r="28" spans="1:7" s="24" customFormat="1">
      <c r="A28" s="178"/>
      <c r="B28" s="533"/>
      <c r="C28" s="441"/>
      <c r="D28" s="440"/>
      <c r="E28" s="452"/>
      <c r="F28" s="442"/>
    </row>
    <row r="29" spans="1:7" s="24" customFormat="1">
      <c r="A29" s="178"/>
      <c r="B29" s="533"/>
      <c r="C29" s="441"/>
      <c r="D29" s="440"/>
      <c r="E29" s="452"/>
      <c r="F29" s="442"/>
    </row>
    <row r="30" spans="1:7" s="311" customFormat="1" ht="127.5">
      <c r="A30" s="310" t="s">
        <v>10</v>
      </c>
      <c r="B30" s="453" t="s">
        <v>527</v>
      </c>
      <c r="E30" s="620"/>
      <c r="F30" s="454"/>
      <c r="G30" s="454"/>
    </row>
    <row r="31" spans="1:7" s="311" customFormat="1">
      <c r="A31" s="310"/>
      <c r="B31" s="453"/>
      <c r="C31" s="441"/>
      <c r="D31" s="440"/>
      <c r="E31" s="452"/>
      <c r="F31" s="442"/>
      <c r="G31" s="454"/>
    </row>
    <row r="32" spans="1:7" s="311" customFormat="1" ht="25.5">
      <c r="A32" s="310" t="s">
        <v>75</v>
      </c>
      <c r="B32" s="453" t="s">
        <v>528</v>
      </c>
      <c r="C32" s="441" t="s">
        <v>15</v>
      </c>
      <c r="D32" s="440">
        <v>343.7</v>
      </c>
      <c r="E32" s="452"/>
      <c r="F32" s="442">
        <f>+D32*E32</f>
        <v>0</v>
      </c>
      <c r="G32" s="454"/>
    </row>
    <row r="33" spans="1:7" s="311" customFormat="1">
      <c r="A33" s="310"/>
      <c r="B33" s="453"/>
      <c r="C33" s="441"/>
      <c r="D33" s="440"/>
      <c r="E33" s="452"/>
      <c r="F33" s="442"/>
      <c r="G33" s="454"/>
    </row>
    <row r="34" spans="1:7" s="311" customFormat="1" ht="38.25">
      <c r="A34" s="310" t="s">
        <v>76</v>
      </c>
      <c r="B34" s="453" t="s">
        <v>520</v>
      </c>
      <c r="C34" s="441" t="s">
        <v>15</v>
      </c>
      <c r="D34" s="440">
        <v>92.6</v>
      </c>
      <c r="E34" s="452"/>
      <c r="F34" s="442">
        <f>+D34*E34</f>
        <v>0</v>
      </c>
      <c r="G34" s="454"/>
    </row>
    <row r="35" spans="1:7" s="136" customFormat="1">
      <c r="A35" s="188"/>
      <c r="B35" s="499"/>
      <c r="C35" s="36"/>
      <c r="D35" s="498"/>
      <c r="E35" s="82"/>
      <c r="F35" s="207"/>
    </row>
    <row r="36" spans="1:7" s="311" customFormat="1" ht="38.25">
      <c r="A36" s="310" t="s">
        <v>96</v>
      </c>
      <c r="B36" s="453" t="s">
        <v>521</v>
      </c>
      <c r="C36" s="441" t="s">
        <v>15</v>
      </c>
      <c r="D36" s="440">
        <v>9.1999999999999993</v>
      </c>
      <c r="E36" s="452"/>
      <c r="F36" s="442">
        <f>+D36*E36</f>
        <v>0</v>
      </c>
      <c r="G36" s="454"/>
    </row>
    <row r="37" spans="1:7" s="136" customFormat="1">
      <c r="A37" s="188"/>
      <c r="B37" s="499"/>
      <c r="C37" s="36"/>
      <c r="D37" s="498"/>
      <c r="E37" s="82"/>
      <c r="F37" s="207"/>
    </row>
    <row r="38" spans="1:7" s="311" customFormat="1" ht="63.75">
      <c r="A38" s="310" t="s">
        <v>97</v>
      </c>
      <c r="B38" s="453" t="s">
        <v>529</v>
      </c>
      <c r="C38" s="441" t="s">
        <v>12</v>
      </c>
      <c r="D38" s="440">
        <v>79.8</v>
      </c>
      <c r="E38" s="452"/>
      <c r="F38" s="442">
        <f>+D38*E38</f>
        <v>0</v>
      </c>
      <c r="G38" s="454"/>
    </row>
    <row r="39" spans="1:7" s="136" customFormat="1">
      <c r="A39" s="188"/>
      <c r="B39" s="499"/>
      <c r="C39" s="36"/>
      <c r="D39" s="498"/>
      <c r="E39" s="82"/>
      <c r="F39" s="207"/>
    </row>
    <row r="40" spans="1:7" s="136" customFormat="1">
      <c r="A40" s="188"/>
      <c r="B40" s="499"/>
      <c r="C40" s="36"/>
      <c r="D40" s="498"/>
      <c r="E40" s="82"/>
      <c r="F40" s="207"/>
    </row>
    <row r="41" spans="1:7" s="136" customFormat="1" ht="51">
      <c r="A41" s="188" t="s">
        <v>11</v>
      </c>
      <c r="B41" s="499" t="s">
        <v>522</v>
      </c>
      <c r="C41" s="36" t="s">
        <v>43</v>
      </c>
      <c r="D41" s="498">
        <v>4</v>
      </c>
      <c r="E41" s="452"/>
      <c r="F41" s="442">
        <f>+D41*E41</f>
        <v>0</v>
      </c>
    </row>
    <row r="42" spans="1:7" s="136" customFormat="1">
      <c r="A42" s="188"/>
      <c r="B42" s="499"/>
      <c r="C42" s="36"/>
      <c r="D42" s="498"/>
      <c r="E42" s="82"/>
      <c r="F42" s="207"/>
    </row>
    <row r="43" spans="1:7" s="136" customFormat="1">
      <c r="A43" s="188"/>
      <c r="B43" s="499"/>
      <c r="C43" s="36"/>
      <c r="D43" s="498"/>
      <c r="E43" s="82"/>
      <c r="F43" s="207"/>
    </row>
    <row r="44" spans="1:7" s="136" customFormat="1" ht="89.25">
      <c r="A44" s="188" t="s">
        <v>51</v>
      </c>
      <c r="B44" s="499" t="s">
        <v>663</v>
      </c>
      <c r="C44" s="36" t="s">
        <v>35</v>
      </c>
      <c r="D44" s="498">
        <v>4</v>
      </c>
      <c r="E44" s="452"/>
      <c r="F44" s="442">
        <f>+D44*E44</f>
        <v>0</v>
      </c>
    </row>
    <row r="45" spans="1:7" s="136" customFormat="1">
      <c r="A45" s="188"/>
      <c r="B45" s="499"/>
      <c r="C45" s="36"/>
      <c r="D45" s="498"/>
      <c r="E45" s="82"/>
      <c r="F45" s="207"/>
    </row>
    <row r="46" spans="1:7" s="136" customFormat="1">
      <c r="A46" s="188"/>
      <c r="B46" s="499"/>
      <c r="C46" s="36"/>
      <c r="D46" s="498"/>
      <c r="E46" s="82"/>
      <c r="F46" s="207"/>
    </row>
    <row r="47" spans="1:7" s="136" customFormat="1" ht="63.75">
      <c r="A47" s="188" t="s">
        <v>52</v>
      </c>
      <c r="B47" s="499" t="s">
        <v>530</v>
      </c>
      <c r="E47" s="621"/>
      <c r="F47" s="630"/>
    </row>
    <row r="48" spans="1:7" s="136" customFormat="1">
      <c r="A48" s="188"/>
      <c r="B48" s="499"/>
      <c r="C48" s="36"/>
      <c r="D48" s="498"/>
      <c r="E48" s="82"/>
      <c r="F48" s="207"/>
    </row>
    <row r="49" spans="1:110" s="136" customFormat="1" ht="51">
      <c r="A49" s="188" t="s">
        <v>75</v>
      </c>
      <c r="B49" s="499" t="s">
        <v>531</v>
      </c>
      <c r="C49" s="36" t="s">
        <v>43</v>
      </c>
      <c r="D49" s="498">
        <f>12*3*2</f>
        <v>72</v>
      </c>
      <c r="E49" s="452"/>
      <c r="F49" s="442">
        <f>+D49*E49</f>
        <v>0</v>
      </c>
    </row>
    <row r="50" spans="1:110" s="136" customFormat="1">
      <c r="A50" s="188"/>
      <c r="B50" s="499"/>
      <c r="C50" s="36"/>
      <c r="D50" s="498"/>
      <c r="E50" s="82"/>
      <c r="F50" s="207"/>
    </row>
    <row r="51" spans="1:110" s="136" customFormat="1">
      <c r="A51" s="188" t="s">
        <v>76</v>
      </c>
      <c r="B51" s="499" t="s">
        <v>532</v>
      </c>
      <c r="C51" s="36" t="s">
        <v>43</v>
      </c>
      <c r="D51" s="498">
        <f>2*12</f>
        <v>24</v>
      </c>
      <c r="E51" s="452"/>
      <c r="F51" s="442">
        <f>+D51*E51</f>
        <v>0</v>
      </c>
    </row>
    <row r="52" spans="1:110" s="136" customFormat="1">
      <c r="A52" s="188"/>
      <c r="B52" s="499"/>
      <c r="C52" s="36"/>
      <c r="D52" s="498"/>
      <c r="E52" s="82"/>
      <c r="F52" s="207"/>
    </row>
    <row r="53" spans="1:110" s="136" customFormat="1">
      <c r="A53" s="188" t="s">
        <v>96</v>
      </c>
      <c r="B53" s="499" t="s">
        <v>533</v>
      </c>
      <c r="C53" s="36" t="s">
        <v>43</v>
      </c>
      <c r="D53" s="498">
        <f>2*12*2+24</f>
        <v>72</v>
      </c>
      <c r="E53" s="82"/>
      <c r="F53" s="442">
        <f>+D53*E53</f>
        <v>0</v>
      </c>
    </row>
    <row r="54" spans="1:110" s="136" customFormat="1">
      <c r="A54" s="188"/>
      <c r="B54" s="499"/>
      <c r="C54" s="36"/>
      <c r="D54" s="498"/>
      <c r="E54" s="82"/>
      <c r="F54" s="207"/>
    </row>
    <row r="55" spans="1:110" s="136" customFormat="1">
      <c r="A55" s="188" t="s">
        <v>97</v>
      </c>
      <c r="B55" s="499" t="s">
        <v>534</v>
      </c>
      <c r="C55" s="36" t="s">
        <v>15</v>
      </c>
      <c r="D55" s="498">
        <f>12*6.5</f>
        <v>78</v>
      </c>
      <c r="E55" s="82"/>
      <c r="F55" s="442">
        <f>+D55*E55</f>
        <v>0</v>
      </c>
    </row>
    <row r="56" spans="1:110" s="136" customFormat="1">
      <c r="A56" s="188"/>
      <c r="B56" s="499"/>
      <c r="C56" s="36"/>
      <c r="D56" s="498"/>
      <c r="E56" s="82"/>
      <c r="F56" s="207"/>
    </row>
    <row r="57" spans="1:110" s="136" customFormat="1">
      <c r="A57" s="188"/>
      <c r="B57" s="499"/>
      <c r="C57" s="36"/>
      <c r="D57" s="498"/>
      <c r="E57" s="82"/>
      <c r="F57" s="207"/>
    </row>
    <row r="58" spans="1:110" s="476" customFormat="1" ht="76.5">
      <c r="A58" s="470" t="s">
        <v>13</v>
      </c>
      <c r="B58" s="456" t="s">
        <v>68</v>
      </c>
      <c r="D58" s="477"/>
      <c r="E58" s="427"/>
      <c r="F58" s="418"/>
      <c r="G58" s="428"/>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c r="BI58" s="260"/>
      <c r="BJ58" s="260"/>
      <c r="BK58" s="260"/>
      <c r="BL58" s="260"/>
      <c r="BM58" s="260"/>
      <c r="BN58" s="260"/>
      <c r="BO58" s="260"/>
      <c r="BP58" s="260"/>
      <c r="BQ58" s="260"/>
      <c r="BR58" s="260"/>
      <c r="BS58" s="260"/>
      <c r="BT58" s="260"/>
      <c r="BU58" s="260"/>
      <c r="BV58" s="260"/>
      <c r="BW58" s="260"/>
      <c r="BX58" s="260"/>
      <c r="BY58" s="260"/>
      <c r="BZ58" s="260"/>
      <c r="CA58" s="260"/>
      <c r="CB58" s="260"/>
      <c r="CC58" s="260"/>
      <c r="CD58" s="260"/>
      <c r="CE58" s="260"/>
      <c r="CF58" s="260"/>
      <c r="CG58" s="260"/>
      <c r="CH58" s="260"/>
      <c r="CI58" s="260"/>
      <c r="CJ58" s="260"/>
      <c r="CK58" s="260"/>
      <c r="CL58" s="260"/>
      <c r="CM58" s="260"/>
      <c r="CN58" s="260"/>
      <c r="CO58" s="260"/>
      <c r="CP58" s="260"/>
      <c r="CQ58" s="260"/>
      <c r="CR58" s="260"/>
      <c r="CS58" s="260"/>
      <c r="CT58" s="260"/>
      <c r="CU58" s="260"/>
      <c r="CV58" s="260"/>
      <c r="CW58" s="260"/>
      <c r="CX58" s="260"/>
      <c r="CY58" s="260"/>
      <c r="CZ58" s="260"/>
      <c r="DA58" s="260"/>
      <c r="DB58" s="260"/>
      <c r="DC58" s="260"/>
      <c r="DD58" s="260"/>
      <c r="DE58" s="260"/>
      <c r="DF58" s="260"/>
    </row>
    <row r="59" spans="1:110" s="476" customFormat="1" ht="63.75">
      <c r="A59" s="470"/>
      <c r="B59" s="456" t="s">
        <v>63</v>
      </c>
      <c r="C59" s="395" t="s">
        <v>12</v>
      </c>
      <c r="D59" s="427">
        <v>5</v>
      </c>
      <c r="E59" s="427"/>
      <c r="F59" s="442">
        <f>+D59*E59</f>
        <v>0</v>
      </c>
      <c r="G59" s="428"/>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c r="BI59" s="260"/>
      <c r="BJ59" s="260"/>
      <c r="BK59" s="260"/>
      <c r="BL59" s="260"/>
      <c r="BM59" s="260"/>
      <c r="BN59" s="260"/>
      <c r="BO59" s="260"/>
      <c r="BP59" s="260"/>
      <c r="BQ59" s="260"/>
      <c r="BR59" s="260"/>
      <c r="BS59" s="260"/>
      <c r="BT59" s="260"/>
      <c r="BU59" s="260"/>
      <c r="BV59" s="260"/>
      <c r="BW59" s="260"/>
      <c r="BX59" s="260"/>
      <c r="BY59" s="260"/>
      <c r="BZ59" s="260"/>
      <c r="CA59" s="260"/>
      <c r="CB59" s="260"/>
      <c r="CC59" s="260"/>
      <c r="CD59" s="260"/>
      <c r="CE59" s="260"/>
      <c r="CF59" s="260"/>
      <c r="CG59" s="260"/>
      <c r="CH59" s="260"/>
      <c r="CI59" s="260"/>
      <c r="CJ59" s="260"/>
      <c r="CK59" s="260"/>
      <c r="CL59" s="260"/>
      <c r="CM59" s="260"/>
      <c r="CN59" s="260"/>
      <c r="CO59" s="260"/>
      <c r="CP59" s="260"/>
      <c r="CQ59" s="260"/>
      <c r="CR59" s="260"/>
      <c r="CS59" s="260"/>
      <c r="CT59" s="260"/>
      <c r="CU59" s="260"/>
      <c r="CV59" s="260"/>
      <c r="CW59" s="260"/>
      <c r="CX59" s="260"/>
      <c r="CY59" s="260"/>
      <c r="CZ59" s="260"/>
      <c r="DA59" s="260"/>
      <c r="DB59" s="260"/>
      <c r="DC59" s="260"/>
      <c r="DD59" s="260"/>
      <c r="DE59" s="260"/>
      <c r="DF59" s="260"/>
    </row>
    <row r="60" spans="1:110" s="476" customFormat="1">
      <c r="A60" s="470"/>
      <c r="B60" s="456"/>
      <c r="C60" s="395"/>
      <c r="D60" s="427"/>
      <c r="E60" s="427"/>
      <c r="F60" s="631"/>
      <c r="G60" s="428"/>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c r="BG60" s="260"/>
      <c r="BH60" s="260"/>
      <c r="BI60" s="260"/>
      <c r="BJ60" s="260"/>
      <c r="BK60" s="260"/>
      <c r="BL60" s="260"/>
      <c r="BM60" s="260"/>
      <c r="BN60" s="260"/>
      <c r="BO60" s="260"/>
      <c r="BP60" s="260"/>
      <c r="BQ60" s="260"/>
      <c r="BR60" s="260"/>
      <c r="BS60" s="260"/>
      <c r="BT60" s="260"/>
      <c r="BU60" s="260"/>
      <c r="BV60" s="260"/>
      <c r="BW60" s="260"/>
      <c r="BX60" s="260"/>
      <c r="BY60" s="260"/>
      <c r="BZ60" s="260"/>
      <c r="CA60" s="260"/>
      <c r="CB60" s="260"/>
      <c r="CC60" s="260"/>
      <c r="CD60" s="260"/>
      <c r="CE60" s="260"/>
      <c r="CF60" s="260"/>
      <c r="CG60" s="260"/>
      <c r="CH60" s="260"/>
      <c r="CI60" s="260"/>
      <c r="CJ60" s="260"/>
      <c r="CK60" s="260"/>
      <c r="CL60" s="260"/>
      <c r="CM60" s="260"/>
      <c r="CN60" s="260"/>
      <c r="CO60" s="260"/>
      <c r="CP60" s="260"/>
      <c r="CQ60" s="260"/>
      <c r="CR60" s="260"/>
      <c r="CS60" s="260"/>
      <c r="CT60" s="260"/>
      <c r="CU60" s="260"/>
      <c r="CV60" s="260"/>
      <c r="CW60" s="260"/>
      <c r="CX60" s="260"/>
      <c r="CY60" s="260"/>
      <c r="CZ60" s="260"/>
      <c r="DA60" s="260"/>
      <c r="DB60" s="260"/>
      <c r="DC60" s="260"/>
      <c r="DD60" s="260"/>
      <c r="DE60" s="260"/>
      <c r="DF60" s="260"/>
    </row>
    <row r="61" spans="1:110" s="476" customFormat="1">
      <c r="A61" s="470"/>
      <c r="B61" s="456"/>
      <c r="C61" s="395"/>
      <c r="D61" s="427"/>
      <c r="E61" s="427"/>
      <c r="F61" s="631"/>
      <c r="G61" s="428"/>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c r="CI61" s="260"/>
      <c r="CJ61" s="260"/>
      <c r="CK61" s="260"/>
      <c r="CL61" s="260"/>
      <c r="CM61" s="260"/>
      <c r="CN61" s="260"/>
      <c r="CO61" s="260"/>
      <c r="CP61" s="260"/>
      <c r="CQ61" s="260"/>
      <c r="CR61" s="260"/>
      <c r="CS61" s="260"/>
      <c r="CT61" s="260"/>
      <c r="CU61" s="260"/>
      <c r="CV61" s="260"/>
      <c r="CW61" s="260"/>
      <c r="CX61" s="260"/>
      <c r="CY61" s="260"/>
      <c r="CZ61" s="260"/>
      <c r="DA61" s="260"/>
      <c r="DB61" s="260"/>
      <c r="DC61" s="260"/>
      <c r="DD61" s="260"/>
      <c r="DE61" s="260"/>
      <c r="DF61" s="260"/>
    </row>
    <row r="62" spans="1:110" s="476" customFormat="1" ht="76.5">
      <c r="A62" s="470" t="s">
        <v>14</v>
      </c>
      <c r="B62" s="456" t="s">
        <v>664</v>
      </c>
      <c r="C62" s="395"/>
      <c r="D62" s="427"/>
      <c r="E62" s="427"/>
      <c r="F62" s="631"/>
      <c r="G62" s="428"/>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c r="CI62" s="260"/>
      <c r="CJ62" s="260"/>
      <c r="CK62" s="260"/>
      <c r="CL62" s="260"/>
      <c r="CM62" s="260"/>
      <c r="CN62" s="260"/>
      <c r="CO62" s="260"/>
      <c r="CP62" s="260"/>
      <c r="CQ62" s="260"/>
      <c r="CR62" s="260"/>
      <c r="CS62" s="260"/>
      <c r="CT62" s="260"/>
      <c r="CU62" s="260"/>
      <c r="CV62" s="260"/>
      <c r="CW62" s="260"/>
      <c r="CX62" s="260"/>
      <c r="CY62" s="260"/>
      <c r="CZ62" s="260"/>
      <c r="DA62" s="260"/>
      <c r="DB62" s="260"/>
      <c r="DC62" s="260"/>
      <c r="DD62" s="260"/>
      <c r="DE62" s="260"/>
      <c r="DF62" s="260"/>
    </row>
    <row r="63" spans="1:110" s="476" customFormat="1">
      <c r="A63" s="470"/>
      <c r="B63" s="456"/>
      <c r="C63" s="395"/>
      <c r="D63" s="427"/>
      <c r="E63" s="427"/>
      <c r="F63" s="631"/>
      <c r="G63" s="428"/>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260"/>
      <c r="BE63" s="260"/>
      <c r="BF63" s="260"/>
      <c r="BG63" s="260"/>
      <c r="BH63" s="260"/>
      <c r="BI63" s="260"/>
      <c r="BJ63" s="260"/>
      <c r="BK63" s="260"/>
      <c r="BL63" s="260"/>
      <c r="BM63" s="260"/>
      <c r="BN63" s="260"/>
      <c r="BO63" s="260"/>
      <c r="BP63" s="260"/>
      <c r="BQ63" s="260"/>
      <c r="BR63" s="260"/>
      <c r="BS63" s="260"/>
      <c r="BT63" s="260"/>
      <c r="BU63" s="260"/>
      <c r="BV63" s="260"/>
      <c r="BW63" s="260"/>
      <c r="BX63" s="260"/>
      <c r="BY63" s="260"/>
      <c r="BZ63" s="260"/>
      <c r="CA63" s="260"/>
      <c r="CB63" s="260"/>
      <c r="CC63" s="260"/>
      <c r="CD63" s="260"/>
      <c r="CE63" s="260"/>
      <c r="CF63" s="260"/>
      <c r="CG63" s="260"/>
      <c r="CH63" s="260"/>
      <c r="CI63" s="260"/>
      <c r="CJ63" s="260"/>
      <c r="CK63" s="260"/>
      <c r="CL63" s="260"/>
      <c r="CM63" s="260"/>
      <c r="CN63" s="260"/>
      <c r="CO63" s="260"/>
      <c r="CP63" s="260"/>
      <c r="CQ63" s="260"/>
      <c r="CR63" s="260"/>
      <c r="CS63" s="260"/>
      <c r="CT63" s="260"/>
      <c r="CU63" s="260"/>
      <c r="CV63" s="260"/>
      <c r="CW63" s="260"/>
      <c r="CX63" s="260"/>
      <c r="CY63" s="260"/>
      <c r="CZ63" s="260"/>
      <c r="DA63" s="260"/>
      <c r="DB63" s="260"/>
      <c r="DC63" s="260"/>
      <c r="DD63" s="260"/>
      <c r="DE63" s="260"/>
      <c r="DF63" s="260"/>
    </row>
    <row r="64" spans="1:110" s="561" customFormat="1">
      <c r="B64" s="237" t="s">
        <v>112</v>
      </c>
      <c r="D64" s="562"/>
      <c r="E64" s="623"/>
      <c r="F64" s="228"/>
      <c r="G64" s="563"/>
      <c r="I64"/>
      <c r="O64"/>
      <c r="R64"/>
    </row>
    <row r="65" spans="1:18" s="561" customFormat="1" ht="51">
      <c r="B65" s="216" t="s">
        <v>402</v>
      </c>
      <c r="C65" s="672" t="s">
        <v>43</v>
      </c>
      <c r="D65" s="623">
        <v>24</v>
      </c>
      <c r="E65" s="623"/>
      <c r="F65" s="228">
        <f>+D65*E65</f>
        <v>0</v>
      </c>
      <c r="G65" s="565"/>
      <c r="I65"/>
      <c r="O65"/>
      <c r="R65"/>
    </row>
    <row r="66" spans="1:18" s="561" customFormat="1" ht="25.5">
      <c r="A66" s="478"/>
      <c r="B66" s="446" t="s">
        <v>319</v>
      </c>
      <c r="C66" s="673" t="s">
        <v>43</v>
      </c>
      <c r="D66" s="174">
        <v>24</v>
      </c>
      <c r="E66" s="174"/>
      <c r="F66" s="232">
        <f>+D66*E66</f>
        <v>0</v>
      </c>
      <c r="G66" s="565"/>
      <c r="I66"/>
      <c r="O66"/>
      <c r="R66"/>
    </row>
    <row r="67" spans="1:18" s="561" customFormat="1">
      <c r="A67" s="478"/>
      <c r="B67" s="567"/>
      <c r="C67" s="674"/>
      <c r="D67" s="624"/>
      <c r="E67" s="624"/>
      <c r="F67" s="634"/>
      <c r="G67" s="563"/>
      <c r="I67"/>
      <c r="O67"/>
      <c r="R67"/>
    </row>
    <row r="68" spans="1:18" s="561" customFormat="1">
      <c r="B68" s="564" t="s">
        <v>113</v>
      </c>
      <c r="C68" s="672"/>
      <c r="D68" s="672"/>
      <c r="E68" s="623"/>
      <c r="F68" s="228"/>
      <c r="G68" s="563"/>
      <c r="I68"/>
      <c r="O68"/>
      <c r="R68"/>
    </row>
    <row r="69" spans="1:18" s="561" customFormat="1">
      <c r="B69" s="216" t="s">
        <v>320</v>
      </c>
      <c r="C69" s="672" t="s">
        <v>321</v>
      </c>
      <c r="D69" s="623">
        <v>6</v>
      </c>
      <c r="E69" s="623"/>
      <c r="F69" s="228">
        <f>+D69*E69</f>
        <v>0</v>
      </c>
      <c r="G69" s="565"/>
      <c r="I69"/>
      <c r="O69"/>
      <c r="R69"/>
    </row>
    <row r="70" spans="1:18" s="561" customFormat="1">
      <c r="B70" s="216" t="s">
        <v>322</v>
      </c>
      <c r="C70" s="672" t="s">
        <v>321</v>
      </c>
      <c r="D70" s="623">
        <v>9</v>
      </c>
      <c r="E70" s="623"/>
      <c r="F70" s="228">
        <f t="shared" ref="F70:F76" si="0">+D70*E70</f>
        <v>0</v>
      </c>
      <c r="G70" s="565"/>
      <c r="I70"/>
      <c r="O70"/>
      <c r="R70"/>
    </row>
    <row r="71" spans="1:18" s="561" customFormat="1">
      <c r="B71" s="216" t="s">
        <v>323</v>
      </c>
      <c r="C71" s="672" t="s">
        <v>321</v>
      </c>
      <c r="D71" s="623">
        <v>21.6</v>
      </c>
      <c r="E71" s="623"/>
      <c r="F71" s="228">
        <f t="shared" si="0"/>
        <v>0</v>
      </c>
      <c r="G71" s="565"/>
      <c r="I71"/>
      <c r="O71"/>
      <c r="R71"/>
    </row>
    <row r="72" spans="1:18" s="561" customFormat="1">
      <c r="B72" s="216" t="s">
        <v>324</v>
      </c>
      <c r="C72" s="672" t="s">
        <v>321</v>
      </c>
      <c r="D72" s="623">
        <v>63.8</v>
      </c>
      <c r="E72" s="623"/>
      <c r="F72" s="228">
        <f t="shared" si="0"/>
        <v>0</v>
      </c>
      <c r="G72" s="565"/>
      <c r="I72"/>
      <c r="O72"/>
      <c r="R72"/>
    </row>
    <row r="73" spans="1:18" s="561" customFormat="1">
      <c r="B73" s="216" t="s">
        <v>325</v>
      </c>
      <c r="C73" s="672" t="s">
        <v>321</v>
      </c>
      <c r="D73" s="623">
        <v>2</v>
      </c>
      <c r="E73" s="623"/>
      <c r="F73" s="228">
        <f t="shared" si="0"/>
        <v>0</v>
      </c>
      <c r="G73" s="565"/>
      <c r="I73"/>
      <c r="O73"/>
      <c r="R73"/>
    </row>
    <row r="74" spans="1:18" s="561" customFormat="1">
      <c r="B74" s="216" t="s">
        <v>326</v>
      </c>
      <c r="C74" s="672" t="s">
        <v>321</v>
      </c>
      <c r="D74" s="623">
        <v>163.80000000000001</v>
      </c>
      <c r="E74" s="623"/>
      <c r="F74" s="228">
        <f t="shared" si="0"/>
        <v>0</v>
      </c>
      <c r="G74" s="565"/>
      <c r="I74"/>
      <c r="O74"/>
      <c r="R74"/>
    </row>
    <row r="75" spans="1:18" s="561" customFormat="1">
      <c r="B75" s="216" t="s">
        <v>327</v>
      </c>
      <c r="C75" s="672" t="s">
        <v>321</v>
      </c>
      <c r="D75" s="623">
        <v>23.8</v>
      </c>
      <c r="E75" s="623"/>
      <c r="F75" s="228">
        <f t="shared" si="0"/>
        <v>0</v>
      </c>
      <c r="G75" s="565"/>
      <c r="I75"/>
      <c r="O75"/>
      <c r="R75"/>
    </row>
    <row r="76" spans="1:18" s="478" customFormat="1">
      <c r="B76" s="446" t="s">
        <v>328</v>
      </c>
      <c r="C76" s="673" t="s">
        <v>321</v>
      </c>
      <c r="D76" s="174">
        <v>8</v>
      </c>
      <c r="E76" s="174"/>
      <c r="F76" s="232">
        <f t="shared" si="0"/>
        <v>0</v>
      </c>
      <c r="G76" s="568"/>
      <c r="I76" s="569"/>
      <c r="O76" s="569"/>
      <c r="R76" s="569"/>
    </row>
    <row r="77" spans="1:18" s="561" customFormat="1">
      <c r="B77" s="567"/>
      <c r="C77" s="673"/>
      <c r="D77" s="174"/>
      <c r="E77" s="174"/>
      <c r="F77" s="634"/>
      <c r="G77" s="563"/>
      <c r="I77"/>
      <c r="O77"/>
      <c r="R77"/>
    </row>
    <row r="78" spans="1:18" s="561" customFormat="1">
      <c r="B78" s="564" t="s">
        <v>329</v>
      </c>
      <c r="C78" s="672"/>
      <c r="D78" s="672"/>
      <c r="E78" s="623"/>
      <c r="F78" s="228"/>
      <c r="G78" s="563"/>
      <c r="I78"/>
      <c r="O78"/>
      <c r="R78"/>
    </row>
    <row r="79" spans="1:18" s="561" customFormat="1">
      <c r="B79" s="216" t="s">
        <v>330</v>
      </c>
      <c r="C79" s="672" t="s">
        <v>43</v>
      </c>
      <c r="D79" s="623">
        <v>4</v>
      </c>
      <c r="E79" s="623"/>
      <c r="F79" s="228">
        <f>+D79*E79</f>
        <v>0</v>
      </c>
      <c r="G79" s="565"/>
      <c r="I79"/>
      <c r="O79"/>
      <c r="R79"/>
    </row>
    <row r="80" spans="1:18" s="561" customFormat="1" ht="25.5">
      <c r="B80" s="216" t="s">
        <v>331</v>
      </c>
      <c r="C80" s="672" t="s">
        <v>43</v>
      </c>
      <c r="D80" s="623">
        <v>6</v>
      </c>
      <c r="E80" s="623"/>
      <c r="F80" s="228">
        <f t="shared" ref="F80:F119" si="1">+D80*E80</f>
        <v>0</v>
      </c>
      <c r="G80" s="565"/>
      <c r="I80"/>
      <c r="O80"/>
      <c r="R80"/>
    </row>
    <row r="81" spans="2:18" s="561" customFormat="1">
      <c r="B81" s="216" t="s">
        <v>332</v>
      </c>
      <c r="C81" s="672" t="s">
        <v>43</v>
      </c>
      <c r="D81" s="623">
        <v>10</v>
      </c>
      <c r="E81" s="623"/>
      <c r="F81" s="228">
        <f t="shared" si="1"/>
        <v>0</v>
      </c>
      <c r="G81" s="565"/>
      <c r="I81"/>
      <c r="O81"/>
      <c r="R81"/>
    </row>
    <row r="82" spans="2:18" s="561" customFormat="1">
      <c r="B82" s="216" t="s">
        <v>333</v>
      </c>
      <c r="C82" s="672" t="s">
        <v>43</v>
      </c>
      <c r="D82" s="623">
        <v>6</v>
      </c>
      <c r="E82" s="623"/>
      <c r="F82" s="228">
        <f t="shared" si="1"/>
        <v>0</v>
      </c>
      <c r="G82" s="565"/>
      <c r="I82"/>
      <c r="O82"/>
      <c r="R82"/>
    </row>
    <row r="83" spans="2:18" s="561" customFormat="1" ht="25.5">
      <c r="B83" s="216" t="s">
        <v>334</v>
      </c>
      <c r="C83" s="672" t="s">
        <v>43</v>
      </c>
      <c r="D83" s="623">
        <v>6</v>
      </c>
      <c r="E83" s="623"/>
      <c r="F83" s="228">
        <f t="shared" si="1"/>
        <v>0</v>
      </c>
      <c r="G83" s="565"/>
      <c r="I83"/>
      <c r="O83"/>
      <c r="R83"/>
    </row>
    <row r="84" spans="2:18" s="561" customFormat="1" ht="25.5">
      <c r="B84" s="216" t="s">
        <v>335</v>
      </c>
      <c r="C84" s="672" t="s">
        <v>43</v>
      </c>
      <c r="D84" s="623">
        <v>6</v>
      </c>
      <c r="E84" s="623"/>
      <c r="F84" s="228">
        <f t="shared" si="1"/>
        <v>0</v>
      </c>
      <c r="G84" s="565"/>
      <c r="I84"/>
      <c r="O84"/>
      <c r="R84"/>
    </row>
    <row r="85" spans="2:18" s="561" customFormat="1">
      <c r="B85" s="216" t="s">
        <v>336</v>
      </c>
      <c r="C85" s="672" t="s">
        <v>43</v>
      </c>
      <c r="D85" s="623">
        <v>34</v>
      </c>
      <c r="E85" s="623"/>
      <c r="F85" s="228">
        <f t="shared" si="1"/>
        <v>0</v>
      </c>
      <c r="G85" s="565"/>
      <c r="I85"/>
      <c r="O85"/>
      <c r="R85"/>
    </row>
    <row r="86" spans="2:18" s="561" customFormat="1">
      <c r="B86" s="216" t="s">
        <v>337</v>
      </c>
      <c r="C86" s="672" t="s">
        <v>43</v>
      </c>
      <c r="D86" s="623">
        <v>10</v>
      </c>
      <c r="E86" s="623"/>
      <c r="F86" s="228">
        <f t="shared" si="1"/>
        <v>0</v>
      </c>
      <c r="G86" s="565"/>
      <c r="I86"/>
      <c r="O86"/>
      <c r="R86"/>
    </row>
    <row r="87" spans="2:18" s="561" customFormat="1" ht="25.5">
      <c r="B87" s="216" t="s">
        <v>338</v>
      </c>
      <c r="C87" s="672" t="s">
        <v>43</v>
      </c>
      <c r="D87" s="623">
        <v>4</v>
      </c>
      <c r="E87" s="623"/>
      <c r="F87" s="228">
        <f t="shared" si="1"/>
        <v>0</v>
      </c>
      <c r="G87" s="565"/>
      <c r="I87"/>
      <c r="O87"/>
      <c r="R87"/>
    </row>
    <row r="88" spans="2:18" s="561" customFormat="1" ht="25.5">
      <c r="B88" s="216" t="s">
        <v>339</v>
      </c>
      <c r="C88" s="672" t="s">
        <v>43</v>
      </c>
      <c r="D88" s="623">
        <v>2</v>
      </c>
      <c r="E88" s="623"/>
      <c r="F88" s="228">
        <f t="shared" si="1"/>
        <v>0</v>
      </c>
      <c r="G88" s="565"/>
      <c r="I88"/>
      <c r="O88"/>
      <c r="R88"/>
    </row>
    <row r="89" spans="2:18" s="561" customFormat="1" ht="25.5">
      <c r="B89" s="216" t="s">
        <v>340</v>
      </c>
      <c r="C89" s="672" t="s">
        <v>43</v>
      </c>
      <c r="D89" s="623">
        <v>4</v>
      </c>
      <c r="E89" s="623"/>
      <c r="F89" s="228">
        <f t="shared" si="1"/>
        <v>0</v>
      </c>
      <c r="G89" s="565"/>
      <c r="I89"/>
      <c r="O89"/>
      <c r="R89"/>
    </row>
    <row r="90" spans="2:18" s="561" customFormat="1">
      <c r="B90" s="216" t="s">
        <v>341</v>
      </c>
      <c r="C90" s="672" t="s">
        <v>43</v>
      </c>
      <c r="D90" s="623">
        <v>10</v>
      </c>
      <c r="E90" s="623"/>
      <c r="F90" s="228">
        <f t="shared" si="1"/>
        <v>0</v>
      </c>
      <c r="G90" s="565"/>
      <c r="I90"/>
      <c r="O90"/>
      <c r="R90"/>
    </row>
    <row r="91" spans="2:18" s="561" customFormat="1">
      <c r="B91" s="216" t="s">
        <v>342</v>
      </c>
      <c r="C91" s="672" t="s">
        <v>43</v>
      </c>
      <c r="D91" s="623">
        <v>10</v>
      </c>
      <c r="E91" s="623"/>
      <c r="F91" s="228">
        <f t="shared" si="1"/>
        <v>0</v>
      </c>
      <c r="G91" s="565"/>
      <c r="I91"/>
      <c r="O91"/>
      <c r="R91"/>
    </row>
    <row r="92" spans="2:18" s="561" customFormat="1" ht="25.5">
      <c r="B92" s="216" t="s">
        <v>343</v>
      </c>
      <c r="C92" s="672" t="s">
        <v>43</v>
      </c>
      <c r="D92" s="623">
        <v>4</v>
      </c>
      <c r="E92" s="623"/>
      <c r="F92" s="228">
        <f t="shared" si="1"/>
        <v>0</v>
      </c>
      <c r="G92" s="565"/>
      <c r="I92"/>
      <c r="O92"/>
      <c r="R92"/>
    </row>
    <row r="93" spans="2:18" s="561" customFormat="1" ht="25.5">
      <c r="B93" s="216" t="s">
        <v>344</v>
      </c>
      <c r="C93" s="672" t="s">
        <v>43</v>
      </c>
      <c r="D93" s="623">
        <v>2</v>
      </c>
      <c r="E93" s="623"/>
      <c r="F93" s="228">
        <f t="shared" si="1"/>
        <v>0</v>
      </c>
      <c r="G93" s="565"/>
      <c r="I93"/>
      <c r="O93"/>
      <c r="R93"/>
    </row>
    <row r="94" spans="2:18" s="561" customFormat="1" ht="25.5">
      <c r="B94" s="216" t="s">
        <v>345</v>
      </c>
      <c r="C94" s="672" t="s">
        <v>43</v>
      </c>
      <c r="D94" s="623">
        <v>6</v>
      </c>
      <c r="E94" s="623"/>
      <c r="F94" s="228">
        <f t="shared" si="1"/>
        <v>0</v>
      </c>
      <c r="G94" s="565"/>
      <c r="I94"/>
      <c r="O94"/>
      <c r="R94"/>
    </row>
    <row r="95" spans="2:18" s="561" customFormat="1">
      <c r="B95" s="216" t="s">
        <v>346</v>
      </c>
      <c r="C95" s="672" t="s">
        <v>43</v>
      </c>
      <c r="D95" s="623">
        <v>16</v>
      </c>
      <c r="E95" s="623"/>
      <c r="F95" s="228">
        <f t="shared" si="1"/>
        <v>0</v>
      </c>
      <c r="G95" s="565"/>
      <c r="I95"/>
      <c r="O95"/>
      <c r="R95"/>
    </row>
    <row r="96" spans="2:18" s="561" customFormat="1">
      <c r="B96" s="216" t="s">
        <v>347</v>
      </c>
      <c r="C96" s="672" t="s">
        <v>43</v>
      </c>
      <c r="D96" s="623">
        <v>2</v>
      </c>
      <c r="E96" s="623"/>
      <c r="F96" s="228">
        <f t="shared" si="1"/>
        <v>0</v>
      </c>
      <c r="G96" s="565"/>
      <c r="I96"/>
      <c r="O96"/>
      <c r="R96"/>
    </row>
    <row r="97" spans="2:18" s="561" customFormat="1" ht="25.5">
      <c r="B97" s="216" t="s">
        <v>348</v>
      </c>
      <c r="C97" s="672" t="s">
        <v>43</v>
      </c>
      <c r="D97" s="623">
        <v>4</v>
      </c>
      <c r="E97" s="623"/>
      <c r="F97" s="228">
        <f t="shared" si="1"/>
        <v>0</v>
      </c>
      <c r="G97" s="565"/>
      <c r="I97"/>
      <c r="O97"/>
      <c r="R97"/>
    </row>
    <row r="98" spans="2:18" s="561" customFormat="1" ht="25.5">
      <c r="B98" s="216" t="s">
        <v>349</v>
      </c>
      <c r="C98" s="672" t="s">
        <v>43</v>
      </c>
      <c r="D98" s="623">
        <v>2</v>
      </c>
      <c r="E98" s="623"/>
      <c r="F98" s="228">
        <f t="shared" si="1"/>
        <v>0</v>
      </c>
      <c r="G98" s="565"/>
      <c r="I98"/>
      <c r="O98"/>
      <c r="R98"/>
    </row>
    <row r="99" spans="2:18" s="561" customFormat="1" ht="25.5">
      <c r="B99" s="216" t="s">
        <v>350</v>
      </c>
      <c r="C99" s="672" t="s">
        <v>43</v>
      </c>
      <c r="D99" s="623">
        <v>2</v>
      </c>
      <c r="E99" s="623"/>
      <c r="F99" s="228">
        <f t="shared" si="1"/>
        <v>0</v>
      </c>
      <c r="G99" s="565"/>
      <c r="I99"/>
      <c r="O99"/>
      <c r="R99"/>
    </row>
    <row r="100" spans="2:18" s="561" customFormat="1">
      <c r="B100" s="216" t="s">
        <v>351</v>
      </c>
      <c r="C100" s="672" t="s">
        <v>43</v>
      </c>
      <c r="D100" s="623">
        <v>6</v>
      </c>
      <c r="E100" s="623"/>
      <c r="F100" s="228">
        <f t="shared" si="1"/>
        <v>0</v>
      </c>
      <c r="G100" s="565"/>
      <c r="I100"/>
      <c r="O100"/>
      <c r="R100"/>
    </row>
    <row r="101" spans="2:18" s="561" customFormat="1">
      <c r="B101" s="216" t="s">
        <v>352</v>
      </c>
      <c r="C101" s="672" t="s">
        <v>43</v>
      </c>
      <c r="D101" s="623">
        <v>12</v>
      </c>
      <c r="E101" s="623"/>
      <c r="F101" s="228">
        <f t="shared" si="1"/>
        <v>0</v>
      </c>
      <c r="G101" s="565"/>
      <c r="I101"/>
      <c r="O101"/>
      <c r="R101"/>
    </row>
    <row r="102" spans="2:18" s="561" customFormat="1" ht="25.5">
      <c r="B102" s="216" t="s">
        <v>353</v>
      </c>
      <c r="C102" s="672" t="s">
        <v>43</v>
      </c>
      <c r="D102" s="623">
        <v>4</v>
      </c>
      <c r="E102" s="623"/>
      <c r="F102" s="228">
        <f t="shared" si="1"/>
        <v>0</v>
      </c>
      <c r="G102" s="565"/>
      <c r="I102"/>
      <c r="O102"/>
      <c r="R102"/>
    </row>
    <row r="103" spans="2:18" s="561" customFormat="1" ht="25.5">
      <c r="B103" s="216" t="s">
        <v>354</v>
      </c>
      <c r="C103" s="672" t="s">
        <v>43</v>
      </c>
      <c r="D103" s="623">
        <v>4</v>
      </c>
      <c r="E103" s="623"/>
      <c r="F103" s="228">
        <f t="shared" si="1"/>
        <v>0</v>
      </c>
      <c r="G103" s="565"/>
      <c r="I103"/>
      <c r="O103"/>
      <c r="R103"/>
    </row>
    <row r="104" spans="2:18" s="561" customFormat="1" ht="25.5">
      <c r="B104" s="216" t="s">
        <v>355</v>
      </c>
      <c r="C104" s="672" t="s">
        <v>43</v>
      </c>
      <c r="D104" s="623">
        <v>2</v>
      </c>
      <c r="E104" s="623"/>
      <c r="F104" s="228">
        <f t="shared" si="1"/>
        <v>0</v>
      </c>
      <c r="G104" s="565"/>
      <c r="I104"/>
      <c r="O104"/>
      <c r="R104"/>
    </row>
    <row r="105" spans="2:18" s="561" customFormat="1" ht="25.5">
      <c r="B105" s="216" t="s">
        <v>356</v>
      </c>
      <c r="C105" s="672" t="s">
        <v>43</v>
      </c>
      <c r="D105" s="623">
        <v>2</v>
      </c>
      <c r="E105" s="623"/>
      <c r="F105" s="228">
        <f t="shared" si="1"/>
        <v>0</v>
      </c>
      <c r="G105" s="565"/>
      <c r="I105"/>
      <c r="O105"/>
      <c r="R105"/>
    </row>
    <row r="106" spans="2:18" s="561" customFormat="1" ht="25.5">
      <c r="B106" s="216" t="s">
        <v>357</v>
      </c>
      <c r="C106" s="672" t="s">
        <v>43</v>
      </c>
      <c r="D106" s="623">
        <v>2</v>
      </c>
      <c r="E106" s="623"/>
      <c r="F106" s="228">
        <f t="shared" si="1"/>
        <v>0</v>
      </c>
      <c r="G106" s="565"/>
      <c r="I106"/>
      <c r="O106"/>
      <c r="R106"/>
    </row>
    <row r="107" spans="2:18" s="561" customFormat="1" ht="25.5">
      <c r="B107" s="216" t="s">
        <v>358</v>
      </c>
      <c r="C107" s="672" t="s">
        <v>43</v>
      </c>
      <c r="D107" s="623">
        <v>2</v>
      </c>
      <c r="E107" s="623"/>
      <c r="F107" s="228">
        <f t="shared" si="1"/>
        <v>0</v>
      </c>
      <c r="G107" s="565"/>
      <c r="I107"/>
      <c r="O107"/>
      <c r="R107"/>
    </row>
    <row r="108" spans="2:18" s="561" customFormat="1" ht="25.5">
      <c r="B108" s="216" t="s">
        <v>359</v>
      </c>
      <c r="C108" s="672" t="s">
        <v>43</v>
      </c>
      <c r="D108" s="623">
        <v>2</v>
      </c>
      <c r="E108" s="623"/>
      <c r="F108" s="228">
        <f t="shared" si="1"/>
        <v>0</v>
      </c>
      <c r="G108" s="565"/>
      <c r="I108"/>
      <c r="O108"/>
      <c r="R108"/>
    </row>
    <row r="109" spans="2:18" s="561" customFormat="1" ht="25.5">
      <c r="B109" s="216" t="s">
        <v>360</v>
      </c>
      <c r="C109" s="672" t="s">
        <v>43</v>
      </c>
      <c r="D109" s="623">
        <v>4</v>
      </c>
      <c r="E109" s="623"/>
      <c r="F109" s="228">
        <f t="shared" si="1"/>
        <v>0</v>
      </c>
      <c r="G109" s="565"/>
      <c r="I109"/>
      <c r="O109"/>
      <c r="R109"/>
    </row>
    <row r="110" spans="2:18" s="561" customFormat="1">
      <c r="B110" s="216" t="s">
        <v>361</v>
      </c>
      <c r="C110" s="672" t="s">
        <v>43</v>
      </c>
      <c r="D110" s="623">
        <v>26</v>
      </c>
      <c r="E110" s="623"/>
      <c r="F110" s="228">
        <f t="shared" si="1"/>
        <v>0</v>
      </c>
      <c r="G110" s="565"/>
      <c r="I110"/>
      <c r="O110"/>
      <c r="R110"/>
    </row>
    <row r="111" spans="2:18" s="561" customFormat="1">
      <c r="B111" s="216" t="s">
        <v>362</v>
      </c>
      <c r="C111" s="672" t="s">
        <v>43</v>
      </c>
      <c r="D111" s="623">
        <v>8</v>
      </c>
      <c r="E111" s="623"/>
      <c r="F111" s="228">
        <f t="shared" si="1"/>
        <v>0</v>
      </c>
      <c r="G111" s="565"/>
      <c r="I111"/>
      <c r="O111"/>
      <c r="R111"/>
    </row>
    <row r="112" spans="2:18" s="561" customFormat="1" ht="25.5">
      <c r="B112" s="216" t="s">
        <v>363</v>
      </c>
      <c r="C112" s="672" t="s">
        <v>43</v>
      </c>
      <c r="D112" s="623">
        <v>4</v>
      </c>
      <c r="E112" s="623"/>
      <c r="F112" s="228">
        <f t="shared" si="1"/>
        <v>0</v>
      </c>
      <c r="G112" s="565"/>
      <c r="I112"/>
      <c r="O112"/>
      <c r="R112"/>
    </row>
    <row r="113" spans="2:18" s="561" customFormat="1" ht="38.25">
      <c r="B113" s="216" t="s">
        <v>364</v>
      </c>
      <c r="C113" s="672" t="s">
        <v>43</v>
      </c>
      <c r="D113" s="623">
        <v>2</v>
      </c>
      <c r="E113" s="623"/>
      <c r="F113" s="228">
        <f t="shared" si="1"/>
        <v>0</v>
      </c>
      <c r="G113" s="565"/>
      <c r="I113"/>
      <c r="O113"/>
      <c r="R113"/>
    </row>
    <row r="114" spans="2:18" s="561" customFormat="1" ht="25.5">
      <c r="B114" s="216" t="s">
        <v>365</v>
      </c>
      <c r="C114" s="672" t="s">
        <v>43</v>
      </c>
      <c r="D114" s="623">
        <v>4</v>
      </c>
      <c r="E114" s="623"/>
      <c r="F114" s="228">
        <f t="shared" si="1"/>
        <v>0</v>
      </c>
      <c r="G114" s="565"/>
      <c r="I114"/>
      <c r="O114"/>
      <c r="R114"/>
    </row>
    <row r="115" spans="2:18" s="561" customFormat="1">
      <c r="B115" s="216" t="s">
        <v>366</v>
      </c>
      <c r="C115" s="672" t="s">
        <v>43</v>
      </c>
      <c r="D115" s="623">
        <v>8</v>
      </c>
      <c r="E115" s="623"/>
      <c r="F115" s="228">
        <f t="shared" si="1"/>
        <v>0</v>
      </c>
      <c r="G115" s="565"/>
      <c r="I115"/>
      <c r="O115"/>
      <c r="R115"/>
    </row>
    <row r="116" spans="2:18" s="561" customFormat="1">
      <c r="B116" s="216" t="s">
        <v>367</v>
      </c>
      <c r="C116" s="672" t="s">
        <v>43</v>
      </c>
      <c r="D116" s="623">
        <v>8</v>
      </c>
      <c r="E116" s="623"/>
      <c r="F116" s="228">
        <f t="shared" si="1"/>
        <v>0</v>
      </c>
      <c r="G116" s="565"/>
      <c r="I116"/>
      <c r="O116"/>
      <c r="R116"/>
    </row>
    <row r="117" spans="2:18" s="561" customFormat="1" ht="25.5">
      <c r="B117" s="216" t="s">
        <v>368</v>
      </c>
      <c r="C117" s="672" t="s">
        <v>43</v>
      </c>
      <c r="D117" s="623">
        <v>2</v>
      </c>
      <c r="E117" s="623"/>
      <c r="F117" s="228">
        <f t="shared" si="1"/>
        <v>0</v>
      </c>
      <c r="G117" s="565"/>
      <c r="I117"/>
      <c r="O117"/>
      <c r="R117"/>
    </row>
    <row r="118" spans="2:18" s="561" customFormat="1" ht="25.5">
      <c r="B118" s="216" t="s">
        <v>369</v>
      </c>
      <c r="C118" s="672" t="s">
        <v>43</v>
      </c>
      <c r="D118" s="623">
        <v>2</v>
      </c>
      <c r="E118" s="623"/>
      <c r="F118" s="228">
        <f t="shared" si="1"/>
        <v>0</v>
      </c>
      <c r="G118" s="565"/>
      <c r="I118"/>
      <c r="O118"/>
      <c r="R118"/>
    </row>
    <row r="119" spans="2:18" s="478" customFormat="1" ht="25.5">
      <c r="B119" s="446" t="s">
        <v>370</v>
      </c>
      <c r="C119" s="673" t="s">
        <v>43</v>
      </c>
      <c r="D119" s="174">
        <v>8</v>
      </c>
      <c r="E119" s="174"/>
      <c r="F119" s="232">
        <f t="shared" si="1"/>
        <v>0</v>
      </c>
      <c r="G119" s="568"/>
      <c r="I119" s="569"/>
      <c r="O119" s="569"/>
      <c r="R119" s="569"/>
    </row>
    <row r="120" spans="2:18" s="561" customFormat="1">
      <c r="B120" s="216"/>
      <c r="C120" s="672"/>
      <c r="D120" s="623"/>
      <c r="E120" s="623"/>
      <c r="F120" s="228"/>
      <c r="G120" s="563"/>
      <c r="I120"/>
      <c r="O120"/>
      <c r="R120"/>
    </row>
    <row r="121" spans="2:18" s="561" customFormat="1">
      <c r="B121" s="566" t="s">
        <v>371</v>
      </c>
      <c r="C121" s="672"/>
      <c r="D121" s="672"/>
      <c r="E121" s="623"/>
      <c r="F121" s="228"/>
      <c r="G121" s="563"/>
      <c r="I121"/>
      <c r="O121"/>
      <c r="R121"/>
    </row>
    <row r="122" spans="2:18" s="561" customFormat="1" ht="25.5">
      <c r="B122" s="216" t="s">
        <v>372</v>
      </c>
      <c r="C122" s="672" t="s">
        <v>43</v>
      </c>
      <c r="D122" s="623">
        <v>12</v>
      </c>
      <c r="E122" s="623"/>
      <c r="F122" s="228">
        <f t="shared" ref="F122:F146" si="2">+D122*E122</f>
        <v>0</v>
      </c>
      <c r="G122" s="565"/>
      <c r="I122"/>
      <c r="O122"/>
      <c r="R122"/>
    </row>
    <row r="123" spans="2:18" s="561" customFormat="1" ht="38.25">
      <c r="B123" s="216" t="s">
        <v>373</v>
      </c>
      <c r="C123" s="672" t="s">
        <v>43</v>
      </c>
      <c r="D123" s="623">
        <v>56</v>
      </c>
      <c r="E123" s="623"/>
      <c r="F123" s="228">
        <f t="shared" si="2"/>
        <v>0</v>
      </c>
      <c r="G123" s="565"/>
      <c r="I123"/>
      <c r="O123"/>
      <c r="R123"/>
    </row>
    <row r="124" spans="2:18" s="561" customFormat="1" ht="25.5">
      <c r="B124" s="216" t="s">
        <v>374</v>
      </c>
      <c r="C124" s="672" t="s">
        <v>43</v>
      </c>
      <c r="D124" s="623">
        <v>102</v>
      </c>
      <c r="E124" s="623"/>
      <c r="F124" s="228">
        <f t="shared" si="2"/>
        <v>0</v>
      </c>
      <c r="G124" s="565"/>
      <c r="I124"/>
      <c r="O124"/>
      <c r="R124"/>
    </row>
    <row r="125" spans="2:18" s="561" customFormat="1" ht="25.5">
      <c r="B125" s="216" t="s">
        <v>375</v>
      </c>
      <c r="C125" s="672" t="s">
        <v>43</v>
      </c>
      <c r="D125" s="623">
        <v>62</v>
      </c>
      <c r="E125" s="623"/>
      <c r="F125" s="228">
        <f t="shared" si="2"/>
        <v>0</v>
      </c>
      <c r="G125" s="565"/>
      <c r="I125"/>
      <c r="O125"/>
      <c r="R125"/>
    </row>
    <row r="126" spans="2:18" s="561" customFormat="1">
      <c r="B126" s="216" t="s">
        <v>376</v>
      </c>
      <c r="C126" s="672" t="s">
        <v>43</v>
      </c>
      <c r="D126" s="623">
        <v>40</v>
      </c>
      <c r="E126" s="623"/>
      <c r="F126" s="228">
        <f t="shared" si="2"/>
        <v>0</v>
      </c>
      <c r="G126" s="565"/>
      <c r="I126"/>
      <c r="O126"/>
      <c r="R126"/>
    </row>
    <row r="127" spans="2:18" s="561" customFormat="1">
      <c r="B127" s="216" t="s">
        <v>377</v>
      </c>
      <c r="C127" s="672" t="s">
        <v>43</v>
      </c>
      <c r="D127" s="623">
        <v>62</v>
      </c>
      <c r="E127" s="623"/>
      <c r="F127" s="228">
        <f t="shared" si="2"/>
        <v>0</v>
      </c>
      <c r="G127" s="565"/>
      <c r="I127"/>
      <c r="O127"/>
      <c r="R127"/>
    </row>
    <row r="128" spans="2:18" s="561" customFormat="1">
      <c r="B128" s="216" t="s">
        <v>378</v>
      </c>
      <c r="C128" s="672" t="s">
        <v>321</v>
      </c>
      <c r="D128" s="623">
        <v>224</v>
      </c>
      <c r="E128" s="623"/>
      <c r="F128" s="228">
        <f t="shared" si="2"/>
        <v>0</v>
      </c>
      <c r="G128" s="565"/>
      <c r="I128"/>
      <c r="O128"/>
      <c r="R128"/>
    </row>
    <row r="129" spans="2:18" s="561" customFormat="1">
      <c r="B129" s="216" t="s">
        <v>379</v>
      </c>
      <c r="C129" s="672" t="s">
        <v>43</v>
      </c>
      <c r="D129" s="623">
        <v>40</v>
      </c>
      <c r="E129" s="623"/>
      <c r="F129" s="228">
        <f t="shared" si="2"/>
        <v>0</v>
      </c>
      <c r="G129" s="565"/>
      <c r="I129"/>
      <c r="O129"/>
      <c r="R129"/>
    </row>
    <row r="130" spans="2:18" s="561" customFormat="1">
      <c r="B130" s="216" t="s">
        <v>380</v>
      </c>
      <c r="C130" s="672" t="s">
        <v>43</v>
      </c>
      <c r="D130" s="623">
        <v>496</v>
      </c>
      <c r="E130" s="623"/>
      <c r="F130" s="228">
        <f t="shared" si="2"/>
        <v>0</v>
      </c>
      <c r="G130" s="565"/>
      <c r="I130"/>
      <c r="O130"/>
      <c r="R130"/>
    </row>
    <row r="131" spans="2:18" s="561" customFormat="1" ht="25.5">
      <c r="B131" s="216" t="s">
        <v>381</v>
      </c>
      <c r="C131" s="672" t="s">
        <v>43</v>
      </c>
      <c r="D131" s="623">
        <v>18</v>
      </c>
      <c r="E131" s="623"/>
      <c r="F131" s="228">
        <f t="shared" si="2"/>
        <v>0</v>
      </c>
      <c r="G131" s="565"/>
      <c r="I131"/>
      <c r="O131"/>
      <c r="R131"/>
    </row>
    <row r="132" spans="2:18" s="561" customFormat="1" ht="25.5">
      <c r="B132" s="216" t="s">
        <v>382</v>
      </c>
      <c r="C132" s="672" t="s">
        <v>43</v>
      </c>
      <c r="D132" s="623">
        <v>6</v>
      </c>
      <c r="E132" s="623"/>
      <c r="F132" s="228">
        <f t="shared" si="2"/>
        <v>0</v>
      </c>
      <c r="G132" s="565"/>
      <c r="I132"/>
      <c r="O132"/>
      <c r="R132"/>
    </row>
    <row r="133" spans="2:18" s="561" customFormat="1" ht="25.5">
      <c r="B133" s="216" t="s">
        <v>383</v>
      </c>
      <c r="C133" s="672" t="s">
        <v>43</v>
      </c>
      <c r="D133" s="623">
        <v>4</v>
      </c>
      <c r="E133" s="623"/>
      <c r="F133" s="228">
        <f t="shared" si="2"/>
        <v>0</v>
      </c>
      <c r="G133" s="565"/>
      <c r="I133"/>
      <c r="O133"/>
      <c r="R133"/>
    </row>
    <row r="134" spans="2:18" s="561" customFormat="1" ht="25.5">
      <c r="B134" s="216" t="s">
        <v>384</v>
      </c>
      <c r="C134" s="672" t="s">
        <v>43</v>
      </c>
      <c r="D134" s="623">
        <v>28</v>
      </c>
      <c r="E134" s="623"/>
      <c r="F134" s="228">
        <f t="shared" si="2"/>
        <v>0</v>
      </c>
      <c r="G134" s="565"/>
      <c r="I134"/>
      <c r="O134"/>
      <c r="R134"/>
    </row>
    <row r="135" spans="2:18" s="561" customFormat="1" ht="25.5">
      <c r="B135" s="216" t="s">
        <v>385</v>
      </c>
      <c r="C135" s="672" t="s">
        <v>43</v>
      </c>
      <c r="D135" s="623">
        <v>18</v>
      </c>
      <c r="E135" s="623"/>
      <c r="F135" s="228">
        <f t="shared" si="2"/>
        <v>0</v>
      </c>
      <c r="G135" s="565"/>
      <c r="I135"/>
      <c r="O135"/>
      <c r="R135"/>
    </row>
    <row r="136" spans="2:18" s="561" customFormat="1" ht="25.5">
      <c r="B136" s="216" t="s">
        <v>386</v>
      </c>
      <c r="C136" s="672" t="s">
        <v>43</v>
      </c>
      <c r="D136" s="623">
        <v>4</v>
      </c>
      <c r="E136" s="623"/>
      <c r="F136" s="228">
        <f t="shared" si="2"/>
        <v>0</v>
      </c>
      <c r="G136" s="565"/>
      <c r="I136"/>
      <c r="O136"/>
      <c r="R136"/>
    </row>
    <row r="137" spans="2:18" s="561" customFormat="1" ht="25.5">
      <c r="B137" s="216" t="s">
        <v>387</v>
      </c>
      <c r="C137" s="672" t="s">
        <v>43</v>
      </c>
      <c r="D137" s="623">
        <v>86</v>
      </c>
      <c r="E137" s="623"/>
      <c r="F137" s="228">
        <f t="shared" si="2"/>
        <v>0</v>
      </c>
      <c r="G137" s="565"/>
      <c r="I137"/>
      <c r="O137"/>
      <c r="R137"/>
    </row>
    <row r="138" spans="2:18" s="561" customFormat="1" ht="25.5">
      <c r="B138" s="216" t="s">
        <v>388</v>
      </c>
      <c r="C138" s="672" t="s">
        <v>43</v>
      </c>
      <c r="D138" s="623">
        <v>4</v>
      </c>
      <c r="E138" s="623"/>
      <c r="F138" s="228">
        <f t="shared" si="2"/>
        <v>0</v>
      </c>
      <c r="G138" s="565"/>
      <c r="I138"/>
      <c r="O138"/>
      <c r="R138"/>
    </row>
    <row r="139" spans="2:18" s="561" customFormat="1" ht="25.5">
      <c r="B139" s="216" t="s">
        <v>389</v>
      </c>
      <c r="C139" s="672" t="s">
        <v>43</v>
      </c>
      <c r="D139" s="623">
        <v>44</v>
      </c>
      <c r="E139" s="623"/>
      <c r="F139" s="228">
        <f t="shared" si="2"/>
        <v>0</v>
      </c>
      <c r="G139" s="565"/>
      <c r="I139"/>
      <c r="O139"/>
      <c r="R139"/>
    </row>
    <row r="140" spans="2:18" s="561" customFormat="1" ht="25.5">
      <c r="B140" s="216" t="s">
        <v>390</v>
      </c>
      <c r="C140" s="672" t="s">
        <v>43</v>
      </c>
      <c r="D140" s="623">
        <v>8</v>
      </c>
      <c r="E140" s="623"/>
      <c r="F140" s="228">
        <f t="shared" si="2"/>
        <v>0</v>
      </c>
      <c r="G140" s="565"/>
      <c r="I140"/>
      <c r="O140"/>
      <c r="R140"/>
    </row>
    <row r="141" spans="2:18" s="561" customFormat="1" ht="25.5">
      <c r="B141" s="216" t="s">
        <v>391</v>
      </c>
      <c r="C141" s="672" t="s">
        <v>43</v>
      </c>
      <c r="D141" s="623">
        <v>8</v>
      </c>
      <c r="E141" s="623"/>
      <c r="F141" s="228">
        <f t="shared" si="2"/>
        <v>0</v>
      </c>
      <c r="G141" s="565"/>
      <c r="I141"/>
      <c r="O141"/>
      <c r="R141"/>
    </row>
    <row r="142" spans="2:18" s="561" customFormat="1" ht="25.5">
      <c r="B142" s="216" t="s">
        <v>392</v>
      </c>
      <c r="C142" s="672" t="s">
        <v>43</v>
      </c>
      <c r="D142" s="623">
        <v>154</v>
      </c>
      <c r="E142" s="623"/>
      <c r="F142" s="228">
        <f t="shared" si="2"/>
        <v>0</v>
      </c>
      <c r="G142" s="565"/>
      <c r="I142"/>
      <c r="O142"/>
      <c r="R142"/>
    </row>
    <row r="143" spans="2:18" s="561" customFormat="1" ht="25.5">
      <c r="B143" s="216" t="s">
        <v>393</v>
      </c>
      <c r="C143" s="672" t="s">
        <v>43</v>
      </c>
      <c r="D143" s="623">
        <v>12</v>
      </c>
      <c r="E143" s="623"/>
      <c r="F143" s="228">
        <f t="shared" si="2"/>
        <v>0</v>
      </c>
      <c r="G143" s="565"/>
      <c r="I143"/>
      <c r="O143"/>
      <c r="R143"/>
    </row>
    <row r="144" spans="2:18" s="561" customFormat="1" ht="25.5">
      <c r="B144" s="216" t="s">
        <v>394</v>
      </c>
      <c r="C144" s="672" t="s">
        <v>43</v>
      </c>
      <c r="D144" s="623">
        <v>8</v>
      </c>
      <c r="E144" s="623"/>
      <c r="F144" s="228">
        <f t="shared" si="2"/>
        <v>0</v>
      </c>
      <c r="G144" s="565"/>
      <c r="I144"/>
      <c r="O144"/>
      <c r="R144"/>
    </row>
    <row r="145" spans="1:18" s="561" customFormat="1" ht="25.5">
      <c r="B145" s="216" t="s">
        <v>395</v>
      </c>
      <c r="C145" s="672" t="s">
        <v>43</v>
      </c>
      <c r="D145" s="623">
        <v>8</v>
      </c>
      <c r="E145" s="623"/>
      <c r="F145" s="228">
        <f t="shared" si="2"/>
        <v>0</v>
      </c>
      <c r="G145" s="565"/>
      <c r="I145"/>
      <c r="O145"/>
      <c r="R145"/>
    </row>
    <row r="146" spans="1:18" s="478" customFormat="1" ht="25.5">
      <c r="B146" s="446" t="s">
        <v>396</v>
      </c>
      <c r="C146" s="673" t="s">
        <v>43</v>
      </c>
      <c r="D146" s="174">
        <v>6</v>
      </c>
      <c r="E146" s="174"/>
      <c r="F146" s="232">
        <f t="shared" si="2"/>
        <v>0</v>
      </c>
      <c r="G146" s="568"/>
      <c r="I146" s="569"/>
      <c r="O146" s="569"/>
      <c r="R146" s="569"/>
    </row>
    <row r="147" spans="1:18" s="561" customFormat="1">
      <c r="B147" s="216"/>
      <c r="C147" s="672"/>
      <c r="D147" s="623"/>
      <c r="E147" s="623"/>
      <c r="F147" s="228"/>
      <c r="G147" s="563"/>
      <c r="I147"/>
      <c r="O147"/>
      <c r="R147"/>
    </row>
    <row r="148" spans="1:18" s="561" customFormat="1">
      <c r="B148" s="566" t="s">
        <v>397</v>
      </c>
      <c r="C148" s="672"/>
      <c r="D148" s="672"/>
      <c r="E148" s="623"/>
      <c r="F148" s="228"/>
      <c r="G148" s="563"/>
      <c r="I148"/>
      <c r="O148"/>
      <c r="R148"/>
    </row>
    <row r="149" spans="1:18" s="561" customFormat="1">
      <c r="B149" s="216" t="s">
        <v>398</v>
      </c>
      <c r="C149" s="672" t="s">
        <v>399</v>
      </c>
      <c r="D149" s="623">
        <v>139</v>
      </c>
      <c r="E149" s="625"/>
      <c r="F149" s="228">
        <f>+D149*E149</f>
        <v>0</v>
      </c>
      <c r="G149" s="565"/>
      <c r="I149"/>
      <c r="J149" s="216"/>
      <c r="K149" s="216"/>
      <c r="L149" s="216"/>
      <c r="M149" s="216"/>
      <c r="N149" s="216"/>
      <c r="O149"/>
      <c r="R149"/>
    </row>
    <row r="150" spans="1:18" s="561" customFormat="1">
      <c r="B150" s="216"/>
      <c r="C150" s="672"/>
      <c r="D150" s="623"/>
      <c r="E150" s="625"/>
      <c r="F150" s="228"/>
      <c r="G150" s="563"/>
      <c r="I150"/>
      <c r="O150"/>
      <c r="R150"/>
    </row>
    <row r="151" spans="1:18" s="561" customFormat="1">
      <c r="B151" s="566" t="s">
        <v>400</v>
      </c>
      <c r="C151" s="672"/>
      <c r="D151" s="672"/>
      <c r="E151" s="625"/>
      <c r="F151" s="228"/>
      <c r="G151" s="563"/>
      <c r="I151"/>
      <c r="O151"/>
      <c r="R151"/>
    </row>
    <row r="152" spans="1:18" s="561" customFormat="1">
      <c r="B152" s="216" t="s">
        <v>401</v>
      </c>
      <c r="C152" s="672" t="s">
        <v>43</v>
      </c>
      <c r="D152" s="623">
        <v>304</v>
      </c>
      <c r="E152" s="625"/>
      <c r="F152" s="228">
        <f>+D152*E152</f>
        <v>0</v>
      </c>
      <c r="G152" s="565"/>
      <c r="I152"/>
      <c r="O152"/>
      <c r="R152"/>
    </row>
    <row r="153" spans="1:18" s="2" customFormat="1">
      <c r="A153" s="187"/>
      <c r="B153" s="6"/>
      <c r="C153" s="3"/>
      <c r="D153" s="7"/>
      <c r="E153" s="7"/>
      <c r="F153" s="632"/>
    </row>
    <row r="154" spans="1:18">
      <c r="B154" s="14"/>
    </row>
    <row r="155" spans="1:18" s="436" customFormat="1" ht="13.5" thickBot="1">
      <c r="A155" s="479"/>
      <c r="B155" s="480" t="s">
        <v>67</v>
      </c>
      <c r="C155" s="481"/>
      <c r="D155" s="482"/>
      <c r="E155" s="482"/>
      <c r="F155" s="633">
        <f>SUM(F1:F154)</f>
        <v>0</v>
      </c>
    </row>
    <row r="156" spans="1:18" ht="13.5" thickTop="1">
      <c r="B156" s="144"/>
    </row>
  </sheetData>
  <mergeCells count="6">
    <mergeCell ref="B12:E12"/>
    <mergeCell ref="B7:E7"/>
    <mergeCell ref="B8:E8"/>
    <mergeCell ref="B9:E9"/>
    <mergeCell ref="B10:E10"/>
    <mergeCell ref="B11:E11"/>
  </mergeCells>
  <phoneticPr fontId="5" type="noConversion"/>
  <pageMargins left="0.7" right="0.7" top="0.75" bottom="0.75" header="0.3" footer="0.3"/>
  <pageSetup paperSize="9" orientation="portrait" horizontalDpi="180" verticalDpi="180" r:id="rId1"/>
  <headerFooter alignWithMargins="0">
    <oddHeader>&amp;L&amp;8&amp;F&amp;R&amp;8&amp;Pod &amp;N</oddHeader>
    <oddFooter>&amp;C&amp;8&amp;A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DF120"/>
  <sheetViews>
    <sheetView tabSelected="1" view="pageBreakPreview" topLeftCell="A97" zoomScaleNormal="100" zoomScaleSheetLayoutView="100" workbookViewId="0">
      <selection activeCell="E7" sqref="E7"/>
    </sheetView>
  </sheetViews>
  <sheetFormatPr defaultRowHeight="12.75"/>
  <cols>
    <col min="1" max="1" width="3.42578125" style="52" customWidth="1"/>
    <col min="2" max="2" width="39.85546875" style="90" customWidth="1"/>
    <col min="3" max="3" width="5.42578125" style="80" bestFit="1" customWidth="1"/>
    <col min="4" max="4" width="10.5703125" style="47" bestFit="1" customWidth="1"/>
    <col min="5" max="5" width="14.28515625" style="47" bestFit="1" customWidth="1"/>
    <col min="6" max="6" width="13" style="47" customWidth="1"/>
    <col min="7" max="16384" width="9.140625" style="49"/>
  </cols>
  <sheetData>
    <row r="1" spans="1:6">
      <c r="A1" s="53" t="s">
        <v>17</v>
      </c>
      <c r="B1" s="203" t="s">
        <v>50</v>
      </c>
      <c r="C1" s="79"/>
      <c r="D1" s="58"/>
      <c r="E1" s="58"/>
    </row>
    <row r="2" spans="1:6">
      <c r="A2" s="54"/>
      <c r="B2" s="204"/>
      <c r="C2" s="79"/>
      <c r="D2" s="58"/>
      <c r="E2" s="58"/>
    </row>
    <row r="3" spans="1:6" s="1" customFormat="1" ht="13.5" thickBot="1">
      <c r="A3" s="113"/>
      <c r="B3" s="198"/>
      <c r="C3" s="93"/>
      <c r="D3" s="94"/>
      <c r="E3" s="94"/>
      <c r="F3" s="94"/>
    </row>
    <row r="4" spans="1:6" s="50" customFormat="1">
      <c r="A4" s="115"/>
      <c r="B4" s="199" t="s">
        <v>29</v>
      </c>
      <c r="C4" s="117" t="s">
        <v>25</v>
      </c>
      <c r="D4" s="118" t="s">
        <v>26</v>
      </c>
      <c r="E4" s="118" t="s">
        <v>27</v>
      </c>
      <c r="F4" s="118" t="s">
        <v>28</v>
      </c>
    </row>
    <row r="5" spans="1:6" ht="13.5" thickBot="1">
      <c r="A5" s="54"/>
      <c r="B5" s="204"/>
      <c r="C5" s="79"/>
      <c r="D5" s="58"/>
      <c r="E5" s="58"/>
    </row>
    <row r="6" spans="1:6" ht="15">
      <c r="A6" s="54"/>
      <c r="B6" s="655" t="s">
        <v>7</v>
      </c>
      <c r="C6" s="205"/>
      <c r="D6" s="82"/>
      <c r="E6" s="82"/>
      <c r="F6" s="82"/>
    </row>
    <row r="7" spans="1:6" ht="90.75" thickBot="1">
      <c r="A7" s="54"/>
      <c r="B7" s="656" t="s">
        <v>557</v>
      </c>
      <c r="C7" s="205"/>
      <c r="D7" s="82"/>
      <c r="E7" s="82"/>
      <c r="F7" s="82"/>
    </row>
    <row r="8" spans="1:6">
      <c r="A8" s="54"/>
      <c r="B8" s="535"/>
      <c r="C8" s="205"/>
      <c r="D8" s="82"/>
      <c r="E8" s="82"/>
      <c r="F8" s="82"/>
    </row>
    <row r="9" spans="1:6" s="464" customFormat="1">
      <c r="A9" s="178"/>
      <c r="B9" s="446" t="s">
        <v>678</v>
      </c>
      <c r="C9" s="216"/>
      <c r="D9" s="216"/>
      <c r="E9" s="216"/>
      <c r="F9" s="708"/>
    </row>
    <row r="10" spans="1:6" s="464" customFormat="1">
      <c r="A10" s="178"/>
      <c r="B10" s="446" t="s">
        <v>679</v>
      </c>
      <c r="C10" s="216"/>
      <c r="D10" s="216"/>
      <c r="E10" s="216"/>
      <c r="F10" s="708"/>
    </row>
    <row r="11" spans="1:6" s="464" customFormat="1">
      <c r="A11" s="178"/>
      <c r="B11" s="446" t="s">
        <v>680</v>
      </c>
      <c r="C11" s="216"/>
      <c r="D11" s="216"/>
      <c r="E11" s="216"/>
      <c r="F11" s="708"/>
    </row>
    <row r="12" spans="1:6" s="464" customFormat="1">
      <c r="A12" s="178"/>
      <c r="B12" s="446"/>
      <c r="C12" s="216"/>
      <c r="D12" s="216"/>
      <c r="E12" s="216"/>
      <c r="F12" s="708"/>
    </row>
    <row r="13" spans="1:6" s="464" customFormat="1" ht="114.75">
      <c r="A13" s="178"/>
      <c r="B13" s="446" t="s">
        <v>681</v>
      </c>
      <c r="C13" s="216"/>
      <c r="D13" s="216"/>
      <c r="E13" s="216"/>
      <c r="F13" s="708"/>
    </row>
    <row r="14" spans="1:6" s="464" customFormat="1" ht="89.25">
      <c r="A14" s="178"/>
      <c r="B14" s="446" t="s">
        <v>682</v>
      </c>
      <c r="C14" s="216"/>
      <c r="D14" s="216"/>
      <c r="E14" s="216"/>
      <c r="F14" s="708"/>
    </row>
    <row r="15" spans="1:6" s="464" customFormat="1" ht="76.5">
      <c r="A15" s="178"/>
      <c r="B15" s="446" t="s">
        <v>874</v>
      </c>
      <c r="C15" s="216"/>
      <c r="D15" s="216"/>
      <c r="E15" s="216"/>
      <c r="F15" s="708"/>
    </row>
    <row r="16" spans="1:6" s="464" customFormat="1" ht="191.25">
      <c r="A16" s="178"/>
      <c r="B16" s="446" t="s">
        <v>875</v>
      </c>
      <c r="C16" s="216"/>
      <c r="D16" s="216"/>
      <c r="E16" s="216"/>
      <c r="F16" s="708"/>
    </row>
    <row r="17" spans="1:6" s="464" customFormat="1">
      <c r="A17" s="178"/>
      <c r="B17" s="446"/>
      <c r="C17" s="216"/>
      <c r="D17" s="216"/>
      <c r="E17" s="216"/>
      <c r="F17" s="708"/>
    </row>
    <row r="18" spans="1:6" s="36" customFormat="1" ht="38.25">
      <c r="A18" s="536" t="s">
        <v>42</v>
      </c>
      <c r="B18" s="181" t="s">
        <v>551</v>
      </c>
      <c r="C18" s="205" t="s">
        <v>43</v>
      </c>
      <c r="D18" s="82">
        <v>4</v>
      </c>
      <c r="E18" s="82"/>
      <c r="F18" s="82">
        <f>+E18*D18</f>
        <v>0</v>
      </c>
    </row>
    <row r="19" spans="1:6" s="36" customFormat="1">
      <c r="A19" s="536"/>
      <c r="B19" s="181"/>
    </row>
    <row r="20" spans="1:6" s="464" customFormat="1">
      <c r="A20" s="178"/>
      <c r="B20" s="181"/>
      <c r="C20" s="205"/>
      <c r="D20" s="708"/>
      <c r="E20" s="708"/>
      <c r="F20" s="708"/>
    </row>
    <row r="21" spans="1:6" s="36" customFormat="1" ht="76.5">
      <c r="A21" s="536" t="s">
        <v>8</v>
      </c>
      <c r="B21" s="181" t="s">
        <v>538</v>
      </c>
      <c r="C21" s="205" t="s">
        <v>31</v>
      </c>
      <c r="D21" s="82">
        <v>680</v>
      </c>
      <c r="E21" s="82"/>
      <c r="F21" s="82">
        <f>+E21*D21</f>
        <v>0</v>
      </c>
    </row>
    <row r="22" spans="1:6" s="36" customFormat="1">
      <c r="A22" s="536"/>
      <c r="B22" s="181"/>
    </row>
    <row r="23" spans="1:6" s="464" customFormat="1">
      <c r="A23" s="178"/>
      <c r="B23" s="181"/>
      <c r="C23" s="205"/>
      <c r="D23" s="708"/>
      <c r="E23" s="708"/>
      <c r="F23" s="708"/>
    </row>
    <row r="24" spans="1:6" s="36" customFormat="1" ht="114.75" customHeight="1">
      <c r="A24" s="536" t="s">
        <v>10</v>
      </c>
      <c r="B24" s="181" t="s">
        <v>884</v>
      </c>
      <c r="C24" s="205" t="s">
        <v>12</v>
      </c>
      <c r="D24" s="82">
        <v>43</v>
      </c>
      <c r="E24" s="82"/>
      <c r="F24" s="82">
        <f>+E24*D24</f>
        <v>0</v>
      </c>
    </row>
    <row r="25" spans="1:6" s="36" customFormat="1">
      <c r="A25" s="536"/>
      <c r="B25" s="181"/>
    </row>
    <row r="26" spans="1:6" s="464" customFormat="1">
      <c r="A26" s="178"/>
      <c r="B26" s="181"/>
      <c r="C26" s="205"/>
      <c r="D26" s="708"/>
      <c r="E26" s="708"/>
      <c r="F26" s="708"/>
    </row>
    <row r="27" spans="1:6" s="36" customFormat="1" ht="114.75">
      <c r="A27" s="536" t="s">
        <v>11</v>
      </c>
      <c r="B27" s="181" t="s">
        <v>548</v>
      </c>
      <c r="C27" s="205"/>
      <c r="D27" s="82"/>
      <c r="E27" s="82"/>
      <c r="F27" s="82"/>
    </row>
    <row r="28" spans="1:6" s="464" customFormat="1">
      <c r="A28" s="178"/>
      <c r="B28" s="181"/>
      <c r="C28" s="205"/>
      <c r="D28" s="708"/>
      <c r="E28" s="708"/>
      <c r="F28" s="708"/>
    </row>
    <row r="29" spans="1:6" s="464" customFormat="1">
      <c r="A29" s="178" t="s">
        <v>75</v>
      </c>
      <c r="B29" s="181" t="s">
        <v>549</v>
      </c>
      <c r="C29" s="205" t="s">
        <v>15</v>
      </c>
      <c r="D29" s="82">
        <v>37.200000000000003</v>
      </c>
      <c r="E29" s="82"/>
      <c r="F29" s="82">
        <f>+E29*D29</f>
        <v>0</v>
      </c>
    </row>
    <row r="30" spans="1:6" s="464" customFormat="1">
      <c r="A30" s="178"/>
      <c r="B30" s="181"/>
      <c r="C30" s="205"/>
      <c r="D30" s="708"/>
      <c r="E30" s="708"/>
      <c r="F30" s="708"/>
    </row>
    <row r="31" spans="1:6" s="464" customFormat="1">
      <c r="A31" s="178" t="s">
        <v>76</v>
      </c>
      <c r="B31" s="181" t="s">
        <v>550</v>
      </c>
      <c r="C31" s="205" t="s">
        <v>15</v>
      </c>
      <c r="D31" s="82">
        <v>18.600000000000001</v>
      </c>
      <c r="E31" s="82"/>
      <c r="F31" s="82">
        <f>+E31*D31</f>
        <v>0</v>
      </c>
    </row>
    <row r="32" spans="1:6" s="464" customFormat="1">
      <c r="A32" s="178"/>
      <c r="B32" s="181"/>
      <c r="C32" s="205"/>
      <c r="D32" s="708"/>
      <c r="E32" s="708"/>
      <c r="F32" s="708"/>
    </row>
    <row r="33" spans="1:8" s="464" customFormat="1">
      <c r="A33" s="178"/>
      <c r="B33" s="181"/>
      <c r="C33" s="205"/>
      <c r="D33" s="708"/>
      <c r="E33" s="708"/>
      <c r="F33" s="708"/>
    </row>
    <row r="34" spans="1:8" s="36" customFormat="1" ht="114.75">
      <c r="A34" s="536" t="s">
        <v>51</v>
      </c>
      <c r="B34" s="181" t="s">
        <v>553</v>
      </c>
      <c r="C34" s="205" t="s">
        <v>31</v>
      </c>
      <c r="D34" s="82">
        <v>10380</v>
      </c>
      <c r="E34" s="82"/>
      <c r="F34" s="82">
        <f>+E34*D34</f>
        <v>0</v>
      </c>
      <c r="H34" s="82"/>
    </row>
    <row r="35" spans="1:8" s="464" customFormat="1">
      <c r="A35" s="178"/>
      <c r="B35" s="181"/>
      <c r="C35" s="205"/>
      <c r="D35" s="708"/>
      <c r="E35" s="708"/>
      <c r="F35" s="708"/>
    </row>
    <row r="36" spans="1:8" s="464" customFormat="1">
      <c r="A36" s="178"/>
      <c r="B36" s="181"/>
      <c r="C36" s="205"/>
      <c r="D36" s="708"/>
      <c r="E36" s="708"/>
      <c r="F36" s="708"/>
    </row>
    <row r="37" spans="1:8" s="36" customFormat="1" ht="102">
      <c r="A37" s="536" t="s">
        <v>52</v>
      </c>
      <c r="B37" s="181" t="s">
        <v>552</v>
      </c>
    </row>
    <row r="38" spans="1:8" s="36" customFormat="1">
      <c r="A38" s="536"/>
      <c r="B38" s="181"/>
      <c r="C38" s="205"/>
      <c r="D38" s="82"/>
      <c r="E38" s="82"/>
      <c r="F38" s="82"/>
    </row>
    <row r="39" spans="1:8" s="36" customFormat="1">
      <c r="A39" s="536" t="s">
        <v>75</v>
      </c>
      <c r="B39" s="181" t="s">
        <v>554</v>
      </c>
      <c r="C39" s="205" t="s">
        <v>31</v>
      </c>
      <c r="D39" s="82">
        <v>8990</v>
      </c>
      <c r="E39" s="82"/>
      <c r="F39" s="82">
        <f>+E39*D39</f>
        <v>0</v>
      </c>
      <c r="H39" s="82"/>
    </row>
    <row r="40" spans="1:8" s="36" customFormat="1">
      <c r="A40" s="536"/>
      <c r="B40" s="181"/>
      <c r="C40" s="205"/>
      <c r="D40" s="82"/>
      <c r="E40" s="82"/>
      <c r="F40" s="82"/>
      <c r="H40" s="82"/>
    </row>
    <row r="41" spans="1:8" s="36" customFormat="1">
      <c r="A41" s="536" t="s">
        <v>76</v>
      </c>
      <c r="B41" s="181" t="s">
        <v>555</v>
      </c>
      <c r="C41" s="205" t="s">
        <v>31</v>
      </c>
      <c r="D41" s="82">
        <f>11470+12720</f>
        <v>24190</v>
      </c>
      <c r="E41" s="82"/>
      <c r="F41" s="82">
        <f>+E41*D41</f>
        <v>0</v>
      </c>
      <c r="H41" s="82"/>
    </row>
    <row r="42" spans="1:8" s="464" customFormat="1">
      <c r="A42" s="178"/>
      <c r="B42" s="181"/>
      <c r="C42" s="205"/>
      <c r="D42" s="708"/>
      <c r="E42" s="708"/>
      <c r="F42" s="708"/>
      <c r="H42" s="708"/>
    </row>
    <row r="43" spans="1:8" s="36" customFormat="1">
      <c r="A43" s="536" t="s">
        <v>96</v>
      </c>
      <c r="B43" s="181" t="s">
        <v>556</v>
      </c>
      <c r="C43" s="205" t="s">
        <v>31</v>
      </c>
      <c r="D43" s="82">
        <v>14320</v>
      </c>
      <c r="E43" s="82"/>
      <c r="F43" s="82">
        <f>+E43*D43</f>
        <v>0</v>
      </c>
      <c r="H43" s="82"/>
    </row>
    <row r="44" spans="1:8" s="464" customFormat="1">
      <c r="A44" s="178"/>
      <c r="B44" s="181"/>
      <c r="C44" s="205"/>
      <c r="D44" s="708"/>
      <c r="E44" s="708"/>
      <c r="F44" s="708"/>
    </row>
    <row r="45" spans="1:8" s="464" customFormat="1">
      <c r="A45" s="178"/>
      <c r="B45" s="181"/>
      <c r="C45" s="205"/>
      <c r="D45" s="708"/>
      <c r="E45" s="708"/>
      <c r="F45" s="708"/>
    </row>
    <row r="46" spans="1:8" s="36" customFormat="1" ht="127.5">
      <c r="A46" s="536" t="s">
        <v>13</v>
      </c>
      <c r="B46" s="181" t="s">
        <v>883</v>
      </c>
      <c r="C46" s="205" t="s">
        <v>15</v>
      </c>
      <c r="D46" s="82">
        <v>145.6</v>
      </c>
      <c r="E46" s="82"/>
      <c r="F46" s="82">
        <f>+E46*D46</f>
        <v>0</v>
      </c>
      <c r="H46" s="82"/>
    </row>
    <row r="47" spans="1:8" s="36" customFormat="1">
      <c r="A47" s="536"/>
      <c r="B47" s="181"/>
      <c r="C47" s="205"/>
      <c r="D47" s="82"/>
      <c r="E47" s="82"/>
      <c r="F47" s="82"/>
    </row>
    <row r="48" spans="1:8" s="36" customFormat="1">
      <c r="A48" s="536"/>
      <c r="B48" s="181"/>
      <c r="C48" s="205"/>
      <c r="D48" s="82"/>
      <c r="E48" s="82"/>
      <c r="F48" s="82"/>
    </row>
    <row r="49" spans="1:110" s="36" customFormat="1" ht="114.75">
      <c r="A49" s="536" t="s">
        <v>16</v>
      </c>
      <c r="B49" s="181" t="s">
        <v>868</v>
      </c>
      <c r="C49" s="205"/>
      <c r="D49" s="82"/>
      <c r="E49" s="82"/>
      <c r="F49" s="82"/>
    </row>
    <row r="50" spans="1:110" s="36" customFormat="1">
      <c r="A50" s="536"/>
      <c r="B50" s="181"/>
      <c r="C50" s="205"/>
      <c r="D50" s="82"/>
      <c r="E50" s="82"/>
      <c r="F50" s="82"/>
    </row>
    <row r="51" spans="1:110" s="36" customFormat="1" ht="25.5">
      <c r="A51" s="536" t="s">
        <v>75</v>
      </c>
      <c r="B51" s="181" t="s">
        <v>869</v>
      </c>
      <c r="C51" s="205" t="s">
        <v>15</v>
      </c>
      <c r="D51" s="82">
        <f>134.8*2</f>
        <v>269.60000000000002</v>
      </c>
      <c r="E51" s="82"/>
      <c r="F51" s="82">
        <f>+E51*D51</f>
        <v>0</v>
      </c>
    </row>
    <row r="52" spans="1:110" s="36" customFormat="1">
      <c r="A52" s="536"/>
      <c r="B52" s="181"/>
      <c r="C52" s="205"/>
      <c r="D52" s="82"/>
      <c r="E52" s="82"/>
      <c r="F52" s="82"/>
    </row>
    <row r="53" spans="1:110" s="36" customFormat="1" ht="25.5">
      <c r="A53" s="536" t="s">
        <v>76</v>
      </c>
      <c r="B53" s="181" t="s">
        <v>870</v>
      </c>
      <c r="C53" s="205" t="s">
        <v>15</v>
      </c>
      <c r="D53" s="82">
        <v>3.6</v>
      </c>
      <c r="E53" s="82"/>
      <c r="F53" s="82">
        <f>+E53*D53</f>
        <v>0</v>
      </c>
    </row>
    <row r="54" spans="1:110" s="224" customFormat="1">
      <c r="A54" s="536"/>
      <c r="B54" s="181"/>
      <c r="C54" s="205"/>
      <c r="D54" s="82"/>
      <c r="E54" s="82"/>
      <c r="F54" s="82"/>
      <c r="G54" s="249"/>
      <c r="H54" s="250"/>
      <c r="I54" s="250"/>
      <c r="J54" s="251"/>
      <c r="K54" s="250"/>
      <c r="L54" s="250"/>
      <c r="M54" s="250"/>
      <c r="N54" s="250"/>
      <c r="O54" s="250"/>
      <c r="P54" s="250"/>
      <c r="Q54" s="250"/>
      <c r="R54" s="250"/>
      <c r="S54" s="250"/>
      <c r="T54" s="250"/>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223"/>
      <c r="CP54" s="223"/>
      <c r="CQ54" s="223"/>
      <c r="CR54" s="223"/>
      <c r="CS54" s="223"/>
      <c r="CT54" s="223"/>
      <c r="CU54" s="223"/>
      <c r="CV54" s="223"/>
      <c r="CW54" s="223"/>
      <c r="CX54" s="223"/>
      <c r="CY54" s="223"/>
      <c r="CZ54" s="223"/>
      <c r="DA54" s="223"/>
      <c r="DB54" s="223"/>
      <c r="DC54" s="223"/>
      <c r="DD54" s="223"/>
      <c r="DE54" s="223"/>
      <c r="DF54" s="223"/>
    </row>
    <row r="55" spans="1:110" s="36" customFormat="1">
      <c r="A55" s="536" t="s">
        <v>96</v>
      </c>
      <c r="B55" s="181" t="s">
        <v>871</v>
      </c>
      <c r="C55" s="205" t="s">
        <v>15</v>
      </c>
      <c r="D55" s="82">
        <f>134.8*2*2+7.2</f>
        <v>546.40000000000009</v>
      </c>
      <c r="E55" s="82"/>
      <c r="F55" s="82">
        <f>+E55*D55</f>
        <v>0</v>
      </c>
    </row>
    <row r="56" spans="1:110" s="36" customFormat="1">
      <c r="A56" s="536"/>
      <c r="B56" s="181"/>
      <c r="C56" s="205"/>
      <c r="D56" s="82"/>
      <c r="E56" s="82"/>
      <c r="F56" s="82"/>
    </row>
    <row r="57" spans="1:110" s="36" customFormat="1">
      <c r="A57" s="536"/>
      <c r="B57" s="181"/>
      <c r="C57" s="205"/>
      <c r="D57" s="82"/>
      <c r="E57" s="82"/>
      <c r="F57" s="82"/>
    </row>
    <row r="58" spans="1:110" s="36" customFormat="1" ht="63.75">
      <c r="A58" s="179" t="s">
        <v>30</v>
      </c>
      <c r="B58" s="175" t="s">
        <v>872</v>
      </c>
      <c r="C58" s="220" t="s">
        <v>15</v>
      </c>
      <c r="D58" s="221">
        <v>236</v>
      </c>
      <c r="E58" s="222"/>
      <c r="F58" s="207">
        <f>+E58*D58</f>
        <v>0</v>
      </c>
      <c r="H58" s="222"/>
    </row>
    <row r="59" spans="1:110" s="36" customFormat="1">
      <c r="A59" s="179"/>
      <c r="B59" s="175"/>
      <c r="C59" s="220"/>
      <c r="D59" s="221"/>
      <c r="E59" s="222"/>
      <c r="F59" s="207"/>
    </row>
    <row r="60" spans="1:110" s="36" customFormat="1">
      <c r="A60" s="536"/>
      <c r="B60" s="181"/>
      <c r="C60" s="205"/>
      <c r="D60" s="82"/>
      <c r="E60" s="82"/>
      <c r="F60" s="82"/>
    </row>
    <row r="61" spans="1:110" s="224" customFormat="1" ht="63.75">
      <c r="A61" s="179" t="s">
        <v>53</v>
      </c>
      <c r="B61" s="175" t="s">
        <v>587</v>
      </c>
      <c r="G61" s="249"/>
      <c r="H61" s="250"/>
      <c r="I61" s="250"/>
      <c r="J61" s="251"/>
      <c r="K61" s="250"/>
      <c r="L61" s="250"/>
      <c r="M61" s="250"/>
      <c r="N61" s="250"/>
      <c r="O61" s="250"/>
      <c r="P61" s="250"/>
      <c r="Q61" s="250"/>
      <c r="R61" s="250"/>
      <c r="S61" s="250"/>
      <c r="T61" s="250"/>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3"/>
      <c r="BS61" s="223"/>
      <c r="BT61" s="223"/>
      <c r="BU61" s="223"/>
      <c r="BV61" s="223"/>
      <c r="BW61" s="223"/>
      <c r="BX61" s="223"/>
      <c r="BY61" s="223"/>
      <c r="BZ61" s="223"/>
      <c r="CA61" s="223"/>
      <c r="CB61" s="223"/>
      <c r="CC61" s="223"/>
      <c r="CD61" s="223"/>
      <c r="CE61" s="223"/>
      <c r="CF61" s="223"/>
      <c r="CG61" s="223"/>
      <c r="CH61" s="223"/>
      <c r="CI61" s="223"/>
      <c r="CJ61" s="223"/>
      <c r="CK61" s="223"/>
      <c r="CL61" s="223"/>
      <c r="CM61" s="223"/>
      <c r="CN61" s="223"/>
      <c r="CO61" s="223"/>
      <c r="CP61" s="223"/>
      <c r="CQ61" s="223"/>
      <c r="CR61" s="223"/>
      <c r="CS61" s="223"/>
      <c r="CT61" s="223"/>
      <c r="CU61" s="223"/>
      <c r="CV61" s="223"/>
      <c r="CW61" s="223"/>
      <c r="CX61" s="223"/>
      <c r="CY61" s="223"/>
      <c r="CZ61" s="223"/>
      <c r="DA61" s="223"/>
      <c r="DB61" s="223"/>
      <c r="DC61" s="223"/>
      <c r="DD61" s="223"/>
      <c r="DE61" s="223"/>
      <c r="DF61" s="223"/>
    </row>
    <row r="62" spans="1:110" s="36" customFormat="1">
      <c r="A62" s="536"/>
      <c r="B62" s="181"/>
      <c r="C62" s="205"/>
      <c r="D62" s="82"/>
      <c r="E62" s="82"/>
      <c r="F62" s="82"/>
    </row>
    <row r="63" spans="1:110" s="36" customFormat="1">
      <c r="A63" s="536" t="s">
        <v>75</v>
      </c>
      <c r="B63" s="181" t="s">
        <v>536</v>
      </c>
      <c r="C63" s="220" t="s">
        <v>15</v>
      </c>
      <c r="D63" s="221">
        <v>97.2</v>
      </c>
      <c r="E63" s="222"/>
      <c r="F63" s="207">
        <f>+E63*D63</f>
        <v>0</v>
      </c>
    </row>
    <row r="64" spans="1:110" s="36" customFormat="1">
      <c r="A64" s="536"/>
      <c r="B64" s="181"/>
      <c r="C64" s="205"/>
      <c r="D64" s="82"/>
      <c r="E64" s="82"/>
      <c r="F64" s="82"/>
    </row>
    <row r="65" spans="1:8" s="36" customFormat="1">
      <c r="A65" s="536" t="s">
        <v>76</v>
      </c>
      <c r="B65" s="181" t="s">
        <v>537</v>
      </c>
      <c r="C65" s="220" t="s">
        <v>15</v>
      </c>
      <c r="D65" s="221">
        <v>165</v>
      </c>
      <c r="E65" s="222"/>
      <c r="F65" s="207">
        <f>+E65*D65</f>
        <v>0</v>
      </c>
    </row>
    <row r="66" spans="1:8" s="36" customFormat="1">
      <c r="A66" s="536"/>
      <c r="B66" s="181"/>
      <c r="C66" s="205"/>
      <c r="D66" s="82"/>
      <c r="E66" s="82"/>
      <c r="F66" s="82"/>
    </row>
    <row r="67" spans="1:8" s="36" customFormat="1">
      <c r="A67" s="536"/>
      <c r="B67" s="181"/>
      <c r="C67" s="205"/>
      <c r="D67" s="82"/>
      <c r="E67" s="82"/>
      <c r="F67" s="82"/>
    </row>
    <row r="68" spans="1:8" s="36" customFormat="1" ht="89.25">
      <c r="A68" s="536" t="s">
        <v>54</v>
      </c>
      <c r="B68" s="181" t="s">
        <v>567</v>
      </c>
      <c r="C68" s="220" t="s">
        <v>43</v>
      </c>
      <c r="D68" s="221">
        <v>12</v>
      </c>
      <c r="E68" s="222"/>
      <c r="F68" s="207">
        <f>+E68*D68</f>
        <v>0</v>
      </c>
    </row>
    <row r="69" spans="1:8" s="36" customFormat="1">
      <c r="A69" s="536"/>
      <c r="B69" s="181"/>
      <c r="C69" s="205"/>
      <c r="D69" s="82"/>
      <c r="E69" s="82"/>
      <c r="F69" s="82"/>
    </row>
    <row r="70" spans="1:8" s="36" customFormat="1">
      <c r="A70" s="536"/>
      <c r="B70" s="181"/>
      <c r="C70" s="205"/>
      <c r="D70" s="82"/>
      <c r="E70" s="82"/>
      <c r="F70" s="82"/>
    </row>
    <row r="71" spans="1:8" s="712" customFormat="1" ht="127.5">
      <c r="A71" s="192" t="s">
        <v>98</v>
      </c>
      <c r="B71" s="182" t="s">
        <v>748</v>
      </c>
      <c r="C71" s="709"/>
      <c r="D71" s="710"/>
      <c r="E71" s="711"/>
      <c r="F71" s="711"/>
    </row>
    <row r="72" spans="1:8" s="197" customFormat="1" ht="25.5">
      <c r="A72" s="561"/>
      <c r="B72" s="209" t="s">
        <v>749</v>
      </c>
      <c r="D72" s="497"/>
      <c r="E72" s="243"/>
      <c r="F72" s="243"/>
    </row>
    <row r="73" spans="1:8" s="561" customFormat="1" ht="38.25">
      <c r="B73" s="216" t="s">
        <v>750</v>
      </c>
      <c r="C73" s="713" t="s">
        <v>12</v>
      </c>
      <c r="D73" s="623">
        <v>3790</v>
      </c>
      <c r="E73" s="623"/>
      <c r="F73" s="625">
        <f>+D73*E73</f>
        <v>0</v>
      </c>
      <c r="H73" s="746"/>
    </row>
    <row r="74" spans="1:8" s="561" customFormat="1">
      <c r="B74" s="216"/>
      <c r="C74" s="713"/>
      <c r="D74" s="623"/>
      <c r="E74" s="623"/>
      <c r="F74" s="625"/>
    </row>
    <row r="75" spans="1:8" s="561" customFormat="1">
      <c r="B75" s="216"/>
      <c r="C75" s="713"/>
      <c r="D75" s="623"/>
      <c r="E75" s="623"/>
      <c r="F75" s="625"/>
    </row>
    <row r="76" spans="1:8" s="561" customFormat="1" ht="51">
      <c r="A76" s="561" t="s">
        <v>99</v>
      </c>
      <c r="B76" s="216" t="s">
        <v>751</v>
      </c>
      <c r="C76" s="713"/>
      <c r="D76" s="623"/>
      <c r="E76" s="623"/>
      <c r="F76" s="625"/>
    </row>
    <row r="77" spans="1:8" s="561" customFormat="1">
      <c r="B77" s="216"/>
      <c r="C77" s="713"/>
      <c r="D77" s="623"/>
      <c r="E77" s="623"/>
      <c r="F77" s="625"/>
    </row>
    <row r="78" spans="1:8" s="561" customFormat="1" ht="25.5">
      <c r="B78" s="237" t="s">
        <v>873</v>
      </c>
      <c r="C78" s="713"/>
      <c r="D78" s="623"/>
      <c r="E78" s="623"/>
      <c r="F78" s="625"/>
    </row>
    <row r="79" spans="1:8" s="561" customFormat="1">
      <c r="B79" s="216" t="s">
        <v>757</v>
      </c>
      <c r="C79" s="713" t="s">
        <v>43</v>
      </c>
      <c r="D79" s="623">
        <v>1</v>
      </c>
      <c r="E79" s="623"/>
      <c r="F79" s="625">
        <f>+D79*E79</f>
        <v>0</v>
      </c>
    </row>
    <row r="80" spans="1:8" s="561" customFormat="1">
      <c r="B80" s="216"/>
      <c r="C80" s="713"/>
      <c r="D80" s="623"/>
      <c r="E80" s="623"/>
      <c r="F80" s="625"/>
    </row>
    <row r="81" spans="1:6" s="561" customFormat="1" ht="25.5">
      <c r="B81" s="237" t="s">
        <v>752</v>
      </c>
      <c r="C81" s="713"/>
      <c r="D81" s="623"/>
      <c r="E81" s="623"/>
      <c r="F81" s="625"/>
    </row>
    <row r="82" spans="1:6" s="561" customFormat="1">
      <c r="B82" s="216" t="s">
        <v>755</v>
      </c>
      <c r="C82" s="713" t="s">
        <v>43</v>
      </c>
      <c r="D82" s="623">
        <v>3</v>
      </c>
      <c r="E82" s="623"/>
      <c r="F82" s="625">
        <f>+D82*E82</f>
        <v>0</v>
      </c>
    </row>
    <row r="83" spans="1:6" s="561" customFormat="1">
      <c r="B83" s="216"/>
      <c r="C83" s="713"/>
      <c r="D83" s="623"/>
      <c r="E83" s="623"/>
      <c r="F83" s="625"/>
    </row>
    <row r="84" spans="1:6" s="561" customFormat="1" ht="25.5">
      <c r="B84" s="237" t="s">
        <v>753</v>
      </c>
      <c r="C84" s="713"/>
      <c r="D84" s="623"/>
      <c r="E84" s="623"/>
      <c r="F84" s="625"/>
    </row>
    <row r="85" spans="1:6" s="561" customFormat="1">
      <c r="B85" s="216" t="s">
        <v>758</v>
      </c>
      <c r="C85" s="713" t="s">
        <v>43</v>
      </c>
      <c r="D85" s="623">
        <v>2</v>
      </c>
      <c r="E85" s="623"/>
      <c r="F85" s="625">
        <f>+D85*E85</f>
        <v>0</v>
      </c>
    </row>
    <row r="86" spans="1:6" s="561" customFormat="1">
      <c r="B86" s="216"/>
      <c r="C86" s="713"/>
      <c r="D86" s="623"/>
      <c r="E86" s="623"/>
      <c r="F86" s="625"/>
    </row>
    <row r="87" spans="1:6" s="561" customFormat="1" ht="25.5">
      <c r="B87" s="237" t="s">
        <v>754</v>
      </c>
      <c r="C87" s="713"/>
      <c r="D87" s="623"/>
      <c r="E87" s="623"/>
      <c r="F87" s="625"/>
    </row>
    <row r="88" spans="1:6" s="561" customFormat="1">
      <c r="B88" s="216" t="s">
        <v>756</v>
      </c>
      <c r="C88" s="713" t="s">
        <v>43</v>
      </c>
      <c r="D88" s="623">
        <v>1</v>
      </c>
      <c r="E88" s="623"/>
      <c r="F88" s="625">
        <f>+D88*E88</f>
        <v>0</v>
      </c>
    </row>
    <row r="89" spans="1:6" s="561" customFormat="1" ht="15">
      <c r="B89" s="714"/>
      <c r="C89" s="713"/>
      <c r="D89" s="623"/>
      <c r="E89" s="623"/>
      <c r="F89" s="623"/>
    </row>
    <row r="90" spans="1:6" s="561" customFormat="1" ht="15">
      <c r="B90" s="714"/>
      <c r="C90" s="713"/>
      <c r="D90" s="623"/>
      <c r="E90" s="623"/>
      <c r="F90" s="623"/>
    </row>
    <row r="91" spans="1:6" s="712" customFormat="1" ht="140.25">
      <c r="A91" s="192" t="s">
        <v>77</v>
      </c>
      <c r="B91" s="182" t="s">
        <v>760</v>
      </c>
      <c r="C91" s="709"/>
      <c r="D91" s="710"/>
      <c r="E91" s="711"/>
      <c r="F91" s="711"/>
    </row>
    <row r="92" spans="1:6" s="712" customFormat="1">
      <c r="A92" s="192"/>
      <c r="B92" s="182" t="s">
        <v>759</v>
      </c>
      <c r="C92" s="709"/>
      <c r="D92" s="710"/>
      <c r="E92" s="711"/>
      <c r="F92" s="711"/>
    </row>
    <row r="93" spans="1:6" s="561" customFormat="1">
      <c r="B93" s="216" t="s">
        <v>637</v>
      </c>
      <c r="C93" s="713"/>
      <c r="D93" s="623"/>
      <c r="E93" s="623"/>
      <c r="F93" s="623"/>
    </row>
    <row r="94" spans="1:6" s="561" customFormat="1">
      <c r="B94" s="216" t="s">
        <v>500</v>
      </c>
      <c r="C94" s="713"/>
      <c r="D94" s="623"/>
      <c r="E94" s="623"/>
      <c r="F94" s="623"/>
    </row>
    <row r="95" spans="1:6" s="561" customFormat="1" ht="12.75" customHeight="1">
      <c r="B95" s="216" t="s">
        <v>501</v>
      </c>
      <c r="C95" s="713"/>
      <c r="D95" s="623"/>
      <c r="E95" s="623"/>
      <c r="F95" s="623"/>
    </row>
    <row r="96" spans="1:6" s="561" customFormat="1" ht="25.5">
      <c r="B96" s="216" t="s">
        <v>638</v>
      </c>
      <c r="C96" s="713"/>
      <c r="D96" s="623"/>
      <c r="E96" s="623"/>
      <c r="F96" s="623"/>
    </row>
    <row r="97" spans="2:6" s="561" customFormat="1">
      <c r="B97" s="216"/>
      <c r="C97" s="713"/>
      <c r="D97" s="623"/>
      <c r="E97" s="623"/>
      <c r="F97" s="623"/>
    </row>
    <row r="98" spans="2:6" s="561" customFormat="1">
      <c r="B98" s="216"/>
      <c r="C98" s="713"/>
      <c r="D98" s="623"/>
      <c r="E98" s="623"/>
      <c r="F98" s="623"/>
    </row>
    <row r="99" spans="2:6" s="561" customFormat="1">
      <c r="B99" s="237" t="s">
        <v>636</v>
      </c>
      <c r="C99" s="713" t="s">
        <v>43</v>
      </c>
      <c r="D99" s="623">
        <v>1</v>
      </c>
      <c r="E99" s="623"/>
      <c r="F99" s="623">
        <f>+D99*E99</f>
        <v>0</v>
      </c>
    </row>
    <row r="100" spans="2:6" s="561" customFormat="1">
      <c r="B100" s="216" t="s">
        <v>558</v>
      </c>
      <c r="C100" s="713"/>
      <c r="D100" s="623"/>
      <c r="E100" s="623"/>
      <c r="F100" s="623"/>
    </row>
    <row r="101" spans="2:6" s="561" customFormat="1" ht="63.75">
      <c r="B101" s="216" t="s">
        <v>639</v>
      </c>
    </row>
    <row r="102" spans="2:6" s="561" customFormat="1">
      <c r="B102" s="216" t="s">
        <v>640</v>
      </c>
      <c r="C102" s="713"/>
      <c r="D102" s="623"/>
      <c r="E102" s="623"/>
      <c r="F102" s="623"/>
    </row>
    <row r="103" spans="2:6" s="561" customFormat="1" ht="25.5">
      <c r="B103" s="216" t="s">
        <v>502</v>
      </c>
    </row>
    <row r="104" spans="2:6" s="561" customFormat="1">
      <c r="B104" s="216"/>
      <c r="C104" s="713"/>
      <c r="D104" s="623"/>
      <c r="E104" s="623"/>
      <c r="F104" s="623"/>
    </row>
    <row r="105" spans="2:6" s="561" customFormat="1">
      <c r="B105" s="237" t="s">
        <v>641</v>
      </c>
      <c r="C105" s="713" t="s">
        <v>43</v>
      </c>
      <c r="D105" s="623">
        <v>1</v>
      </c>
      <c r="E105" s="623"/>
      <c r="F105" s="623">
        <f>+D105*E105</f>
        <v>0</v>
      </c>
    </row>
    <row r="106" spans="2:6" s="561" customFormat="1">
      <c r="B106" s="216" t="s">
        <v>558</v>
      </c>
      <c r="C106" s="713"/>
      <c r="D106" s="623"/>
      <c r="E106" s="623"/>
      <c r="F106" s="623"/>
    </row>
    <row r="107" spans="2:6" s="561" customFormat="1">
      <c r="B107" s="216"/>
      <c r="C107" s="713"/>
      <c r="D107" s="623"/>
      <c r="E107" s="623"/>
      <c r="F107" s="623"/>
    </row>
    <row r="108" spans="2:6" s="561" customFormat="1">
      <c r="B108" s="237" t="s">
        <v>642</v>
      </c>
      <c r="C108" s="713" t="s">
        <v>43</v>
      </c>
      <c r="D108" s="623">
        <v>1</v>
      </c>
      <c r="E108" s="623"/>
      <c r="F108" s="623">
        <f>+D108*E108</f>
        <v>0</v>
      </c>
    </row>
    <row r="109" spans="2:6" s="561" customFormat="1">
      <c r="B109" s="216" t="s">
        <v>643</v>
      </c>
      <c r="C109" s="713"/>
      <c r="D109" s="623"/>
      <c r="E109" s="623"/>
      <c r="F109" s="623"/>
    </row>
    <row r="110" spans="2:6" s="561" customFormat="1" ht="63.75">
      <c r="B110" s="216" t="s">
        <v>639</v>
      </c>
    </row>
    <row r="111" spans="2:6" s="561" customFormat="1">
      <c r="B111" s="216" t="s">
        <v>640</v>
      </c>
      <c r="C111" s="713"/>
      <c r="D111" s="623"/>
      <c r="E111" s="623"/>
      <c r="F111" s="623"/>
    </row>
    <row r="112" spans="2:6" s="561" customFormat="1" ht="25.5">
      <c r="B112" s="216" t="s">
        <v>502</v>
      </c>
    </row>
    <row r="113" spans="1:110" s="561" customFormat="1">
      <c r="B113" s="216"/>
      <c r="C113" s="713"/>
      <c r="D113" s="623"/>
      <c r="E113" s="623"/>
      <c r="F113" s="623"/>
    </row>
    <row r="114" spans="1:110" s="561" customFormat="1">
      <c r="B114" s="237" t="s">
        <v>644</v>
      </c>
      <c r="C114" s="713" t="s">
        <v>43</v>
      </c>
      <c r="D114" s="623">
        <v>1</v>
      </c>
      <c r="E114" s="623"/>
      <c r="F114" s="623">
        <f>+D114*E114</f>
        <v>0</v>
      </c>
    </row>
    <row r="115" spans="1:110" s="561" customFormat="1">
      <c r="B115" s="216" t="s">
        <v>645</v>
      </c>
      <c r="C115" s="713"/>
      <c r="D115" s="623"/>
      <c r="E115" s="623"/>
      <c r="F115" s="623"/>
    </row>
    <row r="116" spans="1:110" s="561" customFormat="1">
      <c r="B116" s="216"/>
      <c r="C116" s="713"/>
      <c r="D116" s="623"/>
      <c r="E116" s="623"/>
      <c r="F116" s="623"/>
    </row>
    <row r="117" spans="1:110" s="458" customFormat="1">
      <c r="A117" s="459"/>
      <c r="B117" s="460"/>
      <c r="C117" s="461"/>
      <c r="D117" s="462"/>
      <c r="E117" s="462"/>
      <c r="F117" s="463"/>
      <c r="G117" s="457"/>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311"/>
      <c r="AD117" s="311"/>
      <c r="AE117" s="311"/>
      <c r="AF117" s="311"/>
      <c r="AG117" s="311"/>
      <c r="AH117" s="311"/>
      <c r="AI117" s="311"/>
      <c r="AJ117" s="311"/>
      <c r="AK117" s="311"/>
      <c r="AL117" s="311"/>
      <c r="AM117" s="311"/>
      <c r="AN117" s="311"/>
      <c r="AO117" s="311"/>
      <c r="AP117" s="311"/>
      <c r="AQ117" s="311"/>
      <c r="AR117" s="311"/>
      <c r="AS117" s="311"/>
      <c r="AT117" s="311"/>
      <c r="AU117" s="311"/>
      <c r="AV117" s="311"/>
      <c r="AW117" s="311"/>
      <c r="AX117" s="311"/>
      <c r="AY117" s="311"/>
      <c r="AZ117" s="311"/>
      <c r="BA117" s="311"/>
      <c r="BB117" s="311"/>
      <c r="BC117" s="311"/>
      <c r="BD117" s="311"/>
      <c r="BE117" s="311"/>
      <c r="BF117" s="311"/>
      <c r="BG117" s="311"/>
      <c r="BH117" s="311"/>
      <c r="BI117" s="311"/>
      <c r="BJ117" s="311"/>
      <c r="BK117" s="311"/>
      <c r="BL117" s="311"/>
      <c r="BM117" s="311"/>
      <c r="BN117" s="311"/>
      <c r="BO117" s="311"/>
      <c r="BP117" s="311"/>
      <c r="BQ117" s="311"/>
      <c r="BR117" s="311"/>
      <c r="BS117" s="311"/>
      <c r="BT117" s="311"/>
      <c r="BU117" s="311"/>
      <c r="BV117" s="311"/>
      <c r="BW117" s="311"/>
      <c r="BX117" s="311"/>
      <c r="BY117" s="311"/>
      <c r="BZ117" s="311"/>
      <c r="CA117" s="311"/>
      <c r="CB117" s="311"/>
      <c r="CC117" s="311"/>
      <c r="CD117" s="311"/>
      <c r="CE117" s="311"/>
      <c r="CF117" s="311"/>
      <c r="CG117" s="311"/>
      <c r="CH117" s="311"/>
      <c r="CI117" s="311"/>
      <c r="CJ117" s="311"/>
      <c r="CK117" s="311"/>
      <c r="CL117" s="311"/>
      <c r="CM117" s="311"/>
      <c r="CN117" s="311"/>
      <c r="CO117" s="311"/>
      <c r="CP117" s="311"/>
      <c r="CQ117" s="311"/>
      <c r="CR117" s="311"/>
      <c r="CS117" s="311"/>
      <c r="CT117" s="311"/>
      <c r="CU117" s="311"/>
      <c r="CV117" s="311"/>
      <c r="CW117" s="311"/>
      <c r="CX117" s="311"/>
      <c r="CY117" s="311"/>
      <c r="CZ117" s="311"/>
      <c r="DA117" s="311"/>
      <c r="DB117" s="311"/>
      <c r="DC117" s="311"/>
      <c r="DD117" s="311"/>
      <c r="DE117" s="311"/>
      <c r="DF117" s="311"/>
    </row>
    <row r="118" spans="1:110" s="458" customFormat="1">
      <c r="A118" s="657"/>
      <c r="B118" s="658"/>
      <c r="C118" s="659"/>
      <c r="D118" s="660"/>
      <c r="E118" s="660"/>
      <c r="F118" s="661"/>
      <c r="G118" s="457"/>
      <c r="H118" s="311"/>
      <c r="I118" s="311"/>
      <c r="J118" s="311"/>
      <c r="K118" s="311"/>
      <c r="L118" s="311"/>
      <c r="M118" s="311"/>
      <c r="N118" s="311"/>
      <c r="O118" s="311"/>
      <c r="P118" s="311"/>
      <c r="Q118" s="311"/>
      <c r="R118" s="311"/>
      <c r="S118" s="311"/>
      <c r="T118" s="311"/>
      <c r="U118" s="311"/>
      <c r="V118" s="311"/>
      <c r="W118" s="311"/>
      <c r="X118" s="311"/>
      <c r="Y118" s="311"/>
      <c r="Z118" s="311"/>
      <c r="AA118" s="311"/>
      <c r="AB118" s="311"/>
      <c r="AC118" s="311"/>
      <c r="AD118" s="311"/>
      <c r="AE118" s="311"/>
      <c r="AF118" s="311"/>
      <c r="AG118" s="311"/>
      <c r="AH118" s="311"/>
      <c r="AI118" s="311"/>
      <c r="AJ118" s="311"/>
      <c r="AK118" s="311"/>
      <c r="AL118" s="311"/>
      <c r="AM118" s="311"/>
      <c r="AN118" s="311"/>
      <c r="AO118" s="311"/>
      <c r="AP118" s="311"/>
      <c r="AQ118" s="311"/>
      <c r="AR118" s="311"/>
      <c r="AS118" s="311"/>
      <c r="AT118" s="311"/>
      <c r="AU118" s="311"/>
      <c r="AV118" s="311"/>
      <c r="AW118" s="311"/>
      <c r="AX118" s="311"/>
      <c r="AY118" s="311"/>
      <c r="AZ118" s="311"/>
      <c r="BA118" s="311"/>
      <c r="BB118" s="311"/>
      <c r="BC118" s="311"/>
      <c r="BD118" s="311"/>
      <c r="BE118" s="311"/>
      <c r="BF118" s="311"/>
      <c r="BG118" s="311"/>
      <c r="BH118" s="311"/>
      <c r="BI118" s="311"/>
      <c r="BJ118" s="311"/>
      <c r="BK118" s="311"/>
      <c r="BL118" s="311"/>
      <c r="BM118" s="311"/>
      <c r="BN118" s="311"/>
      <c r="BO118" s="311"/>
      <c r="BP118" s="311"/>
      <c r="BQ118" s="311"/>
      <c r="BR118" s="311"/>
      <c r="BS118" s="311"/>
      <c r="BT118" s="311"/>
      <c r="BU118" s="311"/>
      <c r="BV118" s="311"/>
      <c r="BW118" s="311"/>
      <c r="BX118" s="311"/>
      <c r="BY118" s="311"/>
      <c r="BZ118" s="311"/>
      <c r="CA118" s="311"/>
      <c r="CB118" s="311"/>
      <c r="CC118" s="311"/>
      <c r="CD118" s="311"/>
      <c r="CE118" s="311"/>
      <c r="CF118" s="311"/>
      <c r="CG118" s="311"/>
      <c r="CH118" s="311"/>
      <c r="CI118" s="311"/>
      <c r="CJ118" s="311"/>
      <c r="CK118" s="311"/>
      <c r="CL118" s="311"/>
      <c r="CM118" s="311"/>
      <c r="CN118" s="311"/>
      <c r="CO118" s="311"/>
      <c r="CP118" s="311"/>
      <c r="CQ118" s="311"/>
      <c r="CR118" s="311"/>
      <c r="CS118" s="311"/>
      <c r="CT118" s="311"/>
      <c r="CU118" s="311"/>
      <c r="CV118" s="311"/>
      <c r="CW118" s="311"/>
      <c r="CX118" s="311"/>
      <c r="CY118" s="311"/>
      <c r="CZ118" s="311"/>
      <c r="DA118" s="311"/>
      <c r="DB118" s="311"/>
      <c r="DC118" s="311"/>
      <c r="DD118" s="311"/>
      <c r="DE118" s="311"/>
      <c r="DF118" s="311"/>
    </row>
    <row r="119" spans="1:110" s="59" customFormat="1" ht="13.5" thickBot="1">
      <c r="A119" s="511"/>
      <c r="B119" s="448" t="s">
        <v>3</v>
      </c>
      <c r="C119" s="512"/>
      <c r="D119" s="513"/>
      <c r="E119" s="513"/>
      <c r="F119" s="514">
        <f>SUM(F1:F117)</f>
        <v>0</v>
      </c>
    </row>
    <row r="120" spans="1:110" ht="13.5" thickTop="1">
      <c r="C120" s="81"/>
      <c r="D120" s="60"/>
      <c r="E120" s="83"/>
      <c r="F120" s="60"/>
    </row>
  </sheetData>
  <phoneticPr fontId="5" type="noConversion"/>
  <pageMargins left="0.70866141732283472" right="0.70866141732283472" top="0.74803149606299213" bottom="0.74803149606299213" header="0.31496062992125984" footer="0.31496062992125984"/>
  <pageSetup paperSize="9" orientation="portrait" horizontalDpi="180" verticalDpi="180" r:id="rId1"/>
  <headerFooter alignWithMargins="0">
    <oddHeader>&amp;L&amp;8&amp;F&amp;R&amp;8&amp;Pod &amp;N</oddHeader>
    <oddFooter>&amp;C&amp;8&amp;A</oddFooter>
  </headerFooter>
  <rowBreaks count="3" manualBreakCount="3">
    <brk id="17" max="5" man="1"/>
    <brk id="67" max="5" man="1"/>
    <brk id="90"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F294"/>
  <sheetViews>
    <sheetView view="pageBreakPreview" topLeftCell="A277" zoomScaleNormal="100" zoomScaleSheetLayoutView="100" workbookViewId="0">
      <selection activeCell="B290" sqref="B290"/>
    </sheetView>
  </sheetViews>
  <sheetFormatPr defaultRowHeight="12.75"/>
  <cols>
    <col min="1" max="1" width="4.7109375" style="98" customWidth="1"/>
    <col min="2" max="2" width="36.140625" style="210" customWidth="1"/>
    <col min="3" max="3" width="5.42578125" style="100" bestFit="1" customWidth="1"/>
    <col min="4" max="4" width="10.5703125" style="101" bestFit="1" customWidth="1"/>
    <col min="5" max="5" width="14.28515625" style="101" bestFit="1" customWidth="1"/>
    <col min="6" max="6" width="14" style="101" customWidth="1"/>
    <col min="7" max="16384" width="9.140625" style="100"/>
  </cols>
  <sheetData>
    <row r="1" spans="1:6" s="84" customFormat="1">
      <c r="A1" s="86" t="s">
        <v>6</v>
      </c>
      <c r="B1" s="95" t="s">
        <v>105</v>
      </c>
      <c r="D1" s="85"/>
      <c r="E1" s="85"/>
      <c r="F1" s="85"/>
    </row>
    <row r="3" spans="1:6" s="92" customFormat="1" ht="13.5" thickBot="1">
      <c r="A3" s="161"/>
      <c r="B3" s="208"/>
      <c r="C3" s="130"/>
      <c r="D3" s="131"/>
      <c r="E3" s="131"/>
      <c r="F3" s="131"/>
    </row>
    <row r="4" spans="1:6" s="50" customFormat="1">
      <c r="A4" s="115"/>
      <c r="B4" s="116" t="s">
        <v>29</v>
      </c>
      <c r="C4" s="117" t="s">
        <v>25</v>
      </c>
      <c r="D4" s="118" t="s">
        <v>26</v>
      </c>
      <c r="E4" s="118" t="s">
        <v>27</v>
      </c>
      <c r="F4" s="118" t="s">
        <v>28</v>
      </c>
    </row>
    <row r="5" spans="1:6" s="49" customFormat="1">
      <c r="A5" s="150"/>
      <c r="B5" s="96"/>
      <c r="C5" s="79"/>
      <c r="D5" s="58"/>
      <c r="E5" s="58"/>
      <c r="F5" s="47"/>
    </row>
    <row r="6" spans="1:6" s="49" customFormat="1">
      <c r="A6" s="150"/>
      <c r="B6" s="75"/>
      <c r="C6" s="79"/>
      <c r="D6" s="58"/>
      <c r="E6" s="58"/>
      <c r="F6" s="47"/>
    </row>
    <row r="7" spans="1:6" ht="64.5" thickBot="1">
      <c r="A7" s="192" t="s">
        <v>42</v>
      </c>
      <c r="B7" s="182" t="s">
        <v>498</v>
      </c>
      <c r="C7" s="102"/>
      <c r="D7" s="110"/>
    </row>
    <row r="8" spans="1:6" ht="77.25" thickBot="1">
      <c r="A8" s="151"/>
      <c r="B8" s="97" t="s">
        <v>499</v>
      </c>
      <c r="C8" s="102"/>
      <c r="D8" s="111"/>
      <c r="E8" s="153"/>
    </row>
    <row r="9" spans="1:6" ht="25.5">
      <c r="A9" s="151"/>
      <c r="B9" s="675" t="s">
        <v>683</v>
      </c>
      <c r="C9" s="102"/>
      <c r="D9" s="111"/>
      <c r="E9" s="153"/>
    </row>
    <row r="10" spans="1:6" ht="38.25">
      <c r="A10" s="151"/>
      <c r="B10" s="675" t="s">
        <v>684</v>
      </c>
      <c r="C10" s="102"/>
      <c r="D10" s="111"/>
      <c r="E10" s="153"/>
    </row>
    <row r="11" spans="1:6">
      <c r="A11" s="151"/>
      <c r="B11" s="675"/>
      <c r="C11" s="102"/>
      <c r="D11" s="111"/>
      <c r="E11" s="153"/>
    </row>
    <row r="12" spans="1:6" s="91" customFormat="1">
      <c r="A12" s="152"/>
      <c r="B12" s="209"/>
      <c r="D12" s="112"/>
      <c r="E12" s="103"/>
      <c r="F12" s="103"/>
    </row>
    <row r="13" spans="1:6">
      <c r="A13" s="662" t="s">
        <v>101</v>
      </c>
      <c r="B13" s="577" t="s">
        <v>93</v>
      </c>
      <c r="C13" s="190"/>
      <c r="D13" s="191"/>
      <c r="E13" s="191"/>
      <c r="F13" s="191"/>
    </row>
    <row r="14" spans="1:6">
      <c r="B14" s="189"/>
      <c r="C14" s="173"/>
      <c r="D14" s="174"/>
      <c r="E14" s="174"/>
      <c r="F14" s="174"/>
    </row>
    <row r="15" spans="1:6" s="419" customFormat="1" ht="25.5">
      <c r="A15" s="202"/>
      <c r="B15" s="572" t="s">
        <v>403</v>
      </c>
      <c r="C15"/>
      <c r="D15" s="200"/>
      <c r="E15" s="200"/>
      <c r="F15" s="200"/>
    </row>
    <row r="16" spans="1:6" s="419" customFormat="1">
      <c r="A16" s="202"/>
      <c r="B16" s="571" t="s">
        <v>404</v>
      </c>
      <c r="C16"/>
      <c r="D16" s="200"/>
      <c r="E16" s="200"/>
      <c r="F16" s="200"/>
    </row>
    <row r="17" spans="1:6" s="419" customFormat="1">
      <c r="A17" s="202"/>
      <c r="B17" s="571" t="s">
        <v>405</v>
      </c>
      <c r="C17"/>
      <c r="D17" s="200"/>
      <c r="E17" s="200"/>
      <c r="F17" s="200"/>
    </row>
    <row r="18" spans="1:6" s="419" customFormat="1">
      <c r="A18" s="202"/>
      <c r="B18" s="571" t="s">
        <v>406</v>
      </c>
      <c r="C18"/>
      <c r="D18" s="200"/>
      <c r="E18" s="200"/>
      <c r="F18" s="200"/>
    </row>
    <row r="19" spans="1:6" s="419" customFormat="1">
      <c r="A19" s="202"/>
      <c r="B19" s="571" t="s">
        <v>646</v>
      </c>
      <c r="C19"/>
      <c r="D19" s="200"/>
      <c r="E19" s="200"/>
      <c r="F19" s="200"/>
    </row>
    <row r="20" spans="1:6" s="419" customFormat="1" ht="25.5">
      <c r="A20" s="202"/>
      <c r="B20" s="571" t="s">
        <v>407</v>
      </c>
      <c r="C20"/>
      <c r="D20" s="200"/>
      <c r="E20" s="200"/>
      <c r="F20" s="200"/>
    </row>
    <row r="21" spans="1:6" s="419" customFormat="1" ht="25.5">
      <c r="A21" s="202"/>
      <c r="B21" s="571" t="s">
        <v>408</v>
      </c>
      <c r="C21"/>
      <c r="D21" s="200"/>
      <c r="E21" s="200"/>
      <c r="F21" s="200"/>
    </row>
    <row r="22" spans="1:6" s="720" customFormat="1" ht="38.25">
      <c r="A22" s="716"/>
      <c r="B22" s="717" t="s">
        <v>670</v>
      </c>
      <c r="C22" s="718"/>
      <c r="D22" s="718"/>
      <c r="E22" s="719"/>
      <c r="F22" s="718"/>
    </row>
    <row r="23" spans="1:6" s="465" customFormat="1" ht="25.5">
      <c r="A23" s="233"/>
      <c r="B23" s="717" t="s">
        <v>669</v>
      </c>
      <c r="C23" s="718"/>
      <c r="D23" s="718"/>
      <c r="E23" s="719"/>
      <c r="F23" s="718"/>
    </row>
    <row r="24" spans="1:6" s="465" customFormat="1" ht="25.5">
      <c r="A24" s="716"/>
      <c r="B24" s="717" t="s">
        <v>409</v>
      </c>
      <c r="C24" s="720"/>
      <c r="D24" s="715"/>
      <c r="E24" s="715"/>
      <c r="F24" s="715"/>
    </row>
    <row r="25" spans="1:6" s="465" customFormat="1">
      <c r="A25" s="716"/>
      <c r="B25" s="717" t="s">
        <v>410</v>
      </c>
      <c r="C25" s="720"/>
      <c r="D25" s="715"/>
      <c r="E25" s="715"/>
      <c r="F25" s="715"/>
    </row>
    <row r="26" spans="1:6" s="465" customFormat="1" ht="15">
      <c r="A26" s="716"/>
      <c r="B26" s="717" t="s">
        <v>411</v>
      </c>
      <c r="C26" s="718"/>
      <c r="D26" s="718"/>
      <c r="E26" s="719"/>
      <c r="F26" s="718"/>
    </row>
    <row r="27" spans="1:6" s="465" customFormat="1" ht="15">
      <c r="A27" s="716"/>
      <c r="B27" s="717" t="s">
        <v>412</v>
      </c>
      <c r="C27" s="718"/>
      <c r="D27" s="718"/>
      <c r="E27" s="719"/>
      <c r="F27" s="718"/>
    </row>
    <row r="28" spans="1:6" s="465" customFormat="1" ht="25.5">
      <c r="A28" s="716"/>
      <c r="B28" s="717" t="s">
        <v>413</v>
      </c>
      <c r="C28" s="718"/>
      <c r="D28" s="718"/>
      <c r="E28" s="719"/>
      <c r="F28" s="718"/>
    </row>
    <row r="29" spans="1:6" s="465" customFormat="1" ht="25.5">
      <c r="A29" s="716"/>
      <c r="B29" s="717" t="s">
        <v>414</v>
      </c>
      <c r="C29" s="718"/>
      <c r="D29" s="718"/>
      <c r="E29" s="719"/>
      <c r="F29" s="718"/>
    </row>
    <row r="30" spans="1:6" s="465" customFormat="1" ht="51">
      <c r="A30" s="716"/>
      <c r="B30" s="717" t="s">
        <v>415</v>
      </c>
      <c r="C30" s="718"/>
      <c r="D30" s="718"/>
      <c r="E30" s="719"/>
      <c r="F30" s="718"/>
    </row>
    <row r="31" spans="1:6" s="465" customFormat="1" ht="39" customHeight="1">
      <c r="A31" s="716"/>
      <c r="B31" s="717" t="s">
        <v>416</v>
      </c>
      <c r="C31" s="721" t="s">
        <v>43</v>
      </c>
      <c r="D31" s="722">
        <v>2</v>
      </c>
      <c r="E31" s="719"/>
      <c r="F31" s="722">
        <f>+D31*E31</f>
        <v>0</v>
      </c>
    </row>
    <row r="32" spans="1:6" s="465" customFormat="1">
      <c r="A32" s="716"/>
      <c r="B32" s="723"/>
      <c r="C32" s="720"/>
      <c r="D32" s="715"/>
      <c r="E32" s="715"/>
      <c r="F32" s="715"/>
    </row>
    <row r="33" spans="1:6" s="465" customFormat="1">
      <c r="A33" s="716"/>
      <c r="B33" s="723"/>
      <c r="C33" s="720"/>
      <c r="D33" s="715"/>
      <c r="E33" s="715"/>
      <c r="F33" s="715"/>
    </row>
    <row r="34" spans="1:6" s="465" customFormat="1" ht="38.25">
      <c r="A34" s="716"/>
      <c r="B34" s="724" t="s">
        <v>417</v>
      </c>
      <c r="C34" s="718"/>
      <c r="D34" s="718"/>
      <c r="E34" s="719"/>
      <c r="F34" s="718"/>
    </row>
    <row r="35" spans="1:6" s="465" customFormat="1" ht="15">
      <c r="A35" s="716"/>
      <c r="B35" s="717" t="s">
        <v>404</v>
      </c>
      <c r="C35" s="718"/>
      <c r="D35" s="718"/>
      <c r="E35" s="719"/>
      <c r="F35" s="718"/>
    </row>
    <row r="36" spans="1:6" s="465" customFormat="1" ht="15">
      <c r="A36" s="716"/>
      <c r="B36" s="717" t="s">
        <v>418</v>
      </c>
      <c r="C36" s="718"/>
      <c r="D36" s="718"/>
      <c r="E36" s="719"/>
      <c r="F36" s="718"/>
    </row>
    <row r="37" spans="1:6" s="465" customFormat="1" ht="15">
      <c r="A37" s="716"/>
      <c r="B37" s="717" t="s">
        <v>419</v>
      </c>
      <c r="C37" s="718"/>
      <c r="D37" s="718"/>
      <c r="E37" s="719"/>
      <c r="F37" s="718"/>
    </row>
    <row r="38" spans="1:6" s="465" customFormat="1" ht="15">
      <c r="A38" s="716"/>
      <c r="B38" s="717" t="s">
        <v>647</v>
      </c>
      <c r="C38" s="718"/>
      <c r="D38" s="718"/>
      <c r="E38" s="719"/>
      <c r="F38" s="718"/>
    </row>
    <row r="39" spans="1:6" s="465" customFormat="1" ht="25.5">
      <c r="A39" s="716"/>
      <c r="B39" s="717" t="s">
        <v>841</v>
      </c>
      <c r="C39" s="718"/>
      <c r="D39" s="718"/>
      <c r="E39" s="719"/>
      <c r="F39" s="718"/>
    </row>
    <row r="40" spans="1:6" s="465" customFormat="1" ht="25.5">
      <c r="A40" s="716"/>
      <c r="B40" s="717" t="s">
        <v>408</v>
      </c>
      <c r="C40" s="718"/>
      <c r="D40" s="718"/>
      <c r="E40" s="719"/>
      <c r="F40" s="718"/>
    </row>
    <row r="41" spans="1:6" s="720" customFormat="1" ht="38.25">
      <c r="A41" s="716"/>
      <c r="B41" s="717" t="s">
        <v>670</v>
      </c>
      <c r="C41" s="718"/>
      <c r="D41" s="718"/>
      <c r="E41" s="719"/>
      <c r="F41" s="718"/>
    </row>
    <row r="42" spans="1:6" s="465" customFormat="1" ht="25.5">
      <c r="A42" s="233"/>
      <c r="B42" s="717" t="s">
        <v>669</v>
      </c>
      <c r="C42" s="718"/>
      <c r="D42" s="718"/>
      <c r="E42" s="719"/>
      <c r="F42" s="718"/>
    </row>
    <row r="43" spans="1:6" s="720" customFormat="1" ht="25.5">
      <c r="A43" s="716"/>
      <c r="B43" s="717" t="s">
        <v>409</v>
      </c>
      <c r="C43" s="718"/>
      <c r="D43" s="718"/>
      <c r="E43" s="719"/>
      <c r="F43" s="718"/>
    </row>
    <row r="44" spans="1:6" s="720" customFormat="1" ht="15">
      <c r="A44" s="716"/>
      <c r="B44" s="717" t="s">
        <v>410</v>
      </c>
      <c r="C44" s="718"/>
      <c r="D44" s="718"/>
      <c r="E44" s="719"/>
      <c r="F44" s="718"/>
    </row>
    <row r="45" spans="1:6" s="465" customFormat="1" ht="15">
      <c r="A45" s="716"/>
      <c r="B45" s="717" t="s">
        <v>411</v>
      </c>
      <c r="C45" s="718"/>
      <c r="D45" s="718"/>
      <c r="E45" s="719"/>
      <c r="F45" s="718"/>
    </row>
    <row r="46" spans="1:6" s="720" customFormat="1" ht="15">
      <c r="A46" s="716"/>
      <c r="B46" s="717" t="s">
        <v>412</v>
      </c>
      <c r="C46" s="718"/>
      <c r="D46" s="718"/>
      <c r="E46" s="719"/>
      <c r="F46" s="718"/>
    </row>
    <row r="47" spans="1:6" s="720" customFormat="1" ht="25.5">
      <c r="A47" s="716"/>
      <c r="B47" s="717" t="s">
        <v>413</v>
      </c>
      <c r="C47" s="718"/>
      <c r="D47" s="718"/>
      <c r="E47" s="719"/>
      <c r="F47" s="718"/>
    </row>
    <row r="48" spans="1:6" s="465" customFormat="1" ht="25.5">
      <c r="A48" s="716"/>
      <c r="B48" s="717" t="s">
        <v>414</v>
      </c>
      <c r="C48" s="718"/>
      <c r="D48" s="718"/>
      <c r="E48" s="719"/>
      <c r="F48" s="718"/>
    </row>
    <row r="49" spans="1:6" s="720" customFormat="1" ht="51">
      <c r="A49" s="716"/>
      <c r="B49" s="717" t="s">
        <v>415</v>
      </c>
      <c r="C49" s="718"/>
      <c r="D49" s="718"/>
      <c r="E49" s="719"/>
      <c r="F49" s="718"/>
    </row>
    <row r="50" spans="1:6" s="720" customFormat="1" ht="38.25" customHeight="1">
      <c r="A50" s="716"/>
      <c r="B50" s="717" t="s">
        <v>416</v>
      </c>
      <c r="C50" s="721" t="s">
        <v>43</v>
      </c>
      <c r="D50" s="722">
        <v>6</v>
      </c>
      <c r="E50" s="719"/>
      <c r="F50" s="722">
        <f>+D50*E50</f>
        <v>0</v>
      </c>
    </row>
    <row r="51" spans="1:6" s="720" customFormat="1">
      <c r="A51" s="716"/>
      <c r="B51" s="723"/>
      <c r="D51" s="715"/>
      <c r="E51" s="715"/>
      <c r="F51" s="715"/>
    </row>
    <row r="52" spans="1:6" s="720" customFormat="1">
      <c r="A52" s="716"/>
      <c r="B52" s="723"/>
      <c r="D52" s="715"/>
      <c r="E52" s="715"/>
      <c r="F52" s="715"/>
    </row>
    <row r="53" spans="1:6" s="465" customFormat="1" ht="25.5">
      <c r="A53" s="716"/>
      <c r="B53" s="724" t="s">
        <v>420</v>
      </c>
      <c r="C53" s="718"/>
      <c r="D53" s="718"/>
      <c r="E53" s="719"/>
      <c r="F53" s="718"/>
    </row>
    <row r="54" spans="1:6" s="725" customFormat="1" ht="15">
      <c r="A54" s="716"/>
      <c r="B54" s="717" t="s">
        <v>404</v>
      </c>
      <c r="C54" s="718"/>
      <c r="D54" s="718"/>
      <c r="E54" s="719"/>
      <c r="F54" s="718"/>
    </row>
    <row r="55" spans="1:6" s="725" customFormat="1" ht="15">
      <c r="A55" s="716"/>
      <c r="B55" s="717" t="s">
        <v>421</v>
      </c>
      <c r="C55" s="718"/>
      <c r="D55" s="718"/>
      <c r="E55" s="719"/>
      <c r="F55" s="718"/>
    </row>
    <row r="56" spans="1:6" s="725" customFormat="1" ht="15">
      <c r="A56" s="716"/>
      <c r="B56" s="717" t="s">
        <v>419</v>
      </c>
      <c r="C56" s="718"/>
      <c r="D56" s="718"/>
      <c r="E56" s="719"/>
      <c r="F56" s="718"/>
    </row>
    <row r="57" spans="1:6" s="725" customFormat="1" ht="15">
      <c r="A57" s="716"/>
      <c r="B57" s="717" t="s">
        <v>647</v>
      </c>
      <c r="C57" s="718"/>
      <c r="D57" s="718"/>
      <c r="E57" s="719"/>
      <c r="F57" s="718"/>
    </row>
    <row r="58" spans="1:6" s="465" customFormat="1" ht="25.5">
      <c r="A58" s="716"/>
      <c r="B58" s="717" t="s">
        <v>841</v>
      </c>
      <c r="C58" s="718"/>
      <c r="D58" s="718"/>
      <c r="E58" s="719"/>
      <c r="F58" s="718"/>
    </row>
    <row r="59" spans="1:6" s="465" customFormat="1" ht="25.5">
      <c r="A59" s="233"/>
      <c r="B59" s="717" t="s">
        <v>408</v>
      </c>
      <c r="C59" s="718"/>
      <c r="D59" s="718"/>
      <c r="E59" s="719"/>
      <c r="F59" s="718"/>
    </row>
    <row r="60" spans="1:6" s="720" customFormat="1" ht="25.5" customHeight="1">
      <c r="A60" s="716"/>
      <c r="B60" s="717" t="s">
        <v>885</v>
      </c>
      <c r="C60" s="718"/>
      <c r="D60" s="718"/>
      <c r="E60" s="719"/>
      <c r="F60" s="718"/>
    </row>
    <row r="61" spans="1:6" s="465" customFormat="1" ht="25.5">
      <c r="A61" s="233"/>
      <c r="B61" s="717" t="s">
        <v>669</v>
      </c>
      <c r="C61" s="718"/>
      <c r="D61" s="718"/>
      <c r="E61" s="719"/>
      <c r="F61" s="718"/>
    </row>
    <row r="62" spans="1:6" s="465" customFormat="1" ht="25.5">
      <c r="A62" s="233"/>
      <c r="B62" s="717" t="s">
        <v>409</v>
      </c>
      <c r="C62" s="718"/>
      <c r="D62" s="718"/>
      <c r="E62" s="719"/>
      <c r="F62" s="718"/>
    </row>
    <row r="63" spans="1:6" s="720" customFormat="1" ht="15">
      <c r="A63" s="716"/>
      <c r="B63" s="717" t="s">
        <v>410</v>
      </c>
      <c r="C63" s="718"/>
      <c r="D63" s="718"/>
      <c r="E63" s="719"/>
      <c r="F63" s="718"/>
    </row>
    <row r="64" spans="1:6" s="720" customFormat="1" ht="15">
      <c r="A64" s="716"/>
      <c r="B64" s="717" t="s">
        <v>411</v>
      </c>
      <c r="C64" s="718"/>
      <c r="D64" s="718"/>
      <c r="E64" s="719"/>
      <c r="F64" s="718"/>
    </row>
    <row r="65" spans="1:6" s="465" customFormat="1" ht="15">
      <c r="A65" s="233"/>
      <c r="B65" s="717" t="s">
        <v>412</v>
      </c>
      <c r="C65" s="718"/>
      <c r="D65" s="718"/>
      <c r="E65" s="719"/>
      <c r="F65" s="718"/>
    </row>
    <row r="66" spans="1:6" s="465" customFormat="1" ht="25.5">
      <c r="A66" s="233"/>
      <c r="B66" s="717" t="s">
        <v>413</v>
      </c>
      <c r="C66" s="718"/>
      <c r="D66" s="718"/>
      <c r="E66" s="719"/>
      <c r="F66" s="718"/>
    </row>
    <row r="67" spans="1:6" s="465" customFormat="1" ht="25.5">
      <c r="A67" s="233"/>
      <c r="B67" s="717" t="s">
        <v>414</v>
      </c>
      <c r="C67" s="718"/>
      <c r="D67" s="718"/>
      <c r="E67" s="719"/>
      <c r="F67" s="718"/>
    </row>
    <row r="68" spans="1:6" s="465" customFormat="1" ht="51">
      <c r="A68" s="233"/>
      <c r="B68" s="717" t="s">
        <v>415</v>
      </c>
      <c r="C68" s="718"/>
      <c r="D68" s="718"/>
      <c r="E68" s="719"/>
      <c r="F68" s="718"/>
    </row>
    <row r="69" spans="1:6" s="720" customFormat="1" ht="38.25" customHeight="1">
      <c r="A69" s="716"/>
      <c r="B69" s="717" t="s">
        <v>416</v>
      </c>
      <c r="C69" s="721" t="s">
        <v>43</v>
      </c>
      <c r="D69" s="722">
        <v>4</v>
      </c>
      <c r="E69" s="719"/>
      <c r="F69" s="722">
        <f>+D69*E69</f>
        <v>0</v>
      </c>
    </row>
    <row r="70" spans="1:6" s="720" customFormat="1">
      <c r="A70" s="716"/>
      <c r="B70" s="723"/>
      <c r="D70" s="715"/>
      <c r="E70" s="715"/>
      <c r="F70" s="715"/>
    </row>
    <row r="71" spans="1:6" s="720" customFormat="1">
      <c r="A71" s="716"/>
      <c r="B71" s="723"/>
      <c r="D71" s="715"/>
      <c r="E71" s="715"/>
      <c r="F71" s="715"/>
    </row>
    <row r="72" spans="1:6" s="465" customFormat="1" ht="25.5">
      <c r="A72" s="233"/>
      <c r="B72" s="724" t="s">
        <v>422</v>
      </c>
      <c r="C72" s="718"/>
      <c r="D72" s="718"/>
      <c r="E72" s="719"/>
      <c r="F72" s="718"/>
    </row>
    <row r="73" spans="1:6" s="465" customFormat="1" ht="15">
      <c r="A73" s="233"/>
      <c r="B73" s="717" t="s">
        <v>404</v>
      </c>
      <c r="C73" s="718"/>
      <c r="D73" s="718"/>
      <c r="E73" s="719"/>
      <c r="F73" s="718"/>
    </row>
    <row r="74" spans="1:6" s="465" customFormat="1" ht="15">
      <c r="A74" s="233"/>
      <c r="B74" s="717" t="s">
        <v>423</v>
      </c>
      <c r="C74" s="718"/>
      <c r="D74" s="718"/>
      <c r="E74" s="719"/>
      <c r="F74" s="718"/>
    </row>
    <row r="75" spans="1:6" s="465" customFormat="1" ht="15">
      <c r="A75" s="233"/>
      <c r="B75" s="717" t="s">
        <v>424</v>
      </c>
      <c r="C75" s="718"/>
      <c r="D75" s="718"/>
      <c r="E75" s="719"/>
      <c r="F75" s="718"/>
    </row>
    <row r="76" spans="1:6" s="465" customFormat="1" ht="15">
      <c r="A76" s="233"/>
      <c r="B76" s="717" t="s">
        <v>648</v>
      </c>
      <c r="C76" s="718"/>
      <c r="D76" s="718"/>
      <c r="E76" s="719"/>
      <c r="F76" s="718"/>
    </row>
    <row r="77" spans="1:6" s="465" customFormat="1" ht="25.5">
      <c r="A77" s="233"/>
      <c r="B77" s="717" t="s">
        <v>841</v>
      </c>
      <c r="C77" s="718"/>
      <c r="D77" s="718"/>
      <c r="E77" s="719"/>
      <c r="F77" s="718"/>
    </row>
    <row r="78" spans="1:6" s="465" customFormat="1" ht="25.5">
      <c r="A78" s="233"/>
      <c r="B78" s="717" t="s">
        <v>408</v>
      </c>
      <c r="C78" s="718"/>
      <c r="D78" s="718"/>
      <c r="E78" s="719"/>
      <c r="F78" s="718"/>
    </row>
    <row r="79" spans="1:6" s="720" customFormat="1" ht="38.25">
      <c r="A79" s="716"/>
      <c r="B79" s="717" t="s">
        <v>670</v>
      </c>
      <c r="C79" s="718"/>
      <c r="D79" s="718"/>
      <c r="E79" s="719"/>
      <c r="F79" s="718"/>
    </row>
    <row r="80" spans="1:6" s="465" customFormat="1" ht="25.5">
      <c r="A80" s="233"/>
      <c r="B80" s="717" t="s">
        <v>669</v>
      </c>
      <c r="C80" s="718"/>
      <c r="D80" s="718"/>
      <c r="E80" s="719"/>
      <c r="F80" s="718"/>
    </row>
    <row r="81" spans="1:6" s="465" customFormat="1" ht="25.5">
      <c r="A81" s="233"/>
      <c r="B81" s="717" t="s">
        <v>409</v>
      </c>
      <c r="C81" s="718"/>
      <c r="D81" s="718"/>
      <c r="E81" s="719"/>
      <c r="F81" s="718"/>
    </row>
    <row r="82" spans="1:6" s="465" customFormat="1" ht="15">
      <c r="A82" s="233"/>
      <c r="B82" s="717" t="s">
        <v>410</v>
      </c>
      <c r="C82" s="718"/>
      <c r="D82" s="718"/>
      <c r="E82" s="719"/>
      <c r="F82" s="718"/>
    </row>
    <row r="83" spans="1:6" s="465" customFormat="1" ht="15">
      <c r="A83" s="233"/>
      <c r="B83" s="717" t="s">
        <v>411</v>
      </c>
      <c r="C83" s="718"/>
      <c r="D83" s="718"/>
      <c r="E83" s="719"/>
      <c r="F83" s="718"/>
    </row>
    <row r="84" spans="1:6" s="465" customFormat="1" ht="15">
      <c r="A84" s="233"/>
      <c r="B84" s="717" t="s">
        <v>412</v>
      </c>
      <c r="C84" s="718"/>
      <c r="D84" s="718"/>
      <c r="E84" s="719"/>
      <c r="F84" s="718"/>
    </row>
    <row r="85" spans="1:6" s="465" customFormat="1" ht="25.5">
      <c r="A85" s="233"/>
      <c r="B85" s="717" t="s">
        <v>413</v>
      </c>
      <c r="C85" s="718"/>
      <c r="D85" s="718"/>
      <c r="E85" s="719"/>
      <c r="F85" s="718"/>
    </row>
    <row r="86" spans="1:6" s="465" customFormat="1" ht="25.5">
      <c r="A86" s="233"/>
      <c r="B86" s="717" t="s">
        <v>414</v>
      </c>
      <c r="C86" s="718"/>
      <c r="D86" s="718"/>
      <c r="E86" s="719"/>
      <c r="F86" s="718"/>
    </row>
    <row r="87" spans="1:6" s="465" customFormat="1" ht="25.5">
      <c r="A87" s="233"/>
      <c r="B87" s="717" t="s">
        <v>425</v>
      </c>
      <c r="C87" s="718"/>
      <c r="D87" s="718"/>
      <c r="E87" s="719"/>
      <c r="F87" s="718"/>
    </row>
    <row r="88" spans="1:6" s="465" customFormat="1" ht="37.5" customHeight="1">
      <c r="A88" s="233"/>
      <c r="B88" s="717" t="s">
        <v>416</v>
      </c>
      <c r="C88" s="721" t="s">
        <v>43</v>
      </c>
      <c r="D88" s="722">
        <v>4</v>
      </c>
      <c r="E88" s="719"/>
      <c r="F88" s="722">
        <f>+D88*E88</f>
        <v>0</v>
      </c>
    </row>
    <row r="89" spans="1:6" s="465" customFormat="1">
      <c r="A89" s="233"/>
      <c r="B89" s="723"/>
      <c r="C89" s="720"/>
      <c r="D89" s="715"/>
      <c r="E89" s="715"/>
      <c r="F89" s="715"/>
    </row>
    <row r="90" spans="1:6" s="465" customFormat="1">
      <c r="A90" s="233"/>
      <c r="B90" s="723"/>
      <c r="C90" s="720"/>
      <c r="D90" s="715"/>
      <c r="E90" s="715"/>
      <c r="F90" s="715"/>
    </row>
    <row r="91" spans="1:6" s="465" customFormat="1" ht="25.5">
      <c r="A91" s="233"/>
      <c r="B91" s="724" t="s">
        <v>426</v>
      </c>
      <c r="C91" s="718"/>
      <c r="D91" s="718"/>
      <c r="E91" s="719"/>
      <c r="F91" s="718"/>
    </row>
    <row r="92" spans="1:6" s="465" customFormat="1" ht="15">
      <c r="A92" s="233"/>
      <c r="B92" s="717" t="s">
        <v>404</v>
      </c>
      <c r="C92" s="718"/>
      <c r="D92" s="718"/>
      <c r="E92" s="719"/>
      <c r="F92" s="718"/>
    </row>
    <row r="93" spans="1:6" s="465" customFormat="1" ht="15">
      <c r="A93" s="233"/>
      <c r="B93" s="717" t="s">
        <v>427</v>
      </c>
      <c r="C93" s="718"/>
      <c r="D93" s="718"/>
      <c r="E93" s="719"/>
      <c r="F93" s="718"/>
    </row>
    <row r="94" spans="1:6" s="465" customFormat="1" ht="15">
      <c r="A94" s="233"/>
      <c r="B94" s="717" t="s">
        <v>428</v>
      </c>
      <c r="C94" s="718"/>
      <c r="D94" s="718"/>
      <c r="E94" s="719"/>
      <c r="F94" s="718"/>
    </row>
    <row r="95" spans="1:6" s="465" customFormat="1" ht="15">
      <c r="A95" s="233"/>
      <c r="B95" s="717" t="s">
        <v>648</v>
      </c>
      <c r="C95" s="718"/>
      <c r="D95" s="718"/>
      <c r="E95" s="719"/>
      <c r="F95" s="718"/>
    </row>
    <row r="96" spans="1:6" s="465" customFormat="1" ht="25.5">
      <c r="A96" s="233"/>
      <c r="B96" s="717" t="s">
        <v>841</v>
      </c>
      <c r="C96" s="718"/>
      <c r="D96" s="718"/>
      <c r="E96" s="719"/>
      <c r="F96" s="718"/>
    </row>
    <row r="97" spans="1:6" s="465" customFormat="1" ht="25.5">
      <c r="A97" s="233"/>
      <c r="B97" s="717" t="s">
        <v>408</v>
      </c>
      <c r="C97" s="718"/>
      <c r="D97" s="718"/>
      <c r="E97" s="719"/>
      <c r="F97" s="718"/>
    </row>
    <row r="98" spans="1:6" s="720" customFormat="1" ht="38.25">
      <c r="A98" s="716"/>
      <c r="B98" s="717" t="s">
        <v>670</v>
      </c>
      <c r="C98" s="718"/>
      <c r="D98" s="718"/>
      <c r="E98" s="719"/>
      <c r="F98" s="718"/>
    </row>
    <row r="99" spans="1:6" s="465" customFormat="1" ht="25.5">
      <c r="A99" s="233"/>
      <c r="B99" s="717" t="s">
        <v>669</v>
      </c>
      <c r="C99" s="718"/>
      <c r="D99" s="718"/>
      <c r="E99" s="719"/>
      <c r="F99" s="718"/>
    </row>
    <row r="100" spans="1:6" s="465" customFormat="1" ht="25.5">
      <c r="A100" s="233"/>
      <c r="B100" s="717" t="s">
        <v>409</v>
      </c>
      <c r="C100" s="718"/>
      <c r="D100" s="718"/>
      <c r="E100" s="719"/>
      <c r="F100" s="718"/>
    </row>
    <row r="101" spans="1:6" s="465" customFormat="1" ht="15">
      <c r="A101" s="233"/>
      <c r="B101" s="717" t="s">
        <v>410</v>
      </c>
      <c r="C101" s="718"/>
      <c r="D101" s="718"/>
      <c r="E101" s="719"/>
      <c r="F101" s="718"/>
    </row>
    <row r="102" spans="1:6" s="465" customFormat="1" ht="15">
      <c r="A102" s="233"/>
      <c r="B102" s="717" t="s">
        <v>411</v>
      </c>
      <c r="C102" s="718"/>
      <c r="D102" s="718"/>
      <c r="E102" s="719"/>
      <c r="F102" s="718"/>
    </row>
    <row r="103" spans="1:6" s="465" customFormat="1" ht="15">
      <c r="A103" s="233"/>
      <c r="B103" s="717" t="s">
        <v>412</v>
      </c>
      <c r="C103" s="718"/>
      <c r="D103" s="718"/>
      <c r="E103" s="719"/>
      <c r="F103" s="718"/>
    </row>
    <row r="104" spans="1:6" s="465" customFormat="1" ht="25.5">
      <c r="A104" s="233"/>
      <c r="B104" s="717" t="s">
        <v>413</v>
      </c>
      <c r="C104" s="718"/>
      <c r="D104" s="718"/>
      <c r="E104" s="719"/>
      <c r="F104" s="718"/>
    </row>
    <row r="105" spans="1:6" s="465" customFormat="1" ht="25.5">
      <c r="A105" s="233"/>
      <c r="B105" s="717" t="s">
        <v>414</v>
      </c>
      <c r="C105" s="718"/>
      <c r="D105" s="718"/>
      <c r="E105" s="719"/>
      <c r="F105" s="718"/>
    </row>
    <row r="106" spans="1:6" s="465" customFormat="1" ht="51">
      <c r="A106" s="233"/>
      <c r="B106" s="717" t="s">
        <v>415</v>
      </c>
      <c r="C106" s="718"/>
      <c r="D106" s="718"/>
      <c r="E106" s="719"/>
      <c r="F106" s="718"/>
    </row>
    <row r="107" spans="1:6" s="465" customFormat="1" ht="37.5" customHeight="1">
      <c r="A107" s="233"/>
      <c r="B107" s="717" t="s">
        <v>416</v>
      </c>
      <c r="C107" s="721" t="s">
        <v>43</v>
      </c>
      <c r="D107" s="722">
        <v>1</v>
      </c>
      <c r="E107" s="719"/>
      <c r="F107" s="722">
        <f>+D107*E107</f>
        <v>0</v>
      </c>
    </row>
    <row r="108" spans="1:6" s="465" customFormat="1">
      <c r="A108" s="233"/>
      <c r="B108" s="723"/>
      <c r="C108" s="720"/>
      <c r="D108" s="715"/>
      <c r="E108" s="715"/>
      <c r="F108" s="715"/>
    </row>
    <row r="109" spans="1:6" s="465" customFormat="1">
      <c r="A109" s="233"/>
      <c r="B109" s="723"/>
      <c r="C109" s="720"/>
      <c r="D109" s="715"/>
      <c r="E109" s="715"/>
      <c r="F109" s="715"/>
    </row>
    <row r="110" spans="1:6" s="465" customFormat="1" ht="25.5">
      <c r="A110" s="233"/>
      <c r="B110" s="724" t="s">
        <v>429</v>
      </c>
      <c r="C110" s="718"/>
      <c r="D110" s="718"/>
      <c r="E110" s="719"/>
      <c r="F110" s="718"/>
    </row>
    <row r="111" spans="1:6" s="465" customFormat="1" ht="15">
      <c r="A111" s="233"/>
      <c r="B111" s="717" t="s">
        <v>404</v>
      </c>
      <c r="C111" s="718"/>
      <c r="D111" s="718"/>
      <c r="E111" s="719"/>
      <c r="F111" s="718"/>
    </row>
    <row r="112" spans="1:6" s="465" customFormat="1" ht="15">
      <c r="A112" s="233"/>
      <c r="B112" s="717" t="s">
        <v>427</v>
      </c>
      <c r="C112" s="718"/>
      <c r="D112" s="718"/>
      <c r="E112" s="719"/>
      <c r="F112" s="718"/>
    </row>
    <row r="113" spans="1:6" s="465" customFormat="1" ht="15">
      <c r="A113" s="233"/>
      <c r="B113" s="717" t="s">
        <v>428</v>
      </c>
      <c r="C113" s="718"/>
      <c r="D113" s="718"/>
      <c r="E113" s="719"/>
      <c r="F113" s="718"/>
    </row>
    <row r="114" spans="1:6" s="465" customFormat="1" ht="15">
      <c r="A114" s="233"/>
      <c r="B114" s="717" t="s">
        <v>648</v>
      </c>
      <c r="C114" s="718"/>
      <c r="D114" s="718"/>
      <c r="E114" s="719"/>
      <c r="F114" s="718"/>
    </row>
    <row r="115" spans="1:6" s="465" customFormat="1" ht="25.5">
      <c r="A115" s="233"/>
      <c r="B115" s="717" t="s">
        <v>842</v>
      </c>
      <c r="C115" s="718"/>
      <c r="D115" s="718"/>
      <c r="E115" s="719"/>
      <c r="F115" s="718"/>
    </row>
    <row r="116" spans="1:6" s="465" customFormat="1" ht="25.5">
      <c r="A116" s="233"/>
      <c r="B116" s="717" t="s">
        <v>430</v>
      </c>
      <c r="C116" s="718"/>
      <c r="D116" s="718"/>
      <c r="E116" s="719"/>
      <c r="F116" s="718"/>
    </row>
    <row r="117" spans="1:6" s="465" customFormat="1" ht="15">
      <c r="A117" s="233"/>
      <c r="B117" s="717" t="s">
        <v>431</v>
      </c>
      <c r="C117" s="718"/>
      <c r="D117" s="718"/>
      <c r="E117" s="719"/>
      <c r="F117" s="718"/>
    </row>
    <row r="118" spans="1:6" s="465" customFormat="1" ht="25.5">
      <c r="A118" s="233"/>
      <c r="B118" s="717" t="s">
        <v>409</v>
      </c>
      <c r="C118" s="718"/>
      <c r="D118" s="718"/>
      <c r="E118" s="719"/>
      <c r="F118" s="718"/>
    </row>
    <row r="119" spans="1:6" s="465" customFormat="1" ht="15">
      <c r="A119" s="233"/>
      <c r="B119" s="717" t="s">
        <v>432</v>
      </c>
      <c r="C119" s="718"/>
      <c r="D119" s="718"/>
      <c r="E119" s="719"/>
      <c r="F119" s="718"/>
    </row>
    <row r="120" spans="1:6" s="465" customFormat="1" ht="15">
      <c r="A120" s="233"/>
      <c r="B120" s="717" t="s">
        <v>411</v>
      </c>
      <c r="C120" s="718"/>
      <c r="D120" s="718"/>
      <c r="E120" s="719"/>
      <c r="F120" s="718"/>
    </row>
    <row r="121" spans="1:6" s="465" customFormat="1" ht="15">
      <c r="A121" s="233"/>
      <c r="B121" s="717" t="s">
        <v>412</v>
      </c>
      <c r="C121" s="718"/>
      <c r="D121" s="718"/>
      <c r="E121" s="719"/>
      <c r="F121" s="718"/>
    </row>
    <row r="122" spans="1:6" s="465" customFormat="1" ht="25.5">
      <c r="A122" s="233"/>
      <c r="B122" s="717" t="s">
        <v>413</v>
      </c>
      <c r="C122" s="718"/>
      <c r="D122" s="718"/>
      <c r="E122" s="719"/>
      <c r="F122" s="718"/>
    </row>
    <row r="123" spans="1:6" s="465" customFormat="1" ht="15">
      <c r="A123" s="233"/>
      <c r="B123" s="717" t="s">
        <v>433</v>
      </c>
      <c r="C123" s="718"/>
      <c r="D123" s="718"/>
      <c r="E123" s="719"/>
      <c r="F123" s="718"/>
    </row>
    <row r="124" spans="1:6" s="465" customFormat="1" ht="38.25">
      <c r="A124" s="233"/>
      <c r="B124" s="717" t="s">
        <v>434</v>
      </c>
      <c r="C124" s="718"/>
      <c r="D124" s="718"/>
      <c r="E124" s="719"/>
      <c r="F124" s="718"/>
    </row>
    <row r="125" spans="1:6" s="465" customFormat="1" ht="38.25" customHeight="1">
      <c r="A125" s="233"/>
      <c r="B125" s="717" t="s">
        <v>416</v>
      </c>
      <c r="C125" s="721" t="s">
        <v>43</v>
      </c>
      <c r="D125" s="722">
        <v>1</v>
      </c>
      <c r="E125" s="719"/>
      <c r="F125" s="722">
        <f>+D125*E125</f>
        <v>0</v>
      </c>
    </row>
    <row r="126" spans="1:6" s="465" customFormat="1">
      <c r="A126" s="233"/>
      <c r="B126" s="172"/>
      <c r="C126" s="177"/>
      <c r="D126" s="83"/>
      <c r="E126" s="83"/>
      <c r="F126" s="83"/>
    </row>
    <row r="127" spans="1:6" s="465" customFormat="1" ht="25.5">
      <c r="A127" s="233"/>
      <c r="B127" s="724" t="s">
        <v>435</v>
      </c>
      <c r="C127" s="177"/>
      <c r="D127" s="83"/>
      <c r="E127" s="83"/>
      <c r="F127" s="83"/>
    </row>
    <row r="128" spans="1:6" s="720" customFormat="1">
      <c r="A128" s="233"/>
      <c r="B128" s="717" t="s">
        <v>404</v>
      </c>
      <c r="D128" s="715"/>
      <c r="E128" s="715"/>
      <c r="F128" s="715"/>
    </row>
    <row r="129" spans="1:6" s="720" customFormat="1">
      <c r="B129" s="717" t="s">
        <v>436</v>
      </c>
      <c r="D129" s="715"/>
      <c r="E129" s="715"/>
      <c r="F129" s="715"/>
    </row>
    <row r="130" spans="1:6" s="720" customFormat="1">
      <c r="B130" s="717" t="s">
        <v>437</v>
      </c>
      <c r="D130" s="715"/>
      <c r="E130" s="715"/>
      <c r="F130" s="715"/>
    </row>
    <row r="131" spans="1:6" s="720" customFormat="1">
      <c r="B131" s="717" t="s">
        <v>438</v>
      </c>
      <c r="D131" s="715"/>
      <c r="E131" s="715"/>
      <c r="F131" s="715"/>
    </row>
    <row r="132" spans="1:6" s="720" customFormat="1" ht="25.5">
      <c r="B132" s="717" t="s">
        <v>842</v>
      </c>
      <c r="D132" s="715"/>
      <c r="E132" s="715"/>
      <c r="F132" s="715"/>
    </row>
    <row r="133" spans="1:6" s="720" customFormat="1" ht="25.5">
      <c r="B133" s="717" t="s">
        <v>430</v>
      </c>
      <c r="D133" s="715"/>
      <c r="E133" s="715"/>
      <c r="F133" s="715"/>
    </row>
    <row r="134" spans="1:6" s="720" customFormat="1" ht="38.25">
      <c r="B134" s="717" t="s">
        <v>439</v>
      </c>
      <c r="D134" s="715"/>
      <c r="E134" s="715"/>
      <c r="F134" s="715"/>
    </row>
    <row r="135" spans="1:6" s="720" customFormat="1" ht="25.5">
      <c r="B135" s="717" t="s">
        <v>409</v>
      </c>
      <c r="D135" s="715"/>
      <c r="E135" s="715"/>
      <c r="F135" s="715"/>
    </row>
    <row r="136" spans="1:6" s="720" customFormat="1">
      <c r="B136" s="717" t="s">
        <v>432</v>
      </c>
      <c r="D136" s="715"/>
      <c r="E136" s="715"/>
      <c r="F136" s="715"/>
    </row>
    <row r="137" spans="1:6" s="720" customFormat="1" ht="25.5">
      <c r="B137" s="717" t="s">
        <v>440</v>
      </c>
      <c r="D137" s="715"/>
      <c r="E137" s="715"/>
      <c r="F137" s="715"/>
    </row>
    <row r="138" spans="1:6" s="720" customFormat="1">
      <c r="B138" s="717" t="s">
        <v>412</v>
      </c>
      <c r="D138" s="715"/>
      <c r="E138" s="715"/>
      <c r="F138" s="715"/>
    </row>
    <row r="139" spans="1:6" s="720" customFormat="1" ht="25.5">
      <c r="B139" s="717" t="s">
        <v>441</v>
      </c>
      <c r="D139" s="715"/>
      <c r="E139" s="715"/>
      <c r="F139" s="715"/>
    </row>
    <row r="140" spans="1:6" s="720" customFormat="1">
      <c r="B140" s="717" t="s">
        <v>433</v>
      </c>
      <c r="D140" s="715"/>
      <c r="E140" s="715"/>
      <c r="F140" s="715"/>
    </row>
    <row r="141" spans="1:6" s="465" customFormat="1" ht="38.25">
      <c r="A141" s="233"/>
      <c r="B141" s="717" t="s">
        <v>442</v>
      </c>
      <c r="C141" s="718"/>
      <c r="D141" s="718"/>
      <c r="E141" s="719"/>
      <c r="F141" s="718"/>
    </row>
    <row r="142" spans="1:6" s="465" customFormat="1" ht="37.5" customHeight="1">
      <c r="A142" s="233"/>
      <c r="B142" s="717" t="s">
        <v>416</v>
      </c>
      <c r="C142" s="721" t="s">
        <v>43</v>
      </c>
      <c r="D142" s="722">
        <v>1</v>
      </c>
      <c r="E142" s="719"/>
      <c r="F142" s="722">
        <f>+D142*E142</f>
        <v>0</v>
      </c>
    </row>
    <row r="143" spans="1:6" s="465" customFormat="1">
      <c r="A143" s="233"/>
      <c r="B143" s="420"/>
      <c r="C143" s="177"/>
      <c r="D143" s="83"/>
      <c r="E143" s="83"/>
      <c r="F143" s="83"/>
    </row>
    <row r="144" spans="1:6" s="465" customFormat="1" ht="25.5">
      <c r="A144" s="233"/>
      <c r="B144" s="724" t="s">
        <v>443</v>
      </c>
      <c r="C144" s="718"/>
      <c r="D144" s="718"/>
      <c r="E144" s="719"/>
      <c r="F144" s="718"/>
    </row>
    <row r="145" spans="1:6" s="465" customFormat="1" ht="15">
      <c r="A145" s="233"/>
      <c r="B145" s="717" t="s">
        <v>444</v>
      </c>
      <c r="C145" s="718"/>
      <c r="D145" s="718"/>
      <c r="E145" s="719"/>
      <c r="F145" s="718"/>
    </row>
    <row r="146" spans="1:6" s="465" customFormat="1" ht="15">
      <c r="A146" s="233"/>
      <c r="B146" s="717" t="s">
        <v>445</v>
      </c>
      <c r="C146" s="718"/>
      <c r="D146" s="718"/>
      <c r="E146" s="719"/>
      <c r="F146" s="718"/>
    </row>
    <row r="147" spans="1:6" s="465" customFormat="1" ht="15">
      <c r="A147" s="233"/>
      <c r="B147" s="717" t="s">
        <v>446</v>
      </c>
      <c r="C147" s="718"/>
      <c r="D147" s="718"/>
      <c r="E147" s="719"/>
      <c r="F147" s="718"/>
    </row>
    <row r="148" spans="1:6" s="465" customFormat="1" ht="25.5">
      <c r="A148" s="233"/>
      <c r="B148" s="717" t="s">
        <v>843</v>
      </c>
      <c r="C148" s="718"/>
      <c r="D148" s="718"/>
      <c r="E148" s="719"/>
      <c r="F148" s="718"/>
    </row>
    <row r="149" spans="1:6" s="465" customFormat="1" ht="38.25">
      <c r="A149" s="233"/>
      <c r="B149" s="717" t="s">
        <v>447</v>
      </c>
      <c r="C149" s="718"/>
      <c r="D149" s="718"/>
      <c r="E149" s="719"/>
      <c r="F149" s="718"/>
    </row>
    <row r="150" spans="1:6" s="465" customFormat="1" ht="25.5">
      <c r="A150" s="233"/>
      <c r="B150" s="717" t="s">
        <v>448</v>
      </c>
      <c r="C150" s="718"/>
      <c r="D150" s="718"/>
      <c r="E150" s="719"/>
      <c r="F150" s="718"/>
    </row>
    <row r="151" spans="1:6" s="465" customFormat="1" ht="15">
      <c r="A151" s="233"/>
      <c r="B151" s="717" t="s">
        <v>449</v>
      </c>
      <c r="C151" s="718"/>
      <c r="D151" s="718"/>
      <c r="E151" s="719"/>
      <c r="F151" s="718"/>
    </row>
    <row r="152" spans="1:6" s="465" customFormat="1" ht="15">
      <c r="A152" s="233"/>
      <c r="B152" s="717" t="s">
        <v>450</v>
      </c>
      <c r="C152" s="718"/>
      <c r="D152" s="718"/>
      <c r="E152" s="719"/>
      <c r="F152" s="718"/>
    </row>
    <row r="153" spans="1:6" s="465" customFormat="1" ht="15">
      <c r="A153" s="233"/>
      <c r="B153" s="717" t="s">
        <v>451</v>
      </c>
      <c r="C153" s="718"/>
      <c r="D153" s="718"/>
      <c r="E153" s="719"/>
      <c r="F153" s="718"/>
    </row>
    <row r="154" spans="1:6" s="465" customFormat="1" ht="25.5">
      <c r="A154" s="233"/>
      <c r="B154" s="717" t="s">
        <v>452</v>
      </c>
      <c r="C154" s="718"/>
      <c r="D154" s="718"/>
      <c r="E154" s="719"/>
      <c r="F154" s="718"/>
    </row>
    <row r="155" spans="1:6" s="465" customFormat="1" ht="25.5">
      <c r="A155" s="233"/>
      <c r="B155" s="717" t="s">
        <v>453</v>
      </c>
      <c r="C155" s="718"/>
      <c r="D155" s="718"/>
      <c r="E155" s="719"/>
      <c r="F155" s="718"/>
    </row>
    <row r="156" spans="1:6" s="465" customFormat="1" ht="38.25">
      <c r="A156" s="233"/>
      <c r="B156" s="717" t="s">
        <v>454</v>
      </c>
      <c r="C156" s="718"/>
      <c r="D156" s="718"/>
      <c r="E156" s="719"/>
      <c r="F156" s="718"/>
    </row>
    <row r="157" spans="1:6" s="465" customFormat="1" ht="38.25" customHeight="1">
      <c r="A157" s="233"/>
      <c r="B157" s="717" t="s">
        <v>416</v>
      </c>
      <c r="C157" s="721" t="s">
        <v>43</v>
      </c>
      <c r="D157" s="722">
        <v>8</v>
      </c>
      <c r="E157" s="719"/>
      <c r="F157" s="722">
        <f>+D157*E157</f>
        <v>0</v>
      </c>
    </row>
    <row r="158" spans="1:6" s="465" customFormat="1">
      <c r="A158" s="233"/>
      <c r="B158" s="723"/>
      <c r="C158" s="720"/>
      <c r="D158" s="715"/>
      <c r="E158" s="715"/>
      <c r="F158" s="715"/>
    </row>
    <row r="159" spans="1:6" s="465" customFormat="1" ht="25.5">
      <c r="A159" s="233"/>
      <c r="B159" s="724" t="s">
        <v>455</v>
      </c>
      <c r="C159" s="718"/>
      <c r="D159" s="718"/>
      <c r="E159" s="719"/>
      <c r="F159" s="718"/>
    </row>
    <row r="160" spans="1:6" s="465" customFormat="1" ht="15">
      <c r="A160" s="233"/>
      <c r="B160" s="717" t="s">
        <v>444</v>
      </c>
      <c r="C160" s="718"/>
      <c r="D160" s="718"/>
      <c r="E160" s="719"/>
      <c r="F160" s="718"/>
    </row>
    <row r="161" spans="1:6" s="465" customFormat="1" ht="15">
      <c r="A161" s="233"/>
      <c r="B161" s="717" t="s">
        <v>445</v>
      </c>
      <c r="C161" s="718"/>
      <c r="D161" s="718"/>
      <c r="E161" s="719"/>
      <c r="F161" s="718"/>
    </row>
    <row r="162" spans="1:6" s="465" customFormat="1" ht="15">
      <c r="A162" s="233"/>
      <c r="B162" s="717" t="s">
        <v>446</v>
      </c>
      <c r="C162" s="718"/>
      <c r="D162" s="718"/>
      <c r="E162" s="719"/>
      <c r="F162" s="718"/>
    </row>
    <row r="163" spans="1:6" s="465" customFormat="1" ht="38.25">
      <c r="A163" s="233"/>
      <c r="B163" s="717" t="s">
        <v>844</v>
      </c>
      <c r="C163" s="718"/>
      <c r="D163" s="718"/>
      <c r="E163" s="719"/>
      <c r="F163" s="718"/>
    </row>
    <row r="164" spans="1:6" s="465" customFormat="1" ht="38.25">
      <c r="A164" s="233"/>
      <c r="B164" s="717" t="s">
        <v>456</v>
      </c>
      <c r="C164" s="718"/>
      <c r="D164" s="718"/>
      <c r="E164" s="719"/>
      <c r="F164" s="718"/>
    </row>
    <row r="165" spans="1:6" s="465" customFormat="1" ht="25.5">
      <c r="A165" s="233"/>
      <c r="B165" s="717" t="s">
        <v>448</v>
      </c>
      <c r="C165" s="718"/>
      <c r="D165" s="718"/>
      <c r="E165" s="719"/>
      <c r="F165" s="718"/>
    </row>
    <row r="166" spans="1:6" s="465" customFormat="1" ht="15">
      <c r="A166" s="233"/>
      <c r="B166" s="717" t="s">
        <v>432</v>
      </c>
      <c r="C166" s="718"/>
      <c r="D166" s="718"/>
      <c r="E166" s="719"/>
      <c r="F166" s="718"/>
    </row>
    <row r="167" spans="1:6" s="465" customFormat="1" ht="15">
      <c r="A167" s="233"/>
      <c r="B167" s="717" t="s">
        <v>450</v>
      </c>
      <c r="C167" s="718"/>
      <c r="D167" s="718"/>
      <c r="E167" s="719"/>
      <c r="F167" s="718"/>
    </row>
    <row r="168" spans="1:6" s="429" customFormat="1" ht="15">
      <c r="A168" s="310"/>
      <c r="B168" s="717" t="s">
        <v>451</v>
      </c>
      <c r="C168" s="718"/>
      <c r="D168" s="718"/>
      <c r="E168" s="719"/>
      <c r="F168" s="718"/>
    </row>
    <row r="169" spans="1:6" s="429" customFormat="1" ht="15">
      <c r="A169" s="310"/>
      <c r="B169" s="717" t="s">
        <v>457</v>
      </c>
      <c r="C169" s="718"/>
      <c r="D169" s="718"/>
      <c r="E169" s="719"/>
      <c r="F169" s="718"/>
    </row>
    <row r="170" spans="1:6" s="429" customFormat="1" ht="15">
      <c r="A170" s="310"/>
      <c r="B170" s="717" t="s">
        <v>458</v>
      </c>
      <c r="C170" s="718"/>
      <c r="D170" s="718"/>
      <c r="E170" s="719"/>
      <c r="F170" s="718"/>
    </row>
    <row r="171" spans="1:6" s="429" customFormat="1" ht="25.5">
      <c r="A171" s="310"/>
      <c r="B171" s="717" t="s">
        <v>459</v>
      </c>
      <c r="C171" s="718"/>
      <c r="D171" s="718"/>
      <c r="E171" s="719"/>
      <c r="F171" s="718"/>
    </row>
    <row r="172" spans="1:6" s="429" customFormat="1" ht="38.25" customHeight="1">
      <c r="A172" s="310"/>
      <c r="B172" s="717" t="s">
        <v>416</v>
      </c>
      <c r="C172" s="721" t="s">
        <v>43</v>
      </c>
      <c r="D172" s="722">
        <v>1</v>
      </c>
      <c r="E172" s="719"/>
      <c r="F172" s="722">
        <f>+D172*E172</f>
        <v>0</v>
      </c>
    </row>
    <row r="173" spans="1:6" s="429" customFormat="1">
      <c r="A173" s="310"/>
      <c r="B173" s="495"/>
      <c r="C173" s="443"/>
      <c r="D173" s="444"/>
      <c r="E173" s="445"/>
      <c r="F173" s="442"/>
    </row>
    <row r="174" spans="1:6" s="429" customFormat="1" ht="15">
      <c r="A174" s="310"/>
      <c r="B174" s="724" t="s">
        <v>460</v>
      </c>
      <c r="C174" s="718"/>
      <c r="D174" s="718"/>
      <c r="E174" s="719"/>
      <c r="F174" s="718"/>
    </row>
    <row r="175" spans="1:6" s="429" customFormat="1" ht="15">
      <c r="A175" s="310"/>
      <c r="B175" s="717" t="s">
        <v>444</v>
      </c>
      <c r="C175" s="718"/>
      <c r="D175" s="718"/>
      <c r="E175" s="719"/>
      <c r="F175" s="718"/>
    </row>
    <row r="176" spans="1:6" s="429" customFormat="1" ht="15">
      <c r="A176" s="310"/>
      <c r="B176" s="717" t="s">
        <v>461</v>
      </c>
      <c r="C176" s="718"/>
      <c r="D176" s="718"/>
      <c r="E176" s="719"/>
      <c r="F176" s="718"/>
    </row>
    <row r="177" spans="1:6" s="429" customFormat="1" ht="15">
      <c r="A177" s="310"/>
      <c r="B177" s="717" t="s">
        <v>462</v>
      </c>
      <c r="C177" s="718"/>
      <c r="D177" s="718"/>
      <c r="E177" s="719"/>
      <c r="F177" s="718"/>
    </row>
    <row r="178" spans="1:6" s="429" customFormat="1" ht="38.25">
      <c r="A178" s="310"/>
      <c r="B178" s="717" t="s">
        <v>844</v>
      </c>
      <c r="C178" s="718"/>
      <c r="D178" s="718"/>
      <c r="E178" s="719"/>
      <c r="F178" s="718"/>
    </row>
    <row r="179" spans="1:6" s="429" customFormat="1" ht="15">
      <c r="A179" s="310"/>
      <c r="B179" s="717" t="s">
        <v>463</v>
      </c>
      <c r="C179" s="718"/>
      <c r="D179" s="718"/>
      <c r="E179" s="719"/>
      <c r="F179" s="718"/>
    </row>
    <row r="180" spans="1:6" s="429" customFormat="1" ht="38.25">
      <c r="A180" s="310"/>
      <c r="B180" s="717" t="s">
        <v>464</v>
      </c>
      <c r="C180" s="718"/>
      <c r="D180" s="718"/>
      <c r="E180" s="719"/>
      <c r="F180" s="718"/>
    </row>
    <row r="181" spans="1:6" s="429" customFormat="1" ht="15">
      <c r="A181" s="310"/>
      <c r="B181" s="717" t="s">
        <v>432</v>
      </c>
      <c r="C181" s="718"/>
      <c r="D181" s="718"/>
      <c r="E181" s="719"/>
      <c r="F181" s="718"/>
    </row>
    <row r="182" spans="1:6" s="429" customFormat="1" ht="15">
      <c r="A182" s="310"/>
      <c r="B182" s="717" t="s">
        <v>465</v>
      </c>
      <c r="C182" s="718"/>
      <c r="D182" s="718"/>
      <c r="E182" s="719"/>
      <c r="F182" s="718"/>
    </row>
    <row r="183" spans="1:6" s="429" customFormat="1" ht="15">
      <c r="A183" s="310"/>
      <c r="B183" s="717" t="s">
        <v>451</v>
      </c>
      <c r="C183" s="718"/>
      <c r="D183" s="718"/>
      <c r="E183" s="719"/>
      <c r="F183" s="718"/>
    </row>
    <row r="184" spans="1:6" s="429" customFormat="1" ht="14.25" customHeight="1">
      <c r="A184" s="310"/>
      <c r="B184" s="717" t="s">
        <v>457</v>
      </c>
      <c r="C184" s="718"/>
      <c r="D184" s="718"/>
      <c r="E184" s="719"/>
      <c r="F184" s="718"/>
    </row>
    <row r="185" spans="1:6" s="429" customFormat="1" ht="15">
      <c r="A185" s="310"/>
      <c r="B185" s="717" t="s">
        <v>458</v>
      </c>
      <c r="C185" s="718"/>
      <c r="D185" s="718"/>
      <c r="E185" s="719"/>
      <c r="F185" s="718"/>
    </row>
    <row r="186" spans="1:6" s="465" customFormat="1" ht="25.5">
      <c r="A186" s="233"/>
      <c r="B186" s="717" t="s">
        <v>459</v>
      </c>
      <c r="C186" s="718"/>
      <c r="D186" s="718"/>
      <c r="E186" s="719"/>
      <c r="F186" s="718"/>
    </row>
    <row r="187" spans="1:6" s="465" customFormat="1" ht="38.25" customHeight="1">
      <c r="A187" s="233"/>
      <c r="B187" s="717" t="s">
        <v>416</v>
      </c>
      <c r="C187" s="721" t="s">
        <v>43</v>
      </c>
      <c r="D187" s="722">
        <v>7</v>
      </c>
      <c r="E187" s="719"/>
      <c r="F187" s="722">
        <f>+D187*E187</f>
        <v>0</v>
      </c>
    </row>
    <row r="188" spans="1:6" s="24" customFormat="1">
      <c r="A188" s="178"/>
      <c r="B188" s="234"/>
      <c r="C188" s="37"/>
      <c r="D188" s="38"/>
      <c r="E188" s="160"/>
      <c r="F188" s="207"/>
    </row>
    <row r="189" spans="1:6" s="24" customFormat="1">
      <c r="A189" s="178"/>
      <c r="B189" s="234"/>
      <c r="C189" s="37"/>
      <c r="D189" s="38"/>
      <c r="E189" s="160"/>
      <c r="F189" s="207"/>
    </row>
    <row r="190" spans="1:6" s="24" customFormat="1" ht="15">
      <c r="A190" s="178"/>
      <c r="B190" s="724" t="s">
        <v>467</v>
      </c>
      <c r="C190" s="718"/>
      <c r="D190" s="718"/>
      <c r="E190" s="719"/>
      <c r="F190" s="718"/>
    </row>
    <row r="191" spans="1:6" s="24" customFormat="1" ht="15">
      <c r="A191" s="178"/>
      <c r="B191" s="717" t="s">
        <v>444</v>
      </c>
      <c r="C191" s="718"/>
      <c r="D191" s="718"/>
      <c r="E191" s="719"/>
      <c r="F191" s="718"/>
    </row>
    <row r="192" spans="1:6" s="24" customFormat="1" ht="15">
      <c r="A192" s="178"/>
      <c r="B192" s="717" t="s">
        <v>461</v>
      </c>
      <c r="C192" s="718"/>
      <c r="D192" s="718"/>
      <c r="E192" s="719"/>
      <c r="F192" s="718"/>
    </row>
    <row r="193" spans="1:6" s="24" customFormat="1" ht="15">
      <c r="A193" s="178"/>
      <c r="B193" s="717" t="s">
        <v>462</v>
      </c>
      <c r="C193" s="718"/>
      <c r="D193" s="718"/>
      <c r="E193" s="719"/>
      <c r="F193" s="718"/>
    </row>
    <row r="194" spans="1:6" s="24" customFormat="1" ht="38.25">
      <c r="A194" s="178"/>
      <c r="B194" s="717" t="s">
        <v>844</v>
      </c>
      <c r="C194" s="718"/>
      <c r="D194" s="718"/>
      <c r="E194" s="719"/>
      <c r="F194" s="718"/>
    </row>
    <row r="195" spans="1:6" s="24" customFormat="1" ht="38.25">
      <c r="A195" s="178"/>
      <c r="B195" s="717" t="s">
        <v>447</v>
      </c>
      <c r="C195" s="718"/>
      <c r="D195" s="718"/>
      <c r="E195" s="719"/>
      <c r="F195" s="718"/>
    </row>
    <row r="196" spans="1:6" s="24" customFormat="1" ht="15">
      <c r="A196" s="178"/>
      <c r="B196" s="717" t="s">
        <v>468</v>
      </c>
      <c r="C196" s="718"/>
      <c r="D196" s="718"/>
      <c r="E196" s="719"/>
      <c r="F196" s="718"/>
    </row>
    <row r="197" spans="1:6" s="24" customFormat="1" ht="25.5">
      <c r="A197" s="178"/>
      <c r="B197" s="717" t="s">
        <v>448</v>
      </c>
      <c r="C197" s="718"/>
      <c r="D197" s="718"/>
      <c r="E197" s="719"/>
      <c r="F197" s="718"/>
    </row>
    <row r="198" spans="1:6" s="24" customFormat="1" ht="15">
      <c r="A198" s="178"/>
      <c r="B198" s="717" t="s">
        <v>449</v>
      </c>
      <c r="C198" s="718"/>
      <c r="D198" s="718"/>
      <c r="E198" s="719"/>
      <c r="F198" s="718"/>
    </row>
    <row r="199" spans="1:6" s="24" customFormat="1" ht="15">
      <c r="A199" s="178"/>
      <c r="B199" s="717" t="s">
        <v>450</v>
      </c>
      <c r="C199" s="718"/>
      <c r="D199" s="718"/>
      <c r="E199" s="719"/>
      <c r="F199" s="718"/>
    </row>
    <row r="200" spans="1:6" s="24" customFormat="1" ht="15">
      <c r="A200" s="178"/>
      <c r="B200" s="717" t="s">
        <v>451</v>
      </c>
      <c r="C200" s="718"/>
      <c r="D200" s="718"/>
      <c r="E200" s="719"/>
      <c r="F200" s="718"/>
    </row>
    <row r="201" spans="1:6" s="24" customFormat="1" ht="25.5">
      <c r="A201" s="178"/>
      <c r="B201" s="717" t="s">
        <v>452</v>
      </c>
      <c r="C201" s="718"/>
      <c r="D201" s="718"/>
      <c r="E201" s="719"/>
      <c r="F201" s="718"/>
    </row>
    <row r="202" spans="1:6" s="465" customFormat="1" ht="15">
      <c r="A202" s="233"/>
      <c r="B202" s="717" t="s">
        <v>458</v>
      </c>
      <c r="C202" s="718"/>
      <c r="D202" s="718"/>
      <c r="E202" s="719"/>
      <c r="F202" s="718"/>
    </row>
    <row r="203" spans="1:6" s="465" customFormat="1" ht="15">
      <c r="A203" s="233"/>
      <c r="B203" s="717" t="s">
        <v>469</v>
      </c>
      <c r="C203" s="718"/>
      <c r="D203" s="718"/>
      <c r="E203" s="719"/>
      <c r="F203" s="722"/>
    </row>
    <row r="204" spans="1:6" s="24" customFormat="1" ht="37.5" customHeight="1">
      <c r="A204" s="178"/>
      <c r="B204" s="717" t="s">
        <v>416</v>
      </c>
      <c r="C204" s="721" t="s">
        <v>43</v>
      </c>
      <c r="D204" s="722">
        <v>8</v>
      </c>
      <c r="E204" s="719"/>
      <c r="F204" s="722">
        <f>+D204*E204</f>
        <v>0</v>
      </c>
    </row>
    <row r="205" spans="1:6" s="24" customFormat="1">
      <c r="A205" s="178"/>
      <c r="B205" s="495"/>
      <c r="C205" s="37"/>
      <c r="D205" s="38"/>
      <c r="E205" s="160"/>
      <c r="F205" s="207"/>
    </row>
    <row r="206" spans="1:6" s="24" customFormat="1">
      <c r="A206" s="178"/>
      <c r="B206" s="495"/>
      <c r="C206" s="37"/>
      <c r="D206" s="38"/>
      <c r="E206" s="160"/>
      <c r="F206" s="207"/>
    </row>
    <row r="207" spans="1:6" s="24" customFormat="1" ht="15">
      <c r="A207" s="178"/>
      <c r="B207" s="724" t="s">
        <v>470</v>
      </c>
      <c r="C207" s="718"/>
      <c r="D207" s="718"/>
      <c r="E207" s="719"/>
      <c r="F207" s="718"/>
    </row>
    <row r="208" spans="1:6" s="24" customFormat="1" ht="15">
      <c r="A208" s="178"/>
      <c r="B208" s="717" t="s">
        <v>444</v>
      </c>
      <c r="C208" s="718"/>
      <c r="D208" s="718"/>
      <c r="E208" s="719"/>
      <c r="F208" s="718"/>
    </row>
    <row r="209" spans="1:6" s="24" customFormat="1" ht="15">
      <c r="A209" s="178"/>
      <c r="B209" s="717" t="s">
        <v>471</v>
      </c>
      <c r="C209" s="718"/>
      <c r="D209" s="718"/>
      <c r="E209" s="719"/>
      <c r="F209" s="718"/>
    </row>
    <row r="210" spans="1:6" s="24" customFormat="1" ht="15">
      <c r="A210" s="178"/>
      <c r="B210" s="717" t="s">
        <v>472</v>
      </c>
      <c r="C210" s="718"/>
      <c r="D210" s="718"/>
      <c r="E210" s="719"/>
      <c r="F210" s="718"/>
    </row>
    <row r="211" spans="1:6" s="24" customFormat="1" ht="38.25">
      <c r="A211" s="178"/>
      <c r="B211" s="717" t="s">
        <v>844</v>
      </c>
      <c r="C211" s="718"/>
      <c r="D211" s="718"/>
      <c r="E211" s="719"/>
      <c r="F211" s="718"/>
    </row>
    <row r="212" spans="1:6" s="465" customFormat="1" ht="38.25">
      <c r="A212" s="726"/>
      <c r="B212" s="717" t="s">
        <v>473</v>
      </c>
      <c r="C212" s="718"/>
      <c r="D212" s="718"/>
      <c r="E212" s="719"/>
      <c r="F212" s="718"/>
    </row>
    <row r="213" spans="1:6" s="465" customFormat="1" ht="25.5">
      <c r="A213" s="726"/>
      <c r="B213" s="717" t="s">
        <v>474</v>
      </c>
      <c r="C213" s="718"/>
      <c r="D213" s="718"/>
      <c r="E213" s="719"/>
      <c r="F213" s="718"/>
    </row>
    <row r="214" spans="1:6" s="728" customFormat="1" ht="15">
      <c r="A214" s="727"/>
      <c r="B214" s="717" t="s">
        <v>432</v>
      </c>
      <c r="C214" s="718"/>
      <c r="D214" s="718"/>
      <c r="E214" s="719"/>
      <c r="F214" s="718"/>
    </row>
    <row r="215" spans="1:6" s="465" customFormat="1" ht="15">
      <c r="A215" s="726"/>
      <c r="B215" s="717" t="s">
        <v>450</v>
      </c>
      <c r="C215" s="718"/>
      <c r="D215" s="718"/>
      <c r="E215" s="719"/>
      <c r="F215" s="718"/>
    </row>
    <row r="216" spans="1:6" s="465" customFormat="1" ht="15">
      <c r="A216" s="726"/>
      <c r="B216" s="717" t="s">
        <v>451</v>
      </c>
      <c r="C216" s="718"/>
      <c r="D216" s="718"/>
      <c r="E216" s="719"/>
      <c r="F216" s="718"/>
    </row>
    <row r="217" spans="1:6" s="465" customFormat="1" ht="15">
      <c r="A217" s="726"/>
      <c r="B217" s="717" t="s">
        <v>475</v>
      </c>
      <c r="C217" s="718"/>
      <c r="D217" s="718"/>
      <c r="E217" s="719"/>
      <c r="F217" s="718"/>
    </row>
    <row r="218" spans="1:6" s="465" customFormat="1" ht="15">
      <c r="A218" s="726"/>
      <c r="B218" s="717" t="s">
        <v>458</v>
      </c>
      <c r="C218" s="718"/>
      <c r="D218" s="718"/>
      <c r="E218" s="719"/>
      <c r="F218" s="718"/>
    </row>
    <row r="219" spans="1:6" s="465" customFormat="1" ht="38.25">
      <c r="A219" s="726"/>
      <c r="B219" s="717" t="s">
        <v>466</v>
      </c>
      <c r="C219" s="718"/>
      <c r="D219" s="718"/>
      <c r="E219" s="719"/>
      <c r="F219" s="718"/>
    </row>
    <row r="220" spans="1:6" s="465" customFormat="1" ht="38.25" customHeight="1">
      <c r="A220" s="233"/>
      <c r="B220" s="717" t="s">
        <v>416</v>
      </c>
      <c r="C220" s="721" t="s">
        <v>43</v>
      </c>
      <c r="D220" s="722">
        <v>1</v>
      </c>
      <c r="E220" s="719"/>
      <c r="F220" s="722">
        <f>+D220*E220</f>
        <v>0</v>
      </c>
    </row>
    <row r="221" spans="1:6" s="465" customFormat="1">
      <c r="A221" s="233"/>
      <c r="B221" s="729"/>
      <c r="D221" s="725"/>
      <c r="E221" s="725"/>
      <c r="F221" s="725"/>
    </row>
    <row r="222" spans="1:6" s="465" customFormat="1" ht="15">
      <c r="A222" s="233" t="s">
        <v>102</v>
      </c>
      <c r="B222" s="724" t="s">
        <v>476</v>
      </c>
      <c r="C222" s="718"/>
      <c r="D222" s="718"/>
      <c r="E222" s="719"/>
      <c r="F222" s="718"/>
    </row>
    <row r="223" spans="1:6" s="465" customFormat="1">
      <c r="A223" s="233"/>
      <c r="B223" s="729"/>
      <c r="D223" s="725"/>
      <c r="E223" s="725"/>
      <c r="F223" s="725"/>
    </row>
    <row r="224" spans="1:6" s="465" customFormat="1" ht="25.5">
      <c r="A224" s="233"/>
      <c r="B224" s="724" t="s">
        <v>477</v>
      </c>
      <c r="C224" s="718"/>
      <c r="D224" s="718"/>
      <c r="E224" s="719"/>
      <c r="F224" s="718"/>
    </row>
    <row r="225" spans="1:6" s="465" customFormat="1" ht="15">
      <c r="A225" s="233"/>
      <c r="B225" s="717" t="s">
        <v>444</v>
      </c>
      <c r="C225" s="718"/>
      <c r="D225" s="718"/>
      <c r="E225" s="719"/>
      <c r="F225" s="718"/>
    </row>
    <row r="226" spans="1:6" s="465" customFormat="1" ht="15">
      <c r="A226" s="233"/>
      <c r="B226" s="717" t="s">
        <v>478</v>
      </c>
      <c r="C226" s="718"/>
      <c r="D226" s="718"/>
      <c r="E226" s="719"/>
      <c r="F226" s="718"/>
    </row>
    <row r="227" spans="1:6" s="465" customFormat="1" ht="15">
      <c r="A227" s="233"/>
      <c r="B227" s="717" t="s">
        <v>479</v>
      </c>
      <c r="C227" s="718"/>
      <c r="D227" s="718"/>
      <c r="E227" s="719"/>
      <c r="F227" s="718"/>
    </row>
    <row r="228" spans="1:6" s="465" customFormat="1" ht="15">
      <c r="A228" s="233"/>
      <c r="B228" s="717" t="s">
        <v>480</v>
      </c>
      <c r="C228" s="718"/>
      <c r="D228" s="718"/>
      <c r="E228" s="719"/>
      <c r="F228" s="718"/>
    </row>
    <row r="229" spans="1:6" s="465" customFormat="1" ht="38.25">
      <c r="A229" s="233"/>
      <c r="B229" s="717" t="s">
        <v>671</v>
      </c>
      <c r="C229" s="718"/>
      <c r="D229" s="718"/>
      <c r="E229" s="719"/>
      <c r="F229" s="718"/>
    </row>
    <row r="230" spans="1:6" s="465" customFormat="1" ht="25.5">
      <c r="A230" s="233"/>
      <c r="B230" s="717" t="s">
        <v>666</v>
      </c>
      <c r="C230" s="718"/>
      <c r="D230" s="718"/>
      <c r="E230" s="719"/>
      <c r="F230" s="718"/>
    </row>
    <row r="231" spans="1:6" s="465" customFormat="1" ht="25.5">
      <c r="A231" s="233"/>
      <c r="B231" s="717" t="s">
        <v>665</v>
      </c>
      <c r="C231" s="718"/>
      <c r="D231" s="718"/>
      <c r="E231" s="719"/>
      <c r="F231" s="718"/>
    </row>
    <row r="232" spans="1:6" s="465" customFormat="1" ht="38.25">
      <c r="A232" s="233"/>
      <c r="B232" s="717" t="s">
        <v>667</v>
      </c>
      <c r="C232" s="718"/>
      <c r="D232" s="718"/>
      <c r="E232" s="719"/>
      <c r="F232" s="718"/>
    </row>
    <row r="233" spans="1:6" s="465" customFormat="1" ht="25.5">
      <c r="A233" s="233"/>
      <c r="B233" s="717" t="s">
        <v>668</v>
      </c>
      <c r="C233" s="718"/>
      <c r="D233" s="718"/>
      <c r="E233" s="719"/>
      <c r="F233" s="718"/>
    </row>
    <row r="234" spans="1:6" s="465" customFormat="1" ht="25.5">
      <c r="A234" s="233"/>
      <c r="B234" s="717" t="s">
        <v>409</v>
      </c>
      <c r="C234" s="718"/>
      <c r="D234" s="718"/>
      <c r="E234" s="719"/>
      <c r="F234" s="718"/>
    </row>
    <row r="235" spans="1:6" s="465" customFormat="1" ht="15">
      <c r="A235" s="233"/>
      <c r="B235" s="717" t="s">
        <v>432</v>
      </c>
      <c r="C235" s="718"/>
      <c r="D235" s="718"/>
      <c r="E235" s="719"/>
      <c r="F235" s="718"/>
    </row>
    <row r="236" spans="1:6" s="465" customFormat="1" ht="25.5">
      <c r="A236" s="233"/>
      <c r="B236" s="717" t="s">
        <v>440</v>
      </c>
      <c r="C236" s="718"/>
      <c r="D236" s="718"/>
      <c r="E236" s="719"/>
      <c r="F236" s="718"/>
    </row>
    <row r="237" spans="1:6" s="465" customFormat="1" ht="15">
      <c r="A237" s="233"/>
      <c r="B237" s="717" t="s">
        <v>483</v>
      </c>
      <c r="C237" s="718"/>
      <c r="D237" s="718"/>
      <c r="E237" s="719"/>
      <c r="F237" s="718"/>
    </row>
    <row r="238" spans="1:6" s="465" customFormat="1" ht="15">
      <c r="A238" s="233"/>
      <c r="B238" s="717" t="s">
        <v>484</v>
      </c>
      <c r="C238" s="718"/>
      <c r="D238" s="718"/>
      <c r="E238" s="719"/>
      <c r="F238" s="718"/>
    </row>
    <row r="239" spans="1:6" s="465" customFormat="1" ht="15">
      <c r="A239" s="233"/>
      <c r="B239" s="717" t="s">
        <v>458</v>
      </c>
      <c r="C239" s="718"/>
      <c r="D239" s="718"/>
      <c r="E239" s="719"/>
      <c r="F239" s="718"/>
    </row>
    <row r="240" spans="1:6" s="465" customFormat="1" ht="51">
      <c r="A240" s="233"/>
      <c r="B240" s="717" t="s">
        <v>652</v>
      </c>
      <c r="C240" s="718"/>
      <c r="D240" s="718"/>
      <c r="E240" s="719"/>
      <c r="F240" s="718"/>
    </row>
    <row r="241" spans="1:6" s="465" customFormat="1" ht="37.5" customHeight="1">
      <c r="A241" s="233"/>
      <c r="B241" s="717" t="s">
        <v>416</v>
      </c>
      <c r="C241" s="721" t="s">
        <v>43</v>
      </c>
      <c r="D241" s="722">
        <v>1</v>
      </c>
      <c r="E241" s="719"/>
      <c r="F241" s="722">
        <f>+D241*E241</f>
        <v>0</v>
      </c>
    </row>
    <row r="242" spans="1:6" s="465" customFormat="1">
      <c r="A242" s="233"/>
      <c r="B242" s="729"/>
      <c r="D242" s="725"/>
      <c r="E242" s="725"/>
      <c r="F242" s="725"/>
    </row>
    <row r="243" spans="1:6" s="465" customFormat="1" ht="25.5">
      <c r="A243" s="233"/>
      <c r="B243" s="724" t="s">
        <v>486</v>
      </c>
      <c r="C243" s="718"/>
      <c r="D243" s="718"/>
      <c r="E243" s="719"/>
      <c r="F243" s="718"/>
    </row>
    <row r="244" spans="1:6" s="465" customFormat="1" ht="15">
      <c r="A244" s="233"/>
      <c r="B244" s="717" t="s">
        <v>444</v>
      </c>
      <c r="C244" s="718"/>
      <c r="D244" s="718"/>
      <c r="E244" s="719"/>
      <c r="F244" s="718"/>
    </row>
    <row r="245" spans="1:6" s="465" customFormat="1" ht="38.25">
      <c r="A245" s="233"/>
      <c r="B245" s="717" t="s">
        <v>672</v>
      </c>
      <c r="C245" s="718"/>
      <c r="D245" s="718"/>
      <c r="E245" s="719"/>
      <c r="F245" s="718"/>
    </row>
    <row r="246" spans="1:6" s="465" customFormat="1" ht="25.5">
      <c r="A246" s="233"/>
      <c r="B246" s="717" t="s">
        <v>481</v>
      </c>
      <c r="C246" s="718"/>
      <c r="D246" s="718"/>
      <c r="E246" s="719"/>
      <c r="F246" s="718"/>
    </row>
    <row r="247" spans="1:6" s="465" customFormat="1" ht="25.5">
      <c r="A247" s="233"/>
      <c r="B247" s="717" t="s">
        <v>482</v>
      </c>
      <c r="C247" s="718"/>
      <c r="D247" s="718"/>
      <c r="E247" s="719"/>
      <c r="F247" s="718"/>
    </row>
    <row r="248" spans="1:6" s="465" customFormat="1" ht="51">
      <c r="A248" s="233"/>
      <c r="B248" s="717" t="s">
        <v>673</v>
      </c>
      <c r="C248" s="718"/>
      <c r="D248" s="718"/>
      <c r="E248" s="719"/>
      <c r="F248" s="718"/>
    </row>
    <row r="249" spans="1:6" s="465" customFormat="1" ht="25.5">
      <c r="A249" s="233"/>
      <c r="B249" s="717" t="s">
        <v>668</v>
      </c>
      <c r="C249" s="718"/>
      <c r="D249" s="718"/>
      <c r="E249" s="719"/>
      <c r="F249" s="718"/>
    </row>
    <row r="250" spans="1:6" s="465" customFormat="1" ht="25.5">
      <c r="A250" s="233"/>
      <c r="B250" s="717" t="s">
        <v>409</v>
      </c>
      <c r="C250" s="718"/>
      <c r="D250" s="718"/>
      <c r="E250" s="719"/>
      <c r="F250" s="718"/>
    </row>
    <row r="251" spans="1:6" s="465" customFormat="1" ht="15">
      <c r="A251" s="233"/>
      <c r="B251" s="717" t="s">
        <v>432</v>
      </c>
      <c r="C251" s="718"/>
      <c r="D251" s="718"/>
      <c r="E251" s="719"/>
      <c r="F251" s="718"/>
    </row>
    <row r="252" spans="1:6" s="465" customFormat="1" ht="25.5">
      <c r="A252" s="233"/>
      <c r="B252" s="717" t="s">
        <v>440</v>
      </c>
      <c r="C252" s="718"/>
      <c r="D252" s="718"/>
      <c r="E252" s="719"/>
      <c r="F252" s="718"/>
    </row>
    <row r="253" spans="1:6" s="465" customFormat="1" ht="15">
      <c r="A253" s="233"/>
      <c r="B253" s="717" t="s">
        <v>483</v>
      </c>
      <c r="C253" s="718"/>
      <c r="D253" s="718"/>
      <c r="E253" s="719"/>
      <c r="F253" s="718"/>
    </row>
    <row r="254" spans="1:6" s="465" customFormat="1" ht="15">
      <c r="A254" s="233"/>
      <c r="B254" s="717" t="s">
        <v>484</v>
      </c>
      <c r="C254" s="718"/>
      <c r="D254" s="718"/>
      <c r="E254" s="719"/>
      <c r="F254" s="718"/>
    </row>
    <row r="255" spans="1:6" s="465" customFormat="1" ht="15">
      <c r="A255" s="233"/>
      <c r="B255" s="717" t="s">
        <v>458</v>
      </c>
      <c r="C255" s="718"/>
      <c r="D255" s="718"/>
      <c r="E255" s="719"/>
      <c r="F255" s="718"/>
    </row>
    <row r="256" spans="1:6" s="465" customFormat="1" ht="63.75">
      <c r="A256" s="233"/>
      <c r="B256" s="717" t="s">
        <v>485</v>
      </c>
      <c r="C256" s="718"/>
      <c r="D256" s="718"/>
      <c r="E256" s="719"/>
      <c r="F256" s="718"/>
    </row>
    <row r="257" spans="1:6" s="465" customFormat="1" ht="38.25" customHeight="1">
      <c r="A257" s="233"/>
      <c r="B257" s="717" t="s">
        <v>416</v>
      </c>
      <c r="C257" s="721" t="s">
        <v>43</v>
      </c>
      <c r="D257" s="722">
        <v>1</v>
      </c>
      <c r="E257" s="719"/>
      <c r="F257" s="722">
        <f>+D257*E257</f>
        <v>0</v>
      </c>
    </row>
    <row r="258" spans="1:6" s="465" customFormat="1">
      <c r="A258" s="233"/>
      <c r="B258" s="729"/>
      <c r="D258" s="725"/>
      <c r="E258" s="725"/>
      <c r="F258" s="725"/>
    </row>
    <row r="259" spans="1:6" s="465" customFormat="1" ht="25.5">
      <c r="A259" s="233"/>
      <c r="B259" s="724" t="s">
        <v>487</v>
      </c>
      <c r="C259" s="718"/>
      <c r="D259" s="718"/>
      <c r="E259" s="719"/>
      <c r="F259" s="718"/>
    </row>
    <row r="260" spans="1:6" s="465" customFormat="1" ht="15">
      <c r="A260" s="233"/>
      <c r="B260" s="717" t="s">
        <v>444</v>
      </c>
      <c r="C260" s="718"/>
      <c r="D260" s="718"/>
      <c r="E260" s="719"/>
      <c r="F260" s="718"/>
    </row>
    <row r="261" spans="1:6" s="465" customFormat="1" ht="15">
      <c r="A261" s="233"/>
      <c r="B261" s="717" t="s">
        <v>488</v>
      </c>
      <c r="C261" s="718"/>
      <c r="D261" s="718"/>
      <c r="E261" s="719"/>
      <c r="F261" s="718"/>
    </row>
    <row r="262" spans="1:6" s="465" customFormat="1" ht="15">
      <c r="A262" s="233"/>
      <c r="B262" s="717" t="s">
        <v>489</v>
      </c>
      <c r="C262" s="718"/>
      <c r="D262" s="718"/>
      <c r="E262" s="719"/>
      <c r="F262" s="718"/>
    </row>
    <row r="263" spans="1:6" s="465" customFormat="1" ht="25.5">
      <c r="A263" s="233"/>
      <c r="B263" s="717" t="s">
        <v>490</v>
      </c>
      <c r="C263" s="718"/>
      <c r="D263" s="718"/>
      <c r="E263" s="719"/>
      <c r="F263" s="718"/>
    </row>
    <row r="264" spans="1:6" s="465" customFormat="1" ht="25.5">
      <c r="A264" s="233"/>
      <c r="B264" s="717" t="s">
        <v>481</v>
      </c>
      <c r="C264" s="718"/>
      <c r="D264" s="718"/>
      <c r="E264" s="719"/>
      <c r="F264" s="718"/>
    </row>
    <row r="265" spans="1:6" s="465" customFormat="1" ht="25.5">
      <c r="A265" s="233"/>
      <c r="B265" s="717" t="s">
        <v>482</v>
      </c>
      <c r="C265" s="718"/>
      <c r="D265" s="718"/>
      <c r="E265" s="719"/>
      <c r="F265" s="718"/>
    </row>
    <row r="266" spans="1:6" s="465" customFormat="1" ht="38.25">
      <c r="A266" s="233"/>
      <c r="B266" s="717" t="s">
        <v>674</v>
      </c>
      <c r="C266" s="718"/>
      <c r="D266" s="718"/>
      <c r="E266" s="719"/>
      <c r="F266" s="718"/>
    </row>
    <row r="267" spans="1:6" s="465" customFormat="1" ht="25.5">
      <c r="A267" s="233"/>
      <c r="B267" s="717" t="s">
        <v>409</v>
      </c>
      <c r="C267" s="718"/>
      <c r="D267" s="718"/>
      <c r="E267" s="719"/>
      <c r="F267" s="718"/>
    </row>
    <row r="268" spans="1:6" s="465" customFormat="1" ht="15">
      <c r="A268" s="233"/>
      <c r="B268" s="717" t="s">
        <v>432</v>
      </c>
      <c r="C268" s="718"/>
      <c r="D268" s="718"/>
      <c r="E268" s="719"/>
      <c r="F268" s="718"/>
    </row>
    <row r="269" spans="1:6" s="465" customFormat="1" ht="25.5">
      <c r="A269" s="233"/>
      <c r="B269" s="717" t="s">
        <v>440</v>
      </c>
      <c r="C269" s="718"/>
      <c r="D269" s="718"/>
      <c r="E269" s="719"/>
      <c r="F269" s="718"/>
    </row>
    <row r="270" spans="1:6" s="465" customFormat="1" ht="15">
      <c r="A270" s="233"/>
      <c r="B270" s="717" t="s">
        <v>412</v>
      </c>
      <c r="C270" s="718"/>
      <c r="D270" s="718"/>
      <c r="E270" s="719"/>
      <c r="F270" s="718"/>
    </row>
    <row r="271" spans="1:6" s="465" customFormat="1" ht="25.5">
      <c r="A271" s="233"/>
      <c r="B271" s="717" t="s">
        <v>441</v>
      </c>
      <c r="C271" s="718"/>
      <c r="D271" s="718"/>
      <c r="E271" s="719"/>
      <c r="F271" s="718"/>
    </row>
    <row r="272" spans="1:6" s="465" customFormat="1" ht="15">
      <c r="A272" s="233"/>
      <c r="B272" s="717" t="s">
        <v>458</v>
      </c>
      <c r="C272" s="718"/>
      <c r="D272" s="718"/>
      <c r="E272" s="719"/>
      <c r="F272" s="718"/>
    </row>
    <row r="273" spans="1:6" s="465" customFormat="1" ht="15">
      <c r="A273" s="233"/>
      <c r="B273" s="717" t="s">
        <v>491</v>
      </c>
      <c r="C273" s="718"/>
      <c r="D273" s="718"/>
      <c r="E273" s="719"/>
      <c r="F273" s="718"/>
    </row>
    <row r="274" spans="1:6" s="465" customFormat="1" ht="37.5" customHeight="1">
      <c r="A274" s="233"/>
      <c r="B274" s="717" t="s">
        <v>416</v>
      </c>
      <c r="C274" s="721" t="s">
        <v>43</v>
      </c>
      <c r="D274" s="722">
        <v>1</v>
      </c>
      <c r="E274" s="719"/>
      <c r="F274" s="722">
        <f>+D274*E274</f>
        <v>0</v>
      </c>
    </row>
    <row r="275" spans="1:6" s="465" customFormat="1">
      <c r="A275" s="233"/>
      <c r="B275" s="729"/>
      <c r="D275" s="725"/>
      <c r="E275" s="725"/>
      <c r="F275" s="725"/>
    </row>
    <row r="276" spans="1:6" s="465" customFormat="1" ht="15">
      <c r="A276" s="233"/>
      <c r="B276" s="724" t="s">
        <v>492</v>
      </c>
      <c r="C276" s="718"/>
      <c r="D276" s="718"/>
      <c r="E276" s="719"/>
      <c r="F276" s="718"/>
    </row>
    <row r="277" spans="1:6" s="465" customFormat="1" ht="25.5" customHeight="1">
      <c r="A277" s="233"/>
      <c r="B277" s="717" t="s">
        <v>526</v>
      </c>
      <c r="C277" s="718"/>
      <c r="D277" s="718"/>
      <c r="E277" s="719"/>
      <c r="F277" s="718"/>
    </row>
    <row r="278" spans="1:6" s="465" customFormat="1" ht="15">
      <c r="A278" s="233"/>
      <c r="B278" s="717" t="s">
        <v>494</v>
      </c>
      <c r="C278" s="718"/>
      <c r="D278" s="718"/>
      <c r="E278" s="719"/>
      <c r="F278" s="718"/>
    </row>
    <row r="279" spans="1:6" s="465" customFormat="1" ht="15">
      <c r="A279" s="233"/>
      <c r="B279" s="717" t="s">
        <v>495</v>
      </c>
      <c r="C279" s="718"/>
      <c r="D279" s="718"/>
      <c r="E279" s="719"/>
      <c r="F279" s="718"/>
    </row>
    <row r="280" spans="1:6" s="465" customFormat="1" ht="51">
      <c r="A280" s="233"/>
      <c r="B280" s="717" t="s">
        <v>676</v>
      </c>
      <c r="C280" s="718"/>
      <c r="D280" s="718"/>
      <c r="E280" s="719"/>
      <c r="F280" s="718"/>
    </row>
    <row r="281" spans="1:6" s="465" customFormat="1" ht="102">
      <c r="A281" s="233"/>
      <c r="B281" s="717" t="s">
        <v>675</v>
      </c>
      <c r="C281" s="718"/>
      <c r="D281" s="718"/>
      <c r="E281" s="719"/>
      <c r="F281" s="718"/>
    </row>
    <row r="282" spans="1:6" s="465" customFormat="1" ht="38.25" customHeight="1">
      <c r="A282" s="233"/>
      <c r="B282" s="717" t="s">
        <v>416</v>
      </c>
      <c r="C282" s="721" t="s">
        <v>35</v>
      </c>
      <c r="D282" s="722">
        <v>1</v>
      </c>
      <c r="E282" s="719"/>
      <c r="F282" s="722">
        <f>+D282*E282</f>
        <v>0</v>
      </c>
    </row>
    <row r="283" spans="1:6" s="465" customFormat="1">
      <c r="A283" s="233"/>
      <c r="B283" s="729"/>
      <c r="D283" s="725"/>
      <c r="E283" s="725"/>
      <c r="F283" s="725"/>
    </row>
    <row r="284" spans="1:6" s="465" customFormat="1" ht="15">
      <c r="A284" s="233"/>
      <c r="B284" s="724" t="s">
        <v>492</v>
      </c>
      <c r="C284" s="718"/>
      <c r="D284" s="718"/>
      <c r="E284" s="719"/>
      <c r="F284" s="718"/>
    </row>
    <row r="285" spans="1:6" s="465" customFormat="1" ht="38.25">
      <c r="A285" s="233"/>
      <c r="B285" s="717" t="s">
        <v>493</v>
      </c>
      <c r="C285" s="718"/>
      <c r="D285" s="718"/>
      <c r="E285" s="719"/>
      <c r="F285" s="718"/>
    </row>
    <row r="286" spans="1:6" s="465" customFormat="1" ht="15">
      <c r="A286" s="233"/>
      <c r="B286" s="717" t="s">
        <v>496</v>
      </c>
      <c r="C286" s="718"/>
      <c r="D286" s="718"/>
      <c r="E286" s="719"/>
      <c r="F286" s="718"/>
    </row>
    <row r="287" spans="1:6" s="465" customFormat="1" ht="15">
      <c r="A287" s="233"/>
      <c r="B287" s="717" t="s">
        <v>497</v>
      </c>
      <c r="C287" s="718"/>
      <c r="D287" s="718"/>
      <c r="E287" s="719"/>
      <c r="F287" s="718"/>
    </row>
    <row r="288" spans="1:6" s="465" customFormat="1" ht="51">
      <c r="A288" s="233"/>
      <c r="B288" s="717" t="s">
        <v>676</v>
      </c>
      <c r="C288" s="718"/>
      <c r="D288" s="718"/>
      <c r="E288" s="719"/>
      <c r="F288" s="718"/>
    </row>
    <row r="289" spans="1:6" s="465" customFormat="1" ht="91.5" customHeight="1">
      <c r="A289" s="233"/>
      <c r="B289" s="717" t="s">
        <v>675</v>
      </c>
      <c r="C289" s="718"/>
      <c r="D289" s="718"/>
      <c r="E289" s="719"/>
      <c r="F289" s="718"/>
    </row>
    <row r="290" spans="1:6" s="465" customFormat="1" ht="51">
      <c r="A290" s="233"/>
      <c r="B290" s="717" t="s">
        <v>416</v>
      </c>
      <c r="C290" s="721" t="s">
        <v>43</v>
      </c>
      <c r="D290" s="722">
        <v>1</v>
      </c>
      <c r="E290" s="719"/>
      <c r="F290" s="722">
        <f>+D290*E290</f>
        <v>0</v>
      </c>
    </row>
    <row r="292" spans="1:6">
      <c r="A292" s="106"/>
      <c r="B292" s="570"/>
      <c r="C292" s="108"/>
      <c r="D292" s="109"/>
      <c r="E292" s="109"/>
      <c r="F292" s="109"/>
    </row>
    <row r="293" spans="1:6" ht="13.5" thickBot="1">
      <c r="A293" s="573"/>
      <c r="B293" s="574" t="s">
        <v>106</v>
      </c>
      <c r="C293" s="575"/>
      <c r="D293" s="576"/>
      <c r="E293" s="576"/>
      <c r="F293" s="576">
        <f>SUM(F1:F292)</f>
        <v>0</v>
      </c>
    </row>
    <row r="294" spans="1:6" ht="13.5" thickTop="1"/>
  </sheetData>
  <phoneticPr fontId="15" type="noConversion"/>
  <pageMargins left="0.70866141732283472" right="0.70866141732283472" top="0.74803149606299213" bottom="0.74803149606299213" header="0.31496062992125984" footer="0.31496062992125984"/>
  <pageSetup paperSize="9" orientation="portrait" horizontalDpi="4294967295" verticalDpi="4294967295" r:id="rId1"/>
  <headerFooter alignWithMargins="0">
    <oddHeader>&amp;L&amp;8&amp;F&amp;R&amp;8&amp;Pod &amp;N</oddHeader>
    <oddFooter>&amp;C&amp;8&amp;A</oddFooter>
  </headerFooter>
  <rowBreaks count="3" manualBreakCount="3">
    <brk id="32" max="16383" man="1"/>
    <brk id="167" max="5" man="1"/>
    <brk id="267"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IV15"/>
  <sheetViews>
    <sheetView view="pageBreakPreview" zoomScaleNormal="100" zoomScaleSheetLayoutView="100" workbookViewId="0">
      <selection activeCell="E33" sqref="E33"/>
    </sheetView>
  </sheetViews>
  <sheetFormatPr defaultRowHeight="12.75"/>
  <cols>
    <col min="1" max="1" width="3.85546875" style="98" customWidth="1"/>
    <col min="2" max="2" width="36.42578125" style="99" customWidth="1"/>
    <col min="3" max="3" width="5.42578125" style="100" bestFit="1" customWidth="1"/>
    <col min="4" max="4" width="10.5703125" style="101" bestFit="1" customWidth="1"/>
    <col min="5" max="5" width="14.28515625" style="101" bestFit="1" customWidth="1"/>
    <col min="6" max="6" width="14" style="101" customWidth="1"/>
    <col min="7" max="16384" width="9.140625" style="100"/>
  </cols>
  <sheetData>
    <row r="1" spans="1:256" s="84" customFormat="1">
      <c r="A1" s="86" t="s">
        <v>46</v>
      </c>
      <c r="B1" s="95" t="s">
        <v>60</v>
      </c>
      <c r="D1" s="85"/>
      <c r="E1" s="85"/>
      <c r="F1" s="85"/>
    </row>
    <row r="3" spans="1:256" s="1" customFormat="1" ht="13.5" thickBot="1">
      <c r="A3" s="133"/>
      <c r="B3" s="147"/>
      <c r="C3" s="93"/>
      <c r="D3" s="94"/>
      <c r="E3" s="94"/>
      <c r="F3" s="94"/>
    </row>
    <row r="4" spans="1:256" s="50" customFormat="1">
      <c r="A4" s="132"/>
      <c r="B4" s="148" t="s">
        <v>29</v>
      </c>
      <c r="C4" s="117" t="s">
        <v>25</v>
      </c>
      <c r="D4" s="118" t="s">
        <v>26</v>
      </c>
      <c r="E4" s="118" t="s">
        <v>27</v>
      </c>
      <c r="F4" s="118" t="s">
        <v>28</v>
      </c>
    </row>
    <row r="5" spans="1:256" s="49" customFormat="1">
      <c r="A5" s="54"/>
      <c r="B5" s="96"/>
      <c r="C5" s="79"/>
      <c r="D5" s="58"/>
      <c r="E5" s="58"/>
      <c r="F5" s="47"/>
    </row>
    <row r="6" spans="1:256" s="49" customFormat="1">
      <c r="A6" s="54"/>
      <c r="B6" s="96"/>
      <c r="C6" s="79"/>
      <c r="D6" s="58"/>
      <c r="E6" s="58"/>
      <c r="F6" s="47"/>
    </row>
    <row r="7" spans="1:256" s="501" customFormat="1" ht="51">
      <c r="A7" s="500" t="s">
        <v>42</v>
      </c>
      <c r="B7" s="216" t="s">
        <v>116</v>
      </c>
      <c r="F7" s="502"/>
    </row>
    <row r="8" spans="1:256">
      <c r="A8" s="193"/>
      <c r="B8" s="100"/>
      <c r="C8" s="177"/>
      <c r="D8" s="83"/>
      <c r="E8" s="83"/>
      <c r="F8" s="83"/>
      <c r="G8" s="218"/>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C8" s="206"/>
      <c r="HD8" s="206"/>
      <c r="HE8" s="206"/>
      <c r="HF8" s="206"/>
      <c r="HG8" s="206"/>
      <c r="HH8" s="206"/>
      <c r="HI8" s="206"/>
      <c r="HJ8" s="206"/>
      <c r="HK8" s="206"/>
      <c r="HL8" s="206"/>
      <c r="HM8" s="206"/>
      <c r="HN8" s="206"/>
      <c r="HO8" s="206"/>
      <c r="HP8" s="206"/>
      <c r="HQ8" s="206"/>
      <c r="HR8" s="206"/>
      <c r="HS8" s="206"/>
      <c r="HT8" s="206"/>
      <c r="HU8" s="206"/>
      <c r="HV8" s="206"/>
      <c r="HW8" s="206"/>
      <c r="HX8" s="206"/>
      <c r="HY8" s="206"/>
      <c r="HZ8" s="206"/>
      <c r="IA8" s="206"/>
      <c r="IB8" s="206"/>
      <c r="IC8" s="206"/>
      <c r="ID8" s="206"/>
      <c r="IE8" s="206"/>
      <c r="IF8" s="206"/>
      <c r="IG8" s="206"/>
      <c r="IH8" s="206"/>
      <c r="II8" s="206"/>
      <c r="IJ8" s="206"/>
      <c r="IK8" s="206"/>
      <c r="IL8" s="206"/>
      <c r="IM8" s="206"/>
      <c r="IN8" s="206"/>
      <c r="IO8" s="206"/>
      <c r="IP8" s="206"/>
      <c r="IQ8" s="206"/>
      <c r="IR8" s="206"/>
      <c r="IS8" s="206"/>
      <c r="IT8" s="206"/>
      <c r="IU8" s="206"/>
      <c r="IV8" s="206"/>
    </row>
    <row r="9" spans="1:256" s="137" customFormat="1">
      <c r="A9" s="162" t="s">
        <v>75</v>
      </c>
      <c r="B9" s="140" t="s">
        <v>503</v>
      </c>
      <c r="C9" s="137" t="s">
        <v>15</v>
      </c>
      <c r="D9" s="141">
        <v>17</v>
      </c>
      <c r="E9" s="141"/>
      <c r="F9" s="83">
        <f>+E9*D9</f>
        <v>0</v>
      </c>
    </row>
    <row r="10" spans="1:256" s="137" customFormat="1" ht="13.5" customHeight="1">
      <c r="A10" s="162" t="s">
        <v>76</v>
      </c>
      <c r="B10" s="140" t="s">
        <v>92</v>
      </c>
      <c r="C10" s="137" t="s">
        <v>43</v>
      </c>
      <c r="D10" s="141">
        <v>9</v>
      </c>
      <c r="E10" s="141"/>
      <c r="F10" s="83">
        <f>+E10*D10</f>
        <v>0</v>
      </c>
    </row>
    <row r="11" spans="1:256" s="137" customFormat="1" ht="13.5" customHeight="1">
      <c r="A11" s="162"/>
      <c r="B11" s="140"/>
      <c r="D11" s="141"/>
      <c r="E11" s="141"/>
      <c r="F11" s="83"/>
    </row>
    <row r="12" spans="1:256">
      <c r="A12" s="135"/>
      <c r="B12" s="135"/>
      <c r="C12" s="104"/>
      <c r="D12" s="105"/>
      <c r="E12" s="105"/>
      <c r="F12" s="105"/>
    </row>
    <row r="13" spans="1:256">
      <c r="A13" s="106"/>
      <c r="B13" s="107"/>
      <c r="C13" s="108"/>
      <c r="D13" s="109"/>
      <c r="E13" s="109"/>
      <c r="F13" s="109"/>
    </row>
    <row r="14" spans="1:256" s="84" customFormat="1" ht="13.5" thickBot="1">
      <c r="A14" s="466"/>
      <c r="B14" s="467" t="s">
        <v>2</v>
      </c>
      <c r="C14" s="468"/>
      <c r="D14" s="469"/>
      <c r="E14" s="469"/>
      <c r="F14" s="469">
        <f>SUM(F1:F13)</f>
        <v>0</v>
      </c>
    </row>
    <row r="15" spans="1:256" ht="13.5" thickTop="1"/>
  </sheetData>
  <phoneticPr fontId="15" type="noConversion"/>
  <pageMargins left="0.98425196850393704" right="0.19685039370078741" top="0.78740157480314965" bottom="0.78740157480314965" header="0.19685039370078741" footer="0.19685039370078741"/>
  <pageSetup paperSize="9" orientation="portrait" horizontalDpi="4294967295" verticalDpi="4294967295" r:id="rId1"/>
  <headerFooter alignWithMargins="0">
    <oddHeader>&amp;L&amp;8&amp;F&amp;R&amp;8&amp;Pod &amp;N</oddHeader>
    <oddFooter>&amp;C&amp;8&amp;A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F90"/>
  <sheetViews>
    <sheetView view="pageBreakPreview" topLeftCell="A73" zoomScaleNormal="100" zoomScaleSheetLayoutView="100" workbookViewId="0">
      <selection activeCell="I92" sqref="I92"/>
    </sheetView>
  </sheetViews>
  <sheetFormatPr defaultRowHeight="12.75"/>
  <cols>
    <col min="1" max="1" width="3.42578125" style="76" customWidth="1"/>
    <col min="2" max="2" width="37.85546875" style="90" customWidth="1"/>
    <col min="3" max="3" width="5.42578125" style="51" bestFit="1" customWidth="1"/>
    <col min="4" max="4" width="10.5703125" style="47" bestFit="1" customWidth="1"/>
    <col min="5" max="5" width="14.28515625" style="47" bestFit="1" customWidth="1"/>
    <col min="6" max="6" width="16.7109375" style="47" customWidth="1"/>
    <col min="7" max="16384" width="9.140625" style="49"/>
  </cols>
  <sheetData>
    <row r="1" spans="1:6" s="59" customFormat="1">
      <c r="A1" s="74" t="s">
        <v>72</v>
      </c>
      <c r="B1" s="66" t="s">
        <v>61</v>
      </c>
      <c r="C1" s="67"/>
      <c r="D1" s="58"/>
      <c r="E1" s="58"/>
      <c r="F1" s="58"/>
    </row>
    <row r="2" spans="1:6">
      <c r="C2" s="49"/>
      <c r="D2" s="62"/>
      <c r="E2" s="62"/>
      <c r="F2" s="62"/>
    </row>
    <row r="3" spans="1:6" s="92" customFormat="1" ht="13.5" thickBot="1">
      <c r="A3" s="161"/>
      <c r="B3" s="155"/>
      <c r="C3" s="130"/>
      <c r="D3" s="131"/>
      <c r="E3" s="131"/>
      <c r="F3" s="131"/>
    </row>
    <row r="4" spans="1:6" s="50" customFormat="1">
      <c r="A4" s="115"/>
      <c r="B4" s="116" t="s">
        <v>29</v>
      </c>
      <c r="C4" s="117" t="s">
        <v>25</v>
      </c>
      <c r="D4" s="118" t="s">
        <v>26</v>
      </c>
      <c r="E4" s="118" t="s">
        <v>27</v>
      </c>
      <c r="F4" s="118" t="s">
        <v>28</v>
      </c>
    </row>
    <row r="5" spans="1:6" ht="13.5" thickBot="1">
      <c r="C5" s="49"/>
      <c r="D5" s="62"/>
      <c r="E5" s="62"/>
      <c r="F5" s="62"/>
    </row>
    <row r="6" spans="1:6" customFormat="1">
      <c r="A6" s="582"/>
      <c r="B6" s="589" t="s">
        <v>7</v>
      </c>
      <c r="C6" s="583"/>
      <c r="D6" s="580"/>
      <c r="E6" s="580"/>
      <c r="F6" s="580"/>
    </row>
    <row r="7" spans="1:6" customFormat="1" ht="51">
      <c r="A7" s="582"/>
      <c r="B7" s="597" t="s">
        <v>588</v>
      </c>
      <c r="C7" s="581"/>
      <c r="D7" s="581"/>
      <c r="E7" s="581"/>
      <c r="F7" s="584"/>
    </row>
    <row r="8" spans="1:6" customFormat="1" ht="409.5">
      <c r="A8" s="582"/>
      <c r="B8" s="591" t="s">
        <v>508</v>
      </c>
      <c r="C8" s="587"/>
      <c r="D8" s="587"/>
      <c r="E8" s="587"/>
      <c r="F8" s="584"/>
    </row>
    <row r="9" spans="1:6" customFormat="1" ht="90" thickBot="1">
      <c r="A9" s="585"/>
      <c r="B9" s="590" t="s">
        <v>509</v>
      </c>
      <c r="C9" s="588"/>
      <c r="D9" s="588"/>
      <c r="E9" s="588"/>
      <c r="F9" s="584"/>
    </row>
    <row r="10" spans="1:6" customFormat="1" ht="15.75" thickBot="1">
      <c r="A10" s="585"/>
      <c r="B10" s="586"/>
      <c r="C10" s="586"/>
      <c r="D10" s="586"/>
      <c r="E10" s="586"/>
      <c r="F10" s="584"/>
    </row>
    <row r="11" spans="1:6" s="59" customFormat="1">
      <c r="A11" s="87"/>
      <c r="B11" s="88" t="s">
        <v>7</v>
      </c>
      <c r="C11" s="67"/>
      <c r="D11" s="58"/>
      <c r="E11" s="58"/>
      <c r="F11" s="58"/>
    </row>
    <row r="12" spans="1:6" s="59" customFormat="1" ht="51.75" thickBot="1">
      <c r="A12" s="87"/>
      <c r="B12" s="89" t="s">
        <v>49</v>
      </c>
      <c r="C12" s="464"/>
      <c r="D12" s="82"/>
      <c r="E12" s="82"/>
      <c r="F12" s="82"/>
    </row>
    <row r="13" spans="1:6" s="59" customFormat="1">
      <c r="A13" s="87"/>
      <c r="B13" s="66"/>
      <c r="C13" s="464"/>
      <c r="D13" s="82"/>
      <c r="E13" s="82"/>
      <c r="F13" s="82"/>
    </row>
    <row r="14" spans="1:6" s="61" customFormat="1">
      <c r="A14" s="78"/>
      <c r="B14" s="154"/>
      <c r="C14" s="177"/>
      <c r="D14" s="83"/>
      <c r="E14" s="83"/>
      <c r="F14" s="83"/>
    </row>
    <row r="15" spans="1:6" s="61" customFormat="1" ht="63.75">
      <c r="A15" s="193" t="s">
        <v>42</v>
      </c>
      <c r="B15" s="635" t="s">
        <v>589</v>
      </c>
      <c r="C15" s="177"/>
      <c r="D15" s="183"/>
      <c r="E15" s="83"/>
      <c r="F15" s="83"/>
    </row>
    <row r="16" spans="1:6" s="61" customFormat="1">
      <c r="A16" s="78"/>
      <c r="B16" s="154"/>
      <c r="C16" s="177"/>
      <c r="D16" s="83"/>
      <c r="E16" s="83"/>
      <c r="F16" s="83"/>
    </row>
    <row r="17" spans="1:6" s="61" customFormat="1">
      <c r="A17" s="193" t="s">
        <v>101</v>
      </c>
      <c r="B17" s="557" t="s">
        <v>279</v>
      </c>
      <c r="C17" s="177"/>
      <c r="D17" s="83"/>
      <c r="E17" s="83"/>
      <c r="F17" s="83"/>
    </row>
    <row r="18" spans="1:6" s="61" customFormat="1">
      <c r="A18" s="78"/>
      <c r="B18" s="154"/>
      <c r="C18" s="177"/>
      <c r="D18" s="83"/>
      <c r="E18" s="83"/>
      <c r="F18" s="83"/>
    </row>
    <row r="19" spans="1:6" s="61" customFormat="1" ht="25.5">
      <c r="A19" s="193" t="s">
        <v>76</v>
      </c>
      <c r="B19" s="532" t="s">
        <v>284</v>
      </c>
      <c r="C19" s="177"/>
      <c r="D19" s="83"/>
      <c r="E19" s="83"/>
      <c r="F19" s="83"/>
    </row>
    <row r="20" spans="1:6" s="61" customFormat="1" ht="22.5">
      <c r="A20" s="78"/>
      <c r="B20" s="539" t="s">
        <v>283</v>
      </c>
      <c r="C20" s="177"/>
      <c r="D20" s="83"/>
      <c r="E20" s="83"/>
      <c r="F20" s="83"/>
    </row>
    <row r="21" spans="1:6" s="61" customFormat="1" ht="38.25">
      <c r="A21" s="78"/>
      <c r="B21" s="533" t="s">
        <v>282</v>
      </c>
      <c r="C21" s="177"/>
      <c r="D21" s="83"/>
      <c r="E21" s="83"/>
      <c r="F21" s="83"/>
    </row>
    <row r="22" spans="1:6" s="61" customFormat="1">
      <c r="A22" s="78"/>
      <c r="B22" s="533" t="s">
        <v>280</v>
      </c>
      <c r="C22" s="177"/>
      <c r="D22" s="83"/>
      <c r="E22" s="83"/>
      <c r="F22" s="83"/>
    </row>
    <row r="23" spans="1:6" s="61" customFormat="1" ht="76.5">
      <c r="A23" s="78"/>
      <c r="B23" s="533" t="s">
        <v>281</v>
      </c>
      <c r="C23" s="177"/>
      <c r="D23" s="83"/>
      <c r="E23" s="83"/>
      <c r="F23" s="83"/>
    </row>
    <row r="24" spans="1:6" s="61" customFormat="1">
      <c r="A24" s="78"/>
      <c r="B24" s="236" t="s">
        <v>82</v>
      </c>
      <c r="C24" s="177" t="s">
        <v>12</v>
      </c>
      <c r="D24" s="83">
        <v>85.04</v>
      </c>
      <c r="E24" s="83"/>
      <c r="F24" s="83">
        <f>+E24*D24</f>
        <v>0</v>
      </c>
    </row>
    <row r="25" spans="1:6" s="61" customFormat="1">
      <c r="A25" s="78"/>
      <c r="B25" s="154"/>
      <c r="C25" s="177"/>
      <c r="D25" s="83"/>
      <c r="E25" s="83"/>
      <c r="F25" s="83"/>
    </row>
    <row r="26" spans="1:6" s="61" customFormat="1">
      <c r="A26" s="78"/>
      <c r="B26" s="154"/>
      <c r="C26" s="177"/>
      <c r="D26" s="83"/>
      <c r="E26" s="83"/>
      <c r="F26" s="83"/>
    </row>
    <row r="27" spans="1:6" s="61" customFormat="1">
      <c r="A27" s="193" t="s">
        <v>96</v>
      </c>
      <c r="B27" s="532" t="s">
        <v>285</v>
      </c>
      <c r="C27" s="177"/>
      <c r="D27" s="83"/>
      <c r="E27" s="83"/>
      <c r="F27" s="83"/>
    </row>
    <row r="28" spans="1:6" s="61" customFormat="1" ht="76.5">
      <c r="A28" s="78"/>
      <c r="B28" s="533" t="s">
        <v>281</v>
      </c>
      <c r="C28" s="177"/>
      <c r="D28" s="83"/>
      <c r="E28" s="83"/>
      <c r="F28" s="83"/>
    </row>
    <row r="29" spans="1:6" s="61" customFormat="1" ht="38.25">
      <c r="A29" s="78"/>
      <c r="B29" s="533" t="s">
        <v>286</v>
      </c>
      <c r="C29" s="177"/>
      <c r="D29" s="83"/>
      <c r="E29" s="83"/>
      <c r="F29" s="83"/>
    </row>
    <row r="30" spans="1:6" s="61" customFormat="1" ht="76.5">
      <c r="A30" s="78"/>
      <c r="B30" s="533" t="s">
        <v>281</v>
      </c>
      <c r="C30" s="177"/>
      <c r="D30" s="83"/>
      <c r="E30" s="83"/>
      <c r="F30" s="83"/>
    </row>
    <row r="31" spans="1:6" s="61" customFormat="1">
      <c r="A31" s="78"/>
      <c r="B31" s="236" t="s">
        <v>82</v>
      </c>
      <c r="C31" s="177" t="s">
        <v>12</v>
      </c>
      <c r="D31" s="83">
        <v>60.9</v>
      </c>
      <c r="E31" s="83"/>
      <c r="F31" s="83">
        <f>+E31*D31</f>
        <v>0</v>
      </c>
    </row>
    <row r="32" spans="1:6" s="61" customFormat="1">
      <c r="A32" s="78"/>
      <c r="B32" s="154"/>
      <c r="C32" s="177"/>
      <c r="D32" s="83"/>
      <c r="E32" s="83"/>
      <c r="F32" s="83"/>
    </row>
    <row r="33" spans="1:6" s="61" customFormat="1">
      <c r="A33" s="78"/>
      <c r="B33" s="154"/>
      <c r="C33" s="177"/>
      <c r="D33" s="83"/>
      <c r="E33" s="83"/>
      <c r="F33" s="83"/>
    </row>
    <row r="34" spans="1:6" s="61" customFormat="1">
      <c r="A34" s="193" t="s">
        <v>97</v>
      </c>
      <c r="B34" s="532" t="s">
        <v>287</v>
      </c>
      <c r="C34" s="177"/>
      <c r="D34" s="83"/>
      <c r="E34" s="83"/>
      <c r="F34" s="83"/>
    </row>
    <row r="35" spans="1:6" s="61" customFormat="1" ht="51">
      <c r="A35" s="78"/>
      <c r="B35" s="533" t="s">
        <v>288</v>
      </c>
      <c r="C35" s="177"/>
      <c r="D35" s="83"/>
      <c r="E35" s="83"/>
      <c r="F35" s="83"/>
    </row>
    <row r="36" spans="1:6" s="61" customFormat="1" ht="38.25">
      <c r="A36" s="78"/>
      <c r="B36" s="533" t="s">
        <v>590</v>
      </c>
      <c r="C36" s="177"/>
      <c r="D36" s="83"/>
      <c r="E36" s="83"/>
      <c r="F36" s="83"/>
    </row>
    <row r="37" spans="1:6" s="61" customFormat="1" ht="25.5">
      <c r="A37" s="78"/>
      <c r="B37" s="533" t="s">
        <v>289</v>
      </c>
      <c r="C37" s="177"/>
      <c r="D37" s="83"/>
      <c r="E37" s="83"/>
      <c r="F37" s="83"/>
    </row>
    <row r="38" spans="1:6" s="61" customFormat="1" ht="51">
      <c r="A38" s="78"/>
      <c r="B38" s="533" t="s">
        <v>288</v>
      </c>
      <c r="C38" s="177"/>
      <c r="D38" s="83"/>
      <c r="E38" s="83"/>
      <c r="F38" s="83"/>
    </row>
    <row r="39" spans="1:6" s="61" customFormat="1">
      <c r="A39" s="78"/>
      <c r="B39" s="236" t="s">
        <v>82</v>
      </c>
      <c r="C39" s="177" t="s">
        <v>12</v>
      </c>
      <c r="D39" s="83">
        <v>17</v>
      </c>
      <c r="E39" s="83"/>
      <c r="F39" s="83">
        <f>+E39*D39</f>
        <v>0</v>
      </c>
    </row>
    <row r="40" spans="1:6" s="61" customFormat="1">
      <c r="A40" s="78"/>
      <c r="B40" s="154"/>
      <c r="C40" s="177"/>
      <c r="D40" s="83"/>
      <c r="E40" s="83"/>
      <c r="F40" s="83"/>
    </row>
    <row r="41" spans="1:6" s="61" customFormat="1">
      <c r="A41" s="78"/>
      <c r="B41" s="154"/>
      <c r="C41" s="177"/>
      <c r="D41" s="83"/>
      <c r="E41" s="83"/>
      <c r="F41" s="83"/>
    </row>
    <row r="42" spans="1:6" s="61" customFormat="1" ht="25.5">
      <c r="A42" s="193" t="s">
        <v>606</v>
      </c>
      <c r="B42" s="532" t="s">
        <v>660</v>
      </c>
      <c r="C42" s="177"/>
      <c r="D42" s="83"/>
      <c r="E42" s="83"/>
      <c r="F42" s="83"/>
    </row>
    <row r="43" spans="1:6" s="61" customFormat="1" ht="51">
      <c r="A43" s="78"/>
      <c r="B43" s="533" t="s">
        <v>288</v>
      </c>
      <c r="C43" s="177"/>
      <c r="D43" s="83"/>
      <c r="E43" s="83"/>
      <c r="F43" s="83"/>
    </row>
    <row r="44" spans="1:6" s="61" customFormat="1" ht="38.25">
      <c r="A44" s="78"/>
      <c r="B44" s="533" t="s">
        <v>590</v>
      </c>
      <c r="C44" s="177"/>
      <c r="D44" s="83"/>
      <c r="E44" s="83"/>
      <c r="F44" s="83"/>
    </row>
    <row r="45" spans="1:6" s="61" customFormat="1" ht="51">
      <c r="A45" s="78"/>
      <c r="B45" s="533" t="s">
        <v>288</v>
      </c>
      <c r="C45" s="177"/>
      <c r="D45" s="83"/>
      <c r="E45" s="83"/>
      <c r="F45" s="83"/>
    </row>
    <row r="46" spans="1:6" s="61" customFormat="1">
      <c r="A46" s="78"/>
      <c r="B46" s="236" t="s">
        <v>82</v>
      </c>
      <c r="C46" s="177" t="s">
        <v>12</v>
      </c>
      <c r="D46" s="83">
        <v>11.8</v>
      </c>
      <c r="E46" s="83"/>
      <c r="F46" s="83">
        <f>+E46*D46</f>
        <v>0</v>
      </c>
    </row>
    <row r="47" spans="1:6" s="61" customFormat="1">
      <c r="A47" s="78"/>
      <c r="B47" s="154"/>
      <c r="C47" s="177"/>
      <c r="D47" s="83"/>
      <c r="E47" s="83"/>
      <c r="F47" s="83"/>
    </row>
    <row r="48" spans="1:6" s="61" customFormat="1" ht="25.5">
      <c r="A48" s="193" t="s">
        <v>607</v>
      </c>
      <c r="B48" s="532" t="s">
        <v>290</v>
      </c>
      <c r="C48" s="177"/>
      <c r="D48" s="83"/>
      <c r="E48" s="83"/>
      <c r="F48" s="83"/>
    </row>
    <row r="49" spans="1:6" s="61" customFormat="1" ht="76.5">
      <c r="A49" s="78"/>
      <c r="B49" s="533" t="s">
        <v>281</v>
      </c>
      <c r="C49" s="177"/>
      <c r="D49" s="83"/>
      <c r="E49" s="83"/>
      <c r="F49" s="83"/>
    </row>
    <row r="50" spans="1:6" s="61" customFormat="1" ht="38.25">
      <c r="A50" s="78"/>
      <c r="B50" s="533" t="s">
        <v>590</v>
      </c>
      <c r="C50" s="177"/>
      <c r="D50" s="83"/>
      <c r="E50" s="83"/>
      <c r="F50" s="83"/>
    </row>
    <row r="51" spans="1:6" s="61" customFormat="1" ht="25.5">
      <c r="A51" s="78"/>
      <c r="B51" s="533" t="s">
        <v>291</v>
      </c>
      <c r="C51" s="177"/>
      <c r="D51" s="83"/>
      <c r="E51" s="83"/>
      <c r="F51" s="83"/>
    </row>
    <row r="52" spans="1:6" s="61" customFormat="1" ht="25.5">
      <c r="A52" s="78"/>
      <c r="B52" s="533" t="s">
        <v>292</v>
      </c>
      <c r="C52" s="177"/>
      <c r="D52" s="83"/>
      <c r="E52" s="83"/>
      <c r="F52" s="83"/>
    </row>
    <row r="53" spans="1:6" s="61" customFormat="1" ht="38.25">
      <c r="A53" s="78"/>
      <c r="B53" s="533" t="s">
        <v>282</v>
      </c>
      <c r="C53" s="177"/>
      <c r="D53" s="83"/>
      <c r="E53" s="83"/>
      <c r="F53" s="83"/>
    </row>
    <row r="54" spans="1:6" s="61" customFormat="1" ht="51">
      <c r="A54" s="78"/>
      <c r="B54" s="533" t="s">
        <v>293</v>
      </c>
      <c r="C54" s="177"/>
      <c r="D54" s="83"/>
      <c r="E54" s="83"/>
      <c r="F54" s="83"/>
    </row>
    <row r="55" spans="1:6" s="61" customFormat="1">
      <c r="A55" s="78"/>
      <c r="B55" s="236" t="s">
        <v>82</v>
      </c>
      <c r="C55" s="177" t="s">
        <v>12</v>
      </c>
      <c r="D55" s="83">
        <f>34.3-11.8</f>
        <v>22.499999999999996</v>
      </c>
      <c r="E55" s="83"/>
      <c r="F55" s="83">
        <f>+E55*D55</f>
        <v>0</v>
      </c>
    </row>
    <row r="56" spans="1:6" s="61" customFormat="1">
      <c r="A56" s="78"/>
      <c r="B56" s="154"/>
      <c r="C56" s="177"/>
      <c r="D56" s="83"/>
      <c r="E56" s="83"/>
      <c r="F56" s="83"/>
    </row>
    <row r="57" spans="1:6" s="61" customFormat="1" ht="25.5">
      <c r="A57" s="193" t="s">
        <v>608</v>
      </c>
      <c r="B57" s="636" t="s">
        <v>591</v>
      </c>
      <c r="C57" s="177"/>
      <c r="D57" s="83"/>
      <c r="E57" s="83"/>
      <c r="F57" s="83"/>
    </row>
    <row r="58" spans="1:6" s="61" customFormat="1" ht="51">
      <c r="A58" s="78"/>
      <c r="B58" s="533" t="s">
        <v>293</v>
      </c>
      <c r="C58" s="177"/>
      <c r="D58" s="83"/>
      <c r="E58" s="83"/>
      <c r="F58" s="83"/>
    </row>
    <row r="59" spans="1:6" s="61" customFormat="1" ht="25.5">
      <c r="A59" s="78"/>
      <c r="B59" s="533" t="s">
        <v>292</v>
      </c>
      <c r="C59" s="177"/>
      <c r="D59" s="83"/>
      <c r="E59" s="83"/>
      <c r="F59" s="83"/>
    </row>
    <row r="60" spans="1:6" s="61" customFormat="1" ht="38.25">
      <c r="A60" s="78"/>
      <c r="B60" s="533" t="s">
        <v>525</v>
      </c>
      <c r="C60" s="177" t="s">
        <v>12</v>
      </c>
      <c r="D60" s="83">
        <f>105+24</f>
        <v>129</v>
      </c>
      <c r="E60" s="83"/>
      <c r="F60" s="83">
        <f>+E60*D60</f>
        <v>0</v>
      </c>
    </row>
    <row r="61" spans="1:6" s="61" customFormat="1">
      <c r="A61" s="78"/>
      <c r="B61" s="533"/>
      <c r="C61" s="177"/>
      <c r="D61" s="83"/>
      <c r="E61" s="83"/>
      <c r="F61" s="83"/>
    </row>
    <row r="62" spans="1:6" s="61" customFormat="1">
      <c r="A62" s="78"/>
      <c r="B62" s="154"/>
      <c r="C62" s="177"/>
      <c r="D62" s="83"/>
      <c r="E62" s="83"/>
      <c r="F62" s="83"/>
    </row>
    <row r="63" spans="1:6" s="61" customFormat="1">
      <c r="A63" s="193" t="s">
        <v>102</v>
      </c>
      <c r="B63" s="557" t="s">
        <v>294</v>
      </c>
      <c r="C63" s="177"/>
      <c r="D63" s="83"/>
      <c r="E63" s="83"/>
      <c r="F63" s="83"/>
    </row>
    <row r="64" spans="1:6" s="61" customFormat="1">
      <c r="A64" s="78"/>
      <c r="B64" s="154"/>
      <c r="C64" s="177"/>
      <c r="D64" s="83"/>
      <c r="E64" s="83"/>
      <c r="F64" s="83"/>
    </row>
    <row r="65" spans="1:6" s="61" customFormat="1" ht="38.25">
      <c r="A65" s="193" t="s">
        <v>76</v>
      </c>
      <c r="B65" s="532" t="s">
        <v>295</v>
      </c>
      <c r="C65" s="177"/>
      <c r="D65" s="83"/>
      <c r="E65" s="83"/>
      <c r="F65" s="83"/>
    </row>
    <row r="66" spans="1:6" s="61" customFormat="1" ht="22.5">
      <c r="A66" s="78"/>
      <c r="B66" s="540" t="s">
        <v>300</v>
      </c>
      <c r="C66" s="177"/>
      <c r="D66" s="83"/>
      <c r="E66" s="83"/>
      <c r="F66" s="83"/>
    </row>
    <row r="67" spans="1:6" s="61" customFormat="1">
      <c r="A67" s="78"/>
      <c r="B67" s="533" t="s">
        <v>296</v>
      </c>
      <c r="C67" s="177"/>
      <c r="D67" s="83" t="s">
        <v>19</v>
      </c>
      <c r="E67" s="83"/>
      <c r="F67" s="83"/>
    </row>
    <row r="68" spans="1:6" s="61" customFormat="1" ht="38.25">
      <c r="A68" s="78"/>
      <c r="B68" s="533" t="s">
        <v>297</v>
      </c>
      <c r="C68" s="177"/>
      <c r="D68" s="83"/>
      <c r="E68" s="83"/>
      <c r="F68" s="83"/>
    </row>
    <row r="69" spans="1:6" s="61" customFormat="1">
      <c r="A69" s="78"/>
      <c r="B69" s="216" t="s">
        <v>280</v>
      </c>
      <c r="C69" s="177"/>
      <c r="D69" s="83"/>
      <c r="E69" s="83"/>
      <c r="F69" s="83"/>
    </row>
    <row r="70" spans="1:6" s="61" customFormat="1" ht="25.5">
      <c r="A70" s="78"/>
      <c r="B70" s="533" t="s">
        <v>298</v>
      </c>
      <c r="C70" s="177"/>
      <c r="D70" s="83"/>
      <c r="E70" s="83"/>
      <c r="F70" s="83"/>
    </row>
    <row r="71" spans="1:6" s="61" customFormat="1" ht="38.25">
      <c r="A71" s="78"/>
      <c r="B71" s="533" t="s">
        <v>299</v>
      </c>
      <c r="C71" s="177" t="s">
        <v>12</v>
      </c>
      <c r="D71" s="83">
        <v>39.200000000000003</v>
      </c>
      <c r="E71" s="83"/>
      <c r="F71" s="83">
        <f>+E71*D71</f>
        <v>0</v>
      </c>
    </row>
    <row r="72" spans="1:6" s="61" customFormat="1">
      <c r="A72" s="78"/>
      <c r="B72" s="154"/>
      <c r="C72" s="177"/>
      <c r="D72" s="83"/>
      <c r="E72" s="83"/>
      <c r="F72" s="83"/>
    </row>
    <row r="73" spans="1:6" s="61" customFormat="1">
      <c r="A73" s="78"/>
      <c r="B73" s="154"/>
      <c r="C73" s="177"/>
      <c r="D73" s="83"/>
      <c r="E73" s="83"/>
      <c r="F73" s="83"/>
    </row>
    <row r="74" spans="1:6" s="61" customFormat="1" ht="51">
      <c r="A74" s="193" t="s">
        <v>8</v>
      </c>
      <c r="B74" s="236" t="s">
        <v>592</v>
      </c>
      <c r="C74" s="177"/>
      <c r="D74" s="83"/>
      <c r="E74" s="83"/>
      <c r="F74" s="83"/>
    </row>
    <row r="75" spans="1:6" s="61" customFormat="1">
      <c r="A75" s="193" t="s">
        <v>75</v>
      </c>
      <c r="B75" s="236" t="s">
        <v>301</v>
      </c>
      <c r="C75" s="177" t="s">
        <v>43</v>
      </c>
      <c r="D75" s="83">
        <v>7</v>
      </c>
      <c r="E75" s="83"/>
      <c r="F75" s="83">
        <f t="shared" ref="F75:F80" si="0">+E75*D75</f>
        <v>0</v>
      </c>
    </row>
    <row r="76" spans="1:6" s="61" customFormat="1">
      <c r="A76" s="193" t="s">
        <v>76</v>
      </c>
      <c r="B76" s="236" t="s">
        <v>302</v>
      </c>
      <c r="C76" s="177" t="s">
        <v>43</v>
      </c>
      <c r="D76" s="83">
        <v>8</v>
      </c>
      <c r="E76" s="83"/>
      <c r="F76" s="83">
        <f t="shared" si="0"/>
        <v>0</v>
      </c>
    </row>
    <row r="77" spans="1:6" s="61" customFormat="1">
      <c r="A77" s="193" t="s">
        <v>96</v>
      </c>
      <c r="B77" s="236" t="s">
        <v>303</v>
      </c>
      <c r="C77" s="177" t="s">
        <v>43</v>
      </c>
      <c r="D77" s="83">
        <v>5</v>
      </c>
      <c r="E77" s="83"/>
      <c r="F77" s="83">
        <f t="shared" si="0"/>
        <v>0</v>
      </c>
    </row>
    <row r="78" spans="1:6" s="61" customFormat="1">
      <c r="A78" s="193" t="s">
        <v>97</v>
      </c>
      <c r="B78" s="236" t="s">
        <v>304</v>
      </c>
      <c r="C78" s="177" t="s">
        <v>43</v>
      </c>
      <c r="D78" s="83">
        <v>3</v>
      </c>
      <c r="E78" s="83"/>
      <c r="F78" s="83">
        <f t="shared" si="0"/>
        <v>0</v>
      </c>
    </row>
    <row r="79" spans="1:6" s="61" customFormat="1">
      <c r="A79" s="193" t="s">
        <v>606</v>
      </c>
      <c r="B79" s="236" t="s">
        <v>593</v>
      </c>
      <c r="C79" s="177" t="s">
        <v>43</v>
      </c>
      <c r="D79" s="83">
        <v>3</v>
      </c>
      <c r="E79" s="83"/>
      <c r="F79" s="83">
        <f t="shared" si="0"/>
        <v>0</v>
      </c>
    </row>
    <row r="80" spans="1:6" s="61" customFormat="1">
      <c r="A80" s="193" t="s">
        <v>607</v>
      </c>
      <c r="B80" s="236" t="s">
        <v>305</v>
      </c>
      <c r="C80" s="177" t="s">
        <v>15</v>
      </c>
      <c r="D80" s="83">
        <v>30</v>
      </c>
      <c r="E80" s="83"/>
      <c r="F80" s="83">
        <f t="shared" si="0"/>
        <v>0</v>
      </c>
    </row>
    <row r="81" spans="1:6" s="61" customFormat="1">
      <c r="A81" s="78"/>
      <c r="B81" s="154"/>
      <c r="C81" s="177"/>
      <c r="D81" s="83"/>
      <c r="E81" s="83"/>
      <c r="F81" s="83"/>
    </row>
    <row r="82" spans="1:6" s="61" customFormat="1">
      <c r="A82" s="193"/>
      <c r="B82" s="558"/>
      <c r="C82" s="177"/>
      <c r="D82" s="83"/>
      <c r="E82" s="83"/>
      <c r="F82" s="83"/>
    </row>
    <row r="83" spans="1:6" s="137" customFormat="1" ht="89.25">
      <c r="A83" s="162" t="s">
        <v>10</v>
      </c>
      <c r="B83" s="165" t="s">
        <v>306</v>
      </c>
      <c r="C83" s="197" t="s">
        <v>43</v>
      </c>
      <c r="D83" s="497">
        <v>5</v>
      </c>
      <c r="E83" s="243"/>
      <c r="F83" s="83">
        <f>+E83*D83</f>
        <v>0</v>
      </c>
    </row>
    <row r="84" spans="1:6" s="137" customFormat="1">
      <c r="A84" s="162"/>
      <c r="B84" s="140"/>
      <c r="D84" s="141"/>
      <c r="E84" s="141"/>
      <c r="F84" s="60"/>
    </row>
    <row r="85" spans="1:6" s="137" customFormat="1">
      <c r="A85" s="194"/>
      <c r="B85" s="158"/>
      <c r="C85" s="157"/>
      <c r="D85" s="159"/>
      <c r="E85" s="159"/>
      <c r="F85" s="159"/>
    </row>
    <row r="86" spans="1:6">
      <c r="B86" s="69"/>
    </row>
    <row r="87" spans="1:6" s="59" customFormat="1" ht="13.5" thickBot="1">
      <c r="A87" s="447"/>
      <c r="B87" s="448" t="s">
        <v>62</v>
      </c>
      <c r="C87" s="515"/>
      <c r="D87" s="513"/>
      <c r="E87" s="513"/>
      <c r="F87" s="514">
        <f>SUM(F1:F86)</f>
        <v>0</v>
      </c>
    </row>
    <row r="88" spans="1:6" ht="13.5" thickTop="1"/>
    <row r="89" spans="1:6">
      <c r="C89" s="70"/>
      <c r="D89" s="60"/>
      <c r="E89" s="60"/>
      <c r="F89" s="60"/>
    </row>
    <row r="90" spans="1:6">
      <c r="B90" s="156"/>
      <c r="C90" s="70"/>
      <c r="D90" s="60"/>
      <c r="E90" s="60"/>
      <c r="F90" s="60"/>
    </row>
  </sheetData>
  <phoneticPr fontId="5" type="noConversion"/>
  <pageMargins left="0.70866141732283472" right="0.70866141732283472" top="0.74803149606299213" bottom="0.74803149606299213" header="0.31496062992125984" footer="0.31496062992125984"/>
  <pageSetup paperSize="9" orientation="portrait" horizontalDpi="180" verticalDpi="180" r:id="rId1"/>
  <headerFooter alignWithMargins="0">
    <oddHeader>&amp;L&amp;8&amp;F&amp;R&amp;8&amp;Pod &amp;N</oddHeader>
    <oddFooter>&amp;C&amp;8&amp;A</oddFooter>
  </headerFooter>
  <rowBreaks count="2" manualBreakCount="2">
    <brk id="13" max="16383" man="1"/>
    <brk id="6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DF37"/>
  <sheetViews>
    <sheetView view="pageBreakPreview" topLeftCell="C16" zoomScaleNormal="100" zoomScaleSheetLayoutView="100" workbookViewId="0">
      <selection activeCell="J37" sqref="J37"/>
    </sheetView>
  </sheetViews>
  <sheetFormatPr defaultRowHeight="12.75"/>
  <cols>
    <col min="1" max="1" width="3.42578125" style="52" customWidth="1"/>
    <col min="2" max="2" width="37.42578125" style="24" customWidth="1"/>
    <col min="3" max="3" width="5.42578125" style="26" bestFit="1" customWidth="1"/>
    <col min="4" max="4" width="10.5703125" style="19" bestFit="1" customWidth="1"/>
    <col min="5" max="5" width="14.28515625" style="19" bestFit="1" customWidth="1"/>
    <col min="6" max="6" width="15.7109375" style="19" customWidth="1"/>
    <col min="7" max="16384" width="9.140625" style="24"/>
  </cols>
  <sheetData>
    <row r="1" spans="1:110" s="30" customFormat="1">
      <c r="A1" s="53" t="s">
        <v>73</v>
      </c>
      <c r="C1" s="29"/>
      <c r="D1" s="42"/>
      <c r="E1" s="42"/>
      <c r="F1" s="42"/>
    </row>
    <row r="2" spans="1:110" s="44" customFormat="1">
      <c r="A2" s="52"/>
      <c r="D2" s="45"/>
      <c r="E2" s="45"/>
      <c r="F2" s="45"/>
    </row>
    <row r="3" spans="1:110" s="1" customFormat="1" ht="13.5" thickBot="1">
      <c r="A3" s="133"/>
      <c r="B3" s="113"/>
      <c r="C3" s="93"/>
      <c r="D3" s="94"/>
      <c r="E3" s="94"/>
      <c r="F3" s="94"/>
    </row>
    <row r="4" spans="1:110" s="50" customFormat="1">
      <c r="A4" s="663"/>
      <c r="B4" s="116" t="s">
        <v>29</v>
      </c>
      <c r="C4" s="117" t="s">
        <v>25</v>
      </c>
      <c r="D4" s="118" t="s">
        <v>26</v>
      </c>
      <c r="E4" s="118" t="s">
        <v>27</v>
      </c>
      <c r="F4" s="118" t="s">
        <v>28</v>
      </c>
    </row>
    <row r="5" spans="1:110" s="44" customFormat="1">
      <c r="A5" s="52"/>
      <c r="D5" s="45"/>
      <c r="E5" s="45"/>
      <c r="F5" s="45"/>
    </row>
    <row r="6" spans="1:110">
      <c r="B6" s="71"/>
      <c r="G6" s="23"/>
    </row>
    <row r="7" spans="1:110" s="25" customFormat="1" ht="51">
      <c r="A7" s="52" t="s">
        <v>42</v>
      </c>
      <c r="B7" s="129" t="s">
        <v>594</v>
      </c>
      <c r="C7" s="22"/>
      <c r="D7" s="19"/>
      <c r="E7" s="19"/>
      <c r="F7" s="19"/>
      <c r="G7" s="23"/>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row>
    <row r="8" spans="1:110" s="25" customFormat="1" ht="25.5">
      <c r="A8" s="52"/>
      <c r="B8" s="129" t="s">
        <v>0</v>
      </c>
      <c r="C8" s="22"/>
      <c r="D8" s="19"/>
      <c r="E8" s="19"/>
      <c r="F8" s="19"/>
      <c r="G8" s="23"/>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row>
    <row r="9" spans="1:110" s="25" customFormat="1" ht="25.5">
      <c r="A9" s="52"/>
      <c r="B9" s="731" t="s">
        <v>1</v>
      </c>
      <c r="C9" s="26"/>
      <c r="D9" s="240"/>
      <c r="E9" s="241"/>
      <c r="F9" s="242"/>
      <c r="G9" s="23"/>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row>
    <row r="10" spans="1:110" ht="63.75">
      <c r="B10" s="129" t="s">
        <v>595</v>
      </c>
      <c r="C10" s="37" t="s">
        <v>12</v>
      </c>
      <c r="D10" s="28">
        <v>862.1</v>
      </c>
      <c r="E10" s="28"/>
      <c r="F10" s="28">
        <f>+E10*D10</f>
        <v>0</v>
      </c>
    </row>
    <row r="11" spans="1:110">
      <c r="A11" s="188"/>
      <c r="B11" s="165"/>
      <c r="C11" s="37"/>
      <c r="D11" s="28"/>
      <c r="E11" s="28"/>
      <c r="F11" s="28"/>
    </row>
    <row r="13" spans="1:110" ht="51">
      <c r="A13" s="188" t="s">
        <v>8</v>
      </c>
      <c r="B13" s="529" t="s">
        <v>598</v>
      </c>
    </row>
    <row r="14" spans="1:110" ht="102">
      <c r="B14" s="274" t="s">
        <v>599</v>
      </c>
      <c r="C14" s="26" t="s">
        <v>12</v>
      </c>
      <c r="D14" s="19">
        <v>590</v>
      </c>
      <c r="F14" s="28">
        <f>+E14*D14</f>
        <v>0</v>
      </c>
    </row>
    <row r="15" spans="1:110">
      <c r="B15" s="165"/>
      <c r="F15" s="28"/>
    </row>
    <row r="17" spans="1:110" s="25" customFormat="1" ht="51">
      <c r="A17" s="188" t="s">
        <v>10</v>
      </c>
      <c r="B17" s="129" t="s">
        <v>596</v>
      </c>
      <c r="C17" s="22"/>
      <c r="D17" s="19"/>
      <c r="E17" s="19"/>
      <c r="F17" s="19"/>
      <c r="G17" s="23"/>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row>
    <row r="18" spans="1:110" s="25" customFormat="1" ht="25.5">
      <c r="A18" s="52"/>
      <c r="B18" s="129" t="s">
        <v>0</v>
      </c>
      <c r="C18" s="22"/>
      <c r="D18" s="19"/>
      <c r="E18" s="19"/>
      <c r="F18" s="19"/>
      <c r="G18" s="23"/>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row>
    <row r="19" spans="1:110" ht="25.5">
      <c r="B19" s="129" t="s">
        <v>597</v>
      </c>
      <c r="C19" s="26" t="s">
        <v>12</v>
      </c>
      <c r="D19" s="241">
        <f>1854.9+2351+0.2</f>
        <v>4206.0999999999995</v>
      </c>
      <c r="E19" s="241"/>
      <c r="F19" s="28">
        <f>+E19*D19</f>
        <v>0</v>
      </c>
    </row>
    <row r="20" spans="1:110" s="25" customFormat="1">
      <c r="A20" s="52"/>
      <c r="B20" s="21"/>
      <c r="C20" s="26"/>
      <c r="D20" s="241"/>
      <c r="E20" s="241"/>
      <c r="F20" s="28"/>
      <c r="G20" s="23"/>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row>
    <row r="21" spans="1:110" s="25" customFormat="1">
      <c r="A21" s="52"/>
      <c r="B21" s="21"/>
      <c r="C21" s="26"/>
      <c r="D21" s="241"/>
      <c r="E21" s="241"/>
      <c r="F21" s="28"/>
      <c r="G21" s="23"/>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row>
    <row r="22" spans="1:110" s="25" customFormat="1" ht="25.5">
      <c r="A22" s="188" t="s">
        <v>11</v>
      </c>
      <c r="B22" s="129" t="s">
        <v>600</v>
      </c>
      <c r="C22" s="22"/>
      <c r="D22" s="19"/>
      <c r="E22" s="19"/>
      <c r="F22" s="19"/>
      <c r="G22" s="23"/>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row>
    <row r="23" spans="1:110" s="25" customFormat="1" ht="39" customHeight="1">
      <c r="A23" s="52"/>
      <c r="B23" s="21" t="s">
        <v>601</v>
      </c>
      <c r="C23" s="26" t="s">
        <v>12</v>
      </c>
      <c r="D23" s="242">
        <v>111.5</v>
      </c>
      <c r="E23" s="241"/>
      <c r="F23" s="28">
        <f>+E23*D23</f>
        <v>0</v>
      </c>
      <c r="G23" s="23"/>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row>
    <row r="24" spans="1:110" s="25" customFormat="1">
      <c r="A24" s="52"/>
      <c r="B24" s="21"/>
      <c r="C24" s="26"/>
      <c r="D24" s="241"/>
      <c r="E24" s="241"/>
      <c r="F24" s="28"/>
      <c r="G24" s="23"/>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row>
    <row r="25" spans="1:110" s="25" customFormat="1">
      <c r="A25" s="52"/>
      <c r="B25" s="21"/>
      <c r="C25" s="26"/>
      <c r="D25" s="241"/>
      <c r="E25" s="241"/>
      <c r="F25" s="28"/>
      <c r="G25" s="23"/>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row>
    <row r="26" spans="1:110" s="25" customFormat="1" ht="25.5">
      <c r="A26" s="188" t="s">
        <v>51</v>
      </c>
      <c r="B26" s="129" t="s">
        <v>603</v>
      </c>
      <c r="C26" s="22"/>
      <c r="D26" s="19"/>
      <c r="E26" s="19"/>
      <c r="F26" s="19"/>
      <c r="G26" s="23"/>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row>
    <row r="27" spans="1:110" s="25" customFormat="1" ht="25.5">
      <c r="A27" s="52"/>
      <c r="B27" s="129" t="s">
        <v>0</v>
      </c>
      <c r="C27" s="22"/>
      <c r="D27" s="19"/>
      <c r="E27" s="19"/>
      <c r="F27" s="19"/>
      <c r="G27" s="23"/>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row>
    <row r="28" spans="1:110" s="25" customFormat="1" ht="25.5">
      <c r="A28" s="52"/>
      <c r="B28" s="129" t="s">
        <v>1</v>
      </c>
      <c r="C28" s="26"/>
      <c r="D28" s="240"/>
      <c r="E28" s="241"/>
      <c r="F28" s="242"/>
      <c r="G28" s="23"/>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row>
    <row r="29" spans="1:110" s="25" customFormat="1">
      <c r="A29" s="52"/>
      <c r="B29" s="21" t="s">
        <v>602</v>
      </c>
      <c r="C29" s="26" t="s">
        <v>12</v>
      </c>
      <c r="D29" s="242">
        <v>39.200000000000003</v>
      </c>
      <c r="E29" s="241"/>
      <c r="F29" s="28">
        <f>+E29*D29</f>
        <v>0</v>
      </c>
      <c r="G29" s="23"/>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row>
    <row r="30" spans="1:110" ht="15.75">
      <c r="B30" s="665"/>
    </row>
    <row r="31" spans="1:110">
      <c r="B31" s="216"/>
    </row>
    <row r="32" spans="1:110" ht="63.75">
      <c r="A32" s="188" t="s">
        <v>52</v>
      </c>
      <c r="B32" s="216" t="s">
        <v>574</v>
      </c>
    </row>
    <row r="33" spans="1:6">
      <c r="B33" s="540" t="s">
        <v>220</v>
      </c>
      <c r="C33" s="26" t="s">
        <v>12</v>
      </c>
      <c r="D33" s="19">
        <f>14+41+8</f>
        <v>63</v>
      </c>
      <c r="F33" s="28">
        <f>+E33*D33</f>
        <v>0</v>
      </c>
    </row>
    <row r="34" spans="1:6" s="34" customFormat="1">
      <c r="A34" s="664"/>
      <c r="B34" s="31"/>
      <c r="C34" s="32"/>
      <c r="D34" s="33"/>
      <c r="E34" s="33"/>
      <c r="F34" s="33"/>
    </row>
    <row r="35" spans="1:6">
      <c r="B35" s="35"/>
    </row>
    <row r="36" spans="1:6" s="450" customFormat="1" ht="13.5" thickBot="1">
      <c r="A36" s="511"/>
      <c r="B36" s="516" t="s">
        <v>48</v>
      </c>
      <c r="C36" s="435"/>
      <c r="D36" s="449"/>
      <c r="E36" s="449"/>
      <c r="F36" s="510">
        <f>SUM(F1:F35)</f>
        <v>0</v>
      </c>
    </row>
    <row r="37" spans="1:6" ht="13.5" thickTop="1">
      <c r="B37" s="36"/>
    </row>
  </sheetData>
  <phoneticPr fontId="5" type="noConversion"/>
  <pageMargins left="0.70866141732283472" right="0.70866141732283472" top="0.74803149606299213" bottom="0.74803149606299213" header="0.31496062992125984" footer="0.31496062992125984"/>
  <pageSetup paperSize="9" orientation="portrait" horizontalDpi="180" verticalDpi="180" r:id="rId1"/>
  <headerFooter alignWithMargins="0">
    <oddHeader>&amp;L&amp;8&amp;F&amp;R&amp;8&amp;Pod &amp;N</oddHeader>
    <oddFooter>&amp;C&amp;8&amp;A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I31"/>
  <sheetViews>
    <sheetView view="pageBreakPreview" zoomScaleNormal="100" zoomScaleSheetLayoutView="100" workbookViewId="0">
      <selection activeCell="E14" sqref="E14"/>
    </sheetView>
  </sheetViews>
  <sheetFormatPr defaultRowHeight="12.75"/>
  <cols>
    <col min="1" max="1" width="4" style="76" customWidth="1"/>
    <col min="2" max="2" width="38.5703125" style="178" bestFit="1" customWidth="1"/>
    <col min="3" max="3" width="5.42578125" style="51" bestFit="1" customWidth="1"/>
    <col min="4" max="4" width="10.5703125" style="47" bestFit="1" customWidth="1"/>
    <col min="5" max="5" width="14.28515625" style="47" bestFit="1" customWidth="1"/>
    <col min="6" max="6" width="15.5703125" style="47" customWidth="1"/>
    <col min="7" max="16384" width="9.140625" style="49"/>
  </cols>
  <sheetData>
    <row r="1" spans="1:9">
      <c r="A1" s="74" t="s">
        <v>74</v>
      </c>
      <c r="B1" s="74" t="s">
        <v>21</v>
      </c>
    </row>
    <row r="2" spans="1:9" s="59" customFormat="1">
      <c r="A2" s="76"/>
      <c r="B2" s="74"/>
      <c r="C2" s="67"/>
      <c r="D2" s="58"/>
      <c r="E2" s="58"/>
      <c r="F2" s="58"/>
    </row>
    <row r="3" spans="1:9" s="92" customFormat="1" ht="13.5" thickBot="1">
      <c r="A3" s="133"/>
      <c r="B3" s="215"/>
      <c r="C3" s="130"/>
      <c r="D3" s="131"/>
      <c r="E3" s="131"/>
      <c r="F3" s="131"/>
    </row>
    <row r="4" spans="1:9" s="50" customFormat="1">
      <c r="A4" s="115"/>
      <c r="B4" s="116" t="s">
        <v>29</v>
      </c>
      <c r="C4" s="117" t="s">
        <v>25</v>
      </c>
      <c r="D4" s="118" t="s">
        <v>26</v>
      </c>
      <c r="E4" s="118" t="s">
        <v>27</v>
      </c>
      <c r="F4" s="118" t="s">
        <v>28</v>
      </c>
    </row>
    <row r="5" spans="1:9" s="59" customFormat="1">
      <c r="A5" s="76"/>
      <c r="B5" s="74"/>
      <c r="C5" s="67"/>
      <c r="D5" s="58"/>
      <c r="E5" s="58"/>
      <c r="F5" s="58"/>
    </row>
    <row r="6" spans="1:9" s="136" customFormat="1" ht="15">
      <c r="A6" s="52"/>
      <c r="B6" s="517" t="s">
        <v>846</v>
      </c>
      <c r="C6" s="49"/>
      <c r="D6" s="62"/>
      <c r="E6" s="62"/>
      <c r="F6" s="62"/>
    </row>
    <row r="7" spans="1:9" s="136" customFormat="1" ht="15">
      <c r="A7" s="52"/>
      <c r="B7" s="517"/>
      <c r="C7" s="49"/>
      <c r="D7" s="62"/>
      <c r="E7" s="62"/>
      <c r="F7" s="62"/>
    </row>
    <row r="8" spans="1:9" ht="76.5">
      <c r="A8" s="178" t="s">
        <v>42</v>
      </c>
      <c r="B8" s="184" t="s">
        <v>604</v>
      </c>
      <c r="C8" s="49"/>
      <c r="D8" s="196"/>
      <c r="E8" s="196"/>
      <c r="G8" s="62"/>
      <c r="H8" s="62"/>
      <c r="I8" s="62"/>
    </row>
    <row r="9" spans="1:9">
      <c r="B9" s="184"/>
      <c r="C9" s="49"/>
      <c r="D9" s="196"/>
      <c r="E9" s="196"/>
      <c r="G9" s="62"/>
      <c r="H9" s="62"/>
      <c r="I9" s="62"/>
    </row>
    <row r="10" spans="1:9">
      <c r="B10" s="146" t="s">
        <v>69</v>
      </c>
      <c r="C10" s="49"/>
      <c r="D10" s="62"/>
      <c r="E10" s="62"/>
      <c r="G10" s="62"/>
      <c r="H10" s="62"/>
      <c r="I10" s="62"/>
    </row>
    <row r="11" spans="1:9" ht="38.25">
      <c r="A11" s="178"/>
      <c r="B11" s="172" t="s">
        <v>91</v>
      </c>
      <c r="G11" s="62"/>
      <c r="H11" s="62"/>
      <c r="I11" s="62"/>
    </row>
    <row r="12" spans="1:9" ht="48">
      <c r="A12" s="134"/>
      <c r="B12" s="180" t="s">
        <v>83</v>
      </c>
      <c r="C12" s="49"/>
      <c r="D12" s="62"/>
      <c r="E12" s="62"/>
      <c r="F12" s="62"/>
      <c r="G12" s="195"/>
      <c r="H12" s="62"/>
      <c r="I12" s="62"/>
    </row>
    <row r="13" spans="1:9" ht="36">
      <c r="A13" s="134"/>
      <c r="B13" s="180" t="s">
        <v>845</v>
      </c>
      <c r="C13" s="49"/>
      <c r="D13" s="62"/>
      <c r="E13" s="213"/>
      <c r="F13" s="62"/>
      <c r="G13" s="195"/>
      <c r="H13" s="62"/>
      <c r="I13" s="62"/>
    </row>
    <row r="14" spans="1:9">
      <c r="A14" s="134"/>
      <c r="B14" s="730" t="s">
        <v>82</v>
      </c>
      <c r="C14" s="36" t="s">
        <v>12</v>
      </c>
      <c r="D14" s="62">
        <v>136</v>
      </c>
      <c r="E14" s="498"/>
      <c r="F14" s="47">
        <f>+E14*D14</f>
        <v>0</v>
      </c>
      <c r="G14" s="195"/>
      <c r="H14" s="62"/>
      <c r="I14" s="62"/>
    </row>
    <row r="15" spans="1:9">
      <c r="A15" s="134"/>
      <c r="B15" s="168"/>
      <c r="C15" s="36"/>
      <c r="D15" s="62"/>
      <c r="E15" s="62"/>
      <c r="F15" s="62"/>
      <c r="G15" s="195"/>
      <c r="H15" s="62"/>
      <c r="I15" s="62"/>
    </row>
    <row r="16" spans="1:9" s="61" customFormat="1">
      <c r="A16" s="77"/>
      <c r="B16" s="217"/>
      <c r="C16" s="68"/>
      <c r="D16" s="63"/>
      <c r="E16" s="63"/>
      <c r="F16" s="63"/>
      <c r="G16" s="196"/>
      <c r="H16" s="196"/>
      <c r="I16" s="196"/>
    </row>
    <row r="17" spans="1:9">
      <c r="B17" s="181"/>
      <c r="G17" s="62"/>
      <c r="H17" s="62"/>
      <c r="I17" s="62"/>
    </row>
    <row r="18" spans="1:9" s="59" customFormat="1" ht="13.5" thickBot="1">
      <c r="A18" s="447"/>
      <c r="B18" s="518" t="s">
        <v>22</v>
      </c>
      <c r="C18" s="515"/>
      <c r="D18" s="513"/>
      <c r="E18" s="513"/>
      <c r="F18" s="514">
        <f>SUM(F2:F17)</f>
        <v>0</v>
      </c>
      <c r="G18" s="519"/>
      <c r="H18" s="519"/>
      <c r="I18" s="519"/>
    </row>
    <row r="19" spans="1:9" ht="13.5" thickTop="1">
      <c r="G19" s="62"/>
      <c r="H19" s="62"/>
      <c r="I19" s="62"/>
    </row>
    <row r="20" spans="1:9" s="61" customFormat="1">
      <c r="A20" s="78"/>
      <c r="B20" s="193"/>
      <c r="C20" s="70"/>
      <c r="D20" s="60"/>
      <c r="E20" s="60"/>
      <c r="F20" s="60"/>
      <c r="G20" s="196"/>
      <c r="H20" s="196"/>
      <c r="I20" s="196"/>
    </row>
    <row r="21" spans="1:9" s="61" customFormat="1">
      <c r="A21" s="78"/>
      <c r="B21" s="184"/>
      <c r="C21" s="70"/>
      <c r="D21" s="60"/>
      <c r="E21" s="60"/>
      <c r="F21" s="60"/>
      <c r="G21" s="196"/>
      <c r="H21" s="196"/>
      <c r="I21" s="196"/>
    </row>
    <row r="22" spans="1:9" s="61" customFormat="1">
      <c r="A22" s="78"/>
      <c r="B22" s="184"/>
      <c r="C22" s="70"/>
      <c r="D22" s="60"/>
      <c r="E22" s="60"/>
      <c r="F22" s="60"/>
      <c r="G22" s="196"/>
      <c r="H22" s="196"/>
      <c r="I22" s="196"/>
    </row>
    <row r="23" spans="1:9" s="61" customFormat="1">
      <c r="A23" s="78"/>
      <c r="B23" s="184"/>
      <c r="C23" s="70"/>
      <c r="D23" s="60"/>
      <c r="E23" s="60"/>
      <c r="F23" s="60"/>
      <c r="G23" s="196"/>
      <c r="H23" s="196"/>
      <c r="I23" s="196"/>
    </row>
    <row r="24" spans="1:9" s="61" customFormat="1">
      <c r="A24" s="78"/>
      <c r="B24" s="193"/>
      <c r="C24" s="70"/>
      <c r="D24" s="60"/>
      <c r="E24" s="60"/>
      <c r="F24" s="60"/>
      <c r="G24" s="196"/>
      <c r="H24" s="196"/>
      <c r="I24" s="196"/>
    </row>
    <row r="25" spans="1:9">
      <c r="G25" s="62"/>
      <c r="H25" s="62"/>
      <c r="I25" s="62"/>
    </row>
    <row r="26" spans="1:9">
      <c r="G26" s="62"/>
      <c r="H26" s="62"/>
      <c r="I26" s="62"/>
    </row>
    <row r="31" spans="1:9" hidden="1"/>
  </sheetData>
  <phoneticPr fontId="5" type="noConversion"/>
  <pageMargins left="0.70866141732283472" right="0.70866141732283472" top="0.74803149606299213" bottom="0.74803149606299213" header="0.31496062992125984" footer="0.31496062992125984"/>
  <pageSetup paperSize="9" orientation="portrait" horizontalDpi="180" verticalDpi="180" r:id="rId1"/>
  <headerFooter alignWithMargins="0">
    <oddHeader>&amp;L&amp;8&amp;F&amp;R&amp;8&amp;Pod &amp;N</oddHeader>
    <oddFooter>&amp;C&amp;8&amp;A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DF106"/>
  <sheetViews>
    <sheetView view="pageBreakPreview" zoomScaleNormal="100" zoomScaleSheetLayoutView="100" workbookViewId="0">
      <selection activeCell="D53" sqref="D53"/>
    </sheetView>
  </sheetViews>
  <sheetFormatPr defaultRowHeight="12.75"/>
  <cols>
    <col min="1" max="1" width="3.5703125" style="343" customWidth="1"/>
    <col min="2" max="2" width="36.42578125" style="343" customWidth="1"/>
    <col min="3" max="3" width="4.7109375" style="332" customWidth="1"/>
    <col min="4" max="4" width="8.85546875" style="334" customWidth="1"/>
    <col min="5" max="5" width="14.28515625" style="334" bestFit="1" customWidth="1"/>
    <col min="6" max="6" width="12.28515625" style="334" customWidth="1"/>
    <col min="7" max="16384" width="9.140625" style="273"/>
  </cols>
  <sheetData>
    <row r="1" spans="1:110" s="298" customFormat="1">
      <c r="A1" s="486" t="s">
        <v>512</v>
      </c>
      <c r="B1" s="149" t="s">
        <v>89</v>
      </c>
      <c r="C1" s="294"/>
      <c r="D1" s="487"/>
      <c r="E1" s="487"/>
      <c r="F1" s="487"/>
    </row>
    <row r="2" spans="1:110" s="298" customFormat="1">
      <c r="A2" s="343"/>
      <c r="B2" s="486"/>
      <c r="C2" s="294"/>
      <c r="D2" s="487"/>
      <c r="E2" s="487"/>
      <c r="F2" s="487"/>
    </row>
    <row r="3" spans="1:110" s="490" customFormat="1">
      <c r="A3" s="537"/>
      <c r="B3" s="600" t="s">
        <v>29</v>
      </c>
      <c r="C3" s="488" t="s">
        <v>25</v>
      </c>
      <c r="D3" s="489" t="s">
        <v>26</v>
      </c>
      <c r="E3" s="489" t="s">
        <v>27</v>
      </c>
      <c r="F3" s="489" t="s">
        <v>28</v>
      </c>
    </row>
    <row r="4" spans="1:110" s="493" customFormat="1">
      <c r="A4" s="306"/>
      <c r="B4" s="485"/>
      <c r="C4" s="307"/>
      <c r="D4" s="309"/>
      <c r="E4" s="309"/>
      <c r="F4" s="309"/>
      <c r="G4" s="491"/>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2"/>
      <c r="CA4" s="492"/>
      <c r="CB4" s="492"/>
      <c r="CC4" s="492"/>
      <c r="CD4" s="492"/>
      <c r="CE4" s="492"/>
      <c r="CF4" s="492"/>
      <c r="CG4" s="492"/>
      <c r="CH4" s="492"/>
      <c r="CI4" s="492"/>
      <c r="CJ4" s="492"/>
      <c r="CK4" s="492"/>
      <c r="CL4" s="492"/>
      <c r="CM4" s="492"/>
      <c r="CN4" s="492"/>
      <c r="CO4" s="492"/>
      <c r="CP4" s="492"/>
      <c r="CQ4" s="492"/>
      <c r="CR4" s="492"/>
      <c r="CS4" s="492"/>
      <c r="CT4" s="492"/>
      <c r="CU4" s="492"/>
      <c r="CV4" s="492"/>
      <c r="CW4" s="492"/>
      <c r="CX4" s="492"/>
      <c r="CY4" s="492"/>
      <c r="CZ4" s="492"/>
      <c r="DA4" s="492"/>
      <c r="DB4" s="492"/>
      <c r="DC4" s="492"/>
      <c r="DD4" s="492"/>
      <c r="DE4" s="492"/>
      <c r="DF4" s="492"/>
    </row>
    <row r="5" spans="1:110" s="422" customFormat="1">
      <c r="A5" s="306"/>
      <c r="B5" s="485"/>
      <c r="C5" s="307"/>
      <c r="D5" s="309"/>
      <c r="E5" s="309"/>
      <c r="F5" s="309"/>
      <c r="G5" s="484"/>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row>
    <row r="6" spans="1:110" s="298" customFormat="1" ht="51">
      <c r="A6" s="343" t="s">
        <v>8</v>
      </c>
      <c r="B6" s="201" t="s">
        <v>2223</v>
      </c>
      <c r="C6"/>
      <c r="D6" s="200"/>
      <c r="E6" s="483"/>
      <c r="F6" s="200"/>
    </row>
    <row r="7" spans="1:110" s="298" customFormat="1">
      <c r="A7" s="343"/>
      <c r="B7" s="599" t="s">
        <v>541</v>
      </c>
      <c r="C7"/>
      <c r="D7" s="200"/>
      <c r="E7" s="483"/>
      <c r="F7" s="200"/>
    </row>
    <row r="8" spans="1:110" s="298" customFormat="1">
      <c r="A8" s="343"/>
      <c r="B8" s="201" t="s">
        <v>540</v>
      </c>
      <c r="C8" t="s">
        <v>9</v>
      </c>
      <c r="D8" s="200">
        <v>14.5</v>
      </c>
      <c r="E8" s="483"/>
      <c r="F8" s="200">
        <f>+E8*D8</f>
        <v>0</v>
      </c>
    </row>
    <row r="9" spans="1:110" s="422" customFormat="1" ht="25.5">
      <c r="A9" s="306"/>
      <c r="B9" s="485" t="s">
        <v>539</v>
      </c>
      <c r="C9" t="s">
        <v>43</v>
      </c>
      <c r="D9" s="200">
        <v>17</v>
      </c>
      <c r="E9" s="483"/>
      <c r="F9" s="200">
        <f>+E9*D9</f>
        <v>0</v>
      </c>
      <c r="G9" s="484"/>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c r="BW9" s="273"/>
      <c r="BX9" s="273"/>
      <c r="BY9" s="273"/>
      <c r="BZ9" s="273"/>
      <c r="CA9" s="273"/>
      <c r="CB9" s="273"/>
      <c r="CC9" s="273"/>
      <c r="CD9" s="273"/>
      <c r="CE9" s="273"/>
      <c r="CF9" s="273"/>
      <c r="CG9" s="273"/>
      <c r="CH9" s="273"/>
      <c r="CI9" s="273"/>
      <c r="CJ9" s="273"/>
      <c r="CK9" s="273"/>
      <c r="CL9" s="273"/>
      <c r="CM9" s="273"/>
      <c r="CN9" s="273"/>
      <c r="CO9" s="273"/>
      <c r="CP9" s="273"/>
      <c r="CQ9" s="273"/>
      <c r="CR9" s="273"/>
      <c r="CS9" s="273"/>
      <c r="CT9" s="273"/>
      <c r="CU9" s="273"/>
      <c r="CV9" s="273"/>
      <c r="CW9" s="273"/>
      <c r="CX9" s="273"/>
      <c r="CY9" s="273"/>
      <c r="CZ9" s="273"/>
      <c r="DA9" s="273"/>
      <c r="DB9" s="273"/>
      <c r="DC9" s="273"/>
      <c r="DD9" s="273"/>
      <c r="DE9" s="273"/>
      <c r="DF9" s="273"/>
    </row>
    <row r="10" spans="1:110" s="422" customFormat="1">
      <c r="A10" s="306"/>
      <c r="B10" s="485"/>
      <c r="C10" s="307"/>
      <c r="D10" s="309"/>
      <c r="E10" s="309"/>
      <c r="F10" s="309"/>
      <c r="G10" s="484"/>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273"/>
      <c r="CK10" s="273"/>
      <c r="CL10" s="273"/>
      <c r="CM10" s="273"/>
      <c r="CN10" s="273"/>
      <c r="CO10" s="273"/>
      <c r="CP10" s="273"/>
      <c r="CQ10" s="273"/>
      <c r="CR10" s="273"/>
      <c r="CS10" s="273"/>
      <c r="CT10" s="273"/>
      <c r="CU10" s="273"/>
      <c r="CV10" s="273"/>
      <c r="CW10" s="273"/>
      <c r="CX10" s="273"/>
      <c r="CY10" s="273"/>
      <c r="CZ10" s="273"/>
      <c r="DA10" s="273"/>
      <c r="DB10" s="273"/>
      <c r="DC10" s="273"/>
      <c r="DD10" s="273"/>
      <c r="DE10" s="273"/>
      <c r="DF10" s="273"/>
    </row>
    <row r="11" spans="1:110" s="298" customFormat="1">
      <c r="A11" s="343"/>
      <c r="B11" s="666" t="s">
        <v>542</v>
      </c>
      <c r="C11"/>
      <c r="D11" s="200"/>
      <c r="E11" s="483"/>
      <c r="F11" s="200"/>
    </row>
    <row r="12" spans="1:110" s="298" customFormat="1">
      <c r="A12" s="343"/>
      <c r="B12" s="201" t="s">
        <v>540</v>
      </c>
      <c r="C12" t="s">
        <v>9</v>
      </c>
      <c r="D12" s="200">
        <v>22</v>
      </c>
      <c r="E12" s="483"/>
      <c r="F12" s="200">
        <f t="shared" ref="F12:F17" si="0">+E12*D12</f>
        <v>0</v>
      </c>
    </row>
    <row r="13" spans="1:110" s="422" customFormat="1">
      <c r="A13" s="306"/>
      <c r="B13" s="485" t="s">
        <v>543</v>
      </c>
      <c r="C13" t="s">
        <v>43</v>
      </c>
      <c r="D13" s="200">
        <v>11</v>
      </c>
      <c r="E13" s="483"/>
      <c r="F13" s="200">
        <f t="shared" si="0"/>
        <v>0</v>
      </c>
      <c r="G13" s="484"/>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3"/>
      <c r="BZ13" s="273"/>
      <c r="CA13" s="273"/>
      <c r="CB13" s="273"/>
      <c r="CC13" s="273"/>
      <c r="CD13" s="273"/>
      <c r="CE13" s="273"/>
      <c r="CF13" s="273"/>
      <c r="CG13" s="273"/>
      <c r="CH13" s="273"/>
      <c r="CI13" s="273"/>
      <c r="CJ13" s="273"/>
      <c r="CK13" s="273"/>
      <c r="CL13" s="273"/>
      <c r="CM13" s="273"/>
      <c r="CN13" s="273"/>
      <c r="CO13" s="273"/>
      <c r="CP13" s="273"/>
      <c r="CQ13" s="273"/>
      <c r="CR13" s="273"/>
      <c r="CS13" s="273"/>
      <c r="CT13" s="273"/>
      <c r="CU13" s="273"/>
      <c r="CV13" s="273"/>
      <c r="CW13" s="273"/>
      <c r="CX13" s="273"/>
      <c r="CY13" s="273"/>
      <c r="CZ13" s="273"/>
      <c r="DA13" s="273"/>
      <c r="DB13" s="273"/>
      <c r="DC13" s="273"/>
      <c r="DD13" s="273"/>
      <c r="DE13" s="273"/>
      <c r="DF13" s="273"/>
    </row>
    <row r="14" spans="1:110" s="422" customFormat="1" ht="25.5">
      <c r="A14" s="306"/>
      <c r="B14" s="485" t="s">
        <v>547</v>
      </c>
      <c r="C14" t="s">
        <v>43</v>
      </c>
      <c r="D14" s="200">
        <v>4</v>
      </c>
      <c r="E14" s="483"/>
      <c r="F14" s="200">
        <f t="shared" si="0"/>
        <v>0</v>
      </c>
      <c r="G14" s="484"/>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73"/>
      <c r="CR14" s="273"/>
      <c r="CS14" s="273"/>
      <c r="CT14" s="273"/>
      <c r="CU14" s="273"/>
      <c r="CV14" s="273"/>
      <c r="CW14" s="273"/>
      <c r="CX14" s="273"/>
      <c r="CY14" s="273"/>
      <c r="CZ14" s="273"/>
      <c r="DA14" s="273"/>
      <c r="DB14" s="273"/>
      <c r="DC14" s="273"/>
      <c r="DD14" s="273"/>
      <c r="DE14" s="273"/>
      <c r="DF14" s="273"/>
    </row>
    <row r="15" spans="1:110" s="422" customFormat="1" ht="25.5">
      <c r="A15" s="306"/>
      <c r="B15" s="602" t="s">
        <v>544</v>
      </c>
      <c r="C15" t="s">
        <v>43</v>
      </c>
      <c r="D15" s="200">
        <v>20</v>
      </c>
      <c r="E15" s="483"/>
      <c r="F15" s="200">
        <f t="shared" si="0"/>
        <v>0</v>
      </c>
      <c r="G15" s="484"/>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3"/>
      <c r="CE15" s="273"/>
      <c r="CF15" s="273"/>
      <c r="CG15" s="273"/>
      <c r="CH15" s="273"/>
      <c r="CI15" s="273"/>
      <c r="CJ15" s="273"/>
      <c r="CK15" s="273"/>
      <c r="CL15" s="273"/>
      <c r="CM15" s="273"/>
      <c r="CN15" s="273"/>
      <c r="CO15" s="273"/>
      <c r="CP15" s="273"/>
      <c r="CQ15" s="273"/>
      <c r="CR15" s="273"/>
      <c r="CS15" s="273"/>
      <c r="CT15" s="273"/>
      <c r="CU15" s="273"/>
      <c r="CV15" s="273"/>
      <c r="CW15" s="273"/>
      <c r="CX15" s="273"/>
      <c r="CY15" s="273"/>
      <c r="CZ15" s="273"/>
      <c r="DA15" s="273"/>
      <c r="DB15" s="273"/>
      <c r="DC15" s="273"/>
      <c r="DD15" s="273"/>
      <c r="DE15" s="273"/>
      <c r="DF15" s="273"/>
    </row>
    <row r="16" spans="1:110" s="422" customFormat="1">
      <c r="A16" s="306"/>
      <c r="B16" s="602" t="s">
        <v>545</v>
      </c>
      <c r="C16" t="s">
        <v>43</v>
      </c>
      <c r="D16" s="200">
        <v>13</v>
      </c>
      <c r="E16" s="483"/>
      <c r="F16" s="200">
        <f t="shared" si="0"/>
        <v>0</v>
      </c>
      <c r="G16" s="484"/>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3"/>
      <c r="CA16" s="273"/>
      <c r="CB16" s="273"/>
      <c r="CC16" s="273"/>
      <c r="CD16" s="273"/>
      <c r="CE16" s="273"/>
      <c r="CF16" s="273"/>
      <c r="CG16" s="273"/>
      <c r="CH16" s="273"/>
      <c r="CI16" s="273"/>
      <c r="CJ16" s="273"/>
      <c r="CK16" s="273"/>
      <c r="CL16" s="273"/>
      <c r="CM16" s="273"/>
      <c r="CN16" s="273"/>
      <c r="CO16" s="273"/>
      <c r="CP16" s="273"/>
      <c r="CQ16" s="273"/>
      <c r="CR16" s="273"/>
      <c r="CS16" s="273"/>
      <c r="CT16" s="273"/>
      <c r="CU16" s="273"/>
      <c r="CV16" s="273"/>
      <c r="CW16" s="273"/>
      <c r="CX16" s="273"/>
      <c r="CY16" s="273"/>
      <c r="CZ16" s="273"/>
      <c r="DA16" s="273"/>
      <c r="DB16" s="273"/>
      <c r="DC16" s="273"/>
      <c r="DD16" s="273"/>
      <c r="DE16" s="273"/>
      <c r="DF16" s="273"/>
    </row>
    <row r="17" spans="1:110" s="422" customFormat="1" ht="25.5">
      <c r="A17" s="306"/>
      <c r="B17" s="602" t="s">
        <v>546</v>
      </c>
      <c r="C17" t="s">
        <v>43</v>
      </c>
      <c r="D17" s="200">
        <v>14</v>
      </c>
      <c r="E17" s="483"/>
      <c r="F17" s="200">
        <f t="shared" si="0"/>
        <v>0</v>
      </c>
      <c r="G17" s="484"/>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273"/>
      <c r="BU17" s="273"/>
      <c r="BV17" s="273"/>
      <c r="BW17" s="273"/>
      <c r="BX17" s="273"/>
      <c r="BY17" s="273"/>
      <c r="BZ17" s="273"/>
      <c r="CA17" s="273"/>
      <c r="CB17" s="273"/>
      <c r="CC17" s="273"/>
      <c r="CD17" s="273"/>
      <c r="CE17" s="273"/>
      <c r="CF17" s="273"/>
      <c r="CG17" s="273"/>
      <c r="CH17" s="273"/>
      <c r="CI17" s="273"/>
      <c r="CJ17" s="273"/>
      <c r="CK17" s="273"/>
      <c r="CL17" s="273"/>
      <c r="CM17" s="273"/>
      <c r="CN17" s="273"/>
      <c r="CO17" s="273"/>
      <c r="CP17" s="273"/>
      <c r="CQ17" s="273"/>
      <c r="CR17" s="273"/>
      <c r="CS17" s="273"/>
      <c r="CT17" s="273"/>
      <c r="CU17" s="273"/>
      <c r="CV17" s="273"/>
      <c r="CW17" s="273"/>
      <c r="CX17" s="273"/>
      <c r="CY17" s="273"/>
      <c r="CZ17" s="273"/>
      <c r="DA17" s="273"/>
      <c r="DB17" s="273"/>
      <c r="DC17" s="273"/>
      <c r="DD17" s="273"/>
      <c r="DE17" s="273"/>
      <c r="DF17" s="273"/>
    </row>
    <row r="18" spans="1:110" s="422" customFormat="1">
      <c r="A18" s="306"/>
      <c r="B18" s="602"/>
      <c r="C18" s="307"/>
      <c r="D18" s="309"/>
      <c r="E18" s="309"/>
      <c r="F18" s="309"/>
      <c r="G18" s="484"/>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3"/>
      <c r="CL18" s="273"/>
      <c r="CM18" s="273"/>
      <c r="CN18" s="273"/>
      <c r="CO18" s="273"/>
      <c r="CP18" s="273"/>
      <c r="CQ18" s="273"/>
      <c r="CR18" s="273"/>
      <c r="CS18" s="273"/>
      <c r="CT18" s="273"/>
      <c r="CU18" s="273"/>
      <c r="CV18" s="273"/>
      <c r="CW18" s="273"/>
      <c r="CX18" s="273"/>
      <c r="CY18" s="273"/>
      <c r="CZ18" s="273"/>
      <c r="DA18" s="273"/>
      <c r="DB18" s="273"/>
      <c r="DC18" s="273"/>
      <c r="DD18" s="273"/>
      <c r="DE18" s="273"/>
      <c r="DF18" s="273"/>
    </row>
    <row r="19" spans="1:110" s="422" customFormat="1">
      <c r="A19" s="306"/>
      <c r="B19" s="602"/>
      <c r="C19" s="307"/>
      <c r="D19" s="309"/>
      <c r="E19" s="309"/>
      <c r="F19" s="309"/>
      <c r="G19" s="484"/>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3"/>
      <c r="CG19" s="273"/>
      <c r="CH19" s="273"/>
      <c r="CI19" s="273"/>
      <c r="CJ19" s="273"/>
      <c r="CK19" s="273"/>
      <c r="CL19" s="273"/>
      <c r="CM19" s="273"/>
      <c r="CN19" s="273"/>
      <c r="CO19" s="273"/>
      <c r="CP19" s="273"/>
      <c r="CQ19" s="273"/>
      <c r="CR19" s="273"/>
      <c r="CS19" s="273"/>
      <c r="CT19" s="273"/>
      <c r="CU19" s="273"/>
      <c r="CV19" s="273"/>
      <c r="CW19" s="273"/>
      <c r="CX19" s="273"/>
      <c r="CY19" s="273"/>
      <c r="CZ19" s="273"/>
      <c r="DA19" s="273"/>
      <c r="DB19" s="273"/>
      <c r="DC19" s="273"/>
      <c r="DD19" s="273"/>
      <c r="DE19" s="273"/>
      <c r="DF19" s="273"/>
    </row>
    <row r="20" spans="1:110" s="422" customFormat="1" ht="51">
      <c r="A20" s="306" t="s">
        <v>10</v>
      </c>
      <c r="B20" s="216" t="s">
        <v>561</v>
      </c>
      <c r="C20" t="s">
        <v>43</v>
      </c>
      <c r="D20" s="200">
        <v>62</v>
      </c>
      <c r="E20" s="483"/>
      <c r="F20" s="200">
        <f>+E20*D20</f>
        <v>0</v>
      </c>
      <c r="G20" s="484"/>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3"/>
      <c r="CB20" s="273"/>
      <c r="CC20" s="273"/>
      <c r="CD20" s="273"/>
      <c r="CE20" s="273"/>
      <c r="CF20" s="273"/>
      <c r="CG20" s="273"/>
      <c r="CH20" s="273"/>
      <c r="CI20" s="273"/>
      <c r="CJ20" s="273"/>
      <c r="CK20" s="273"/>
      <c r="CL20" s="273"/>
      <c r="CM20" s="273"/>
      <c r="CN20" s="273"/>
      <c r="CO20" s="273"/>
      <c r="CP20" s="273"/>
      <c r="CQ20" s="273"/>
      <c r="CR20" s="273"/>
      <c r="CS20" s="273"/>
      <c r="CT20" s="273"/>
      <c r="CU20" s="273"/>
      <c r="CV20" s="273"/>
      <c r="CW20" s="273"/>
      <c r="CX20" s="273"/>
      <c r="CY20" s="273"/>
      <c r="CZ20" s="273"/>
      <c r="DA20" s="273"/>
      <c r="DB20" s="273"/>
      <c r="DC20" s="273"/>
      <c r="DD20" s="273"/>
      <c r="DE20" s="273"/>
      <c r="DF20" s="273"/>
    </row>
    <row r="21" spans="1:110" s="422" customFormat="1" ht="15">
      <c r="A21" s="306"/>
      <c r="B21" s="601"/>
      <c r="C21" s="307"/>
      <c r="D21" s="309"/>
      <c r="E21" s="309"/>
      <c r="F21" s="309"/>
      <c r="G21" s="484"/>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273"/>
      <c r="CH21" s="273"/>
      <c r="CI21" s="273"/>
      <c r="CJ21" s="273"/>
      <c r="CK21" s="273"/>
      <c r="CL21" s="273"/>
      <c r="CM21" s="273"/>
      <c r="CN21" s="273"/>
      <c r="CO21" s="273"/>
      <c r="CP21" s="273"/>
      <c r="CQ21" s="273"/>
      <c r="CR21" s="273"/>
      <c r="CS21" s="273"/>
      <c r="CT21" s="273"/>
      <c r="CU21" s="273"/>
      <c r="CV21" s="273"/>
      <c r="CW21" s="273"/>
      <c r="CX21" s="273"/>
      <c r="CY21" s="273"/>
      <c r="CZ21" s="273"/>
      <c r="DA21" s="273"/>
      <c r="DB21" s="273"/>
      <c r="DC21" s="273"/>
      <c r="DD21" s="273"/>
      <c r="DE21" s="273"/>
      <c r="DF21" s="273"/>
    </row>
    <row r="22" spans="1:110" s="422" customFormat="1" ht="15">
      <c r="A22" s="306"/>
      <c r="B22" s="601"/>
      <c r="C22" s="307"/>
      <c r="D22" s="309"/>
      <c r="E22" s="309"/>
      <c r="F22" s="309"/>
      <c r="G22" s="484"/>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c r="CF22" s="273"/>
      <c r="CG22" s="273"/>
      <c r="CH22" s="273"/>
      <c r="CI22" s="273"/>
      <c r="CJ22" s="273"/>
      <c r="CK22" s="273"/>
      <c r="CL22" s="273"/>
      <c r="CM22" s="273"/>
      <c r="CN22" s="273"/>
      <c r="CO22" s="273"/>
      <c r="CP22" s="273"/>
      <c r="CQ22" s="273"/>
      <c r="CR22" s="273"/>
      <c r="CS22" s="273"/>
      <c r="CT22" s="273"/>
      <c r="CU22" s="273"/>
      <c r="CV22" s="273"/>
      <c r="CW22" s="273"/>
      <c r="CX22" s="273"/>
      <c r="CY22" s="273"/>
      <c r="CZ22" s="273"/>
      <c r="DA22" s="273"/>
      <c r="DB22" s="273"/>
      <c r="DC22" s="273"/>
      <c r="DD22" s="273"/>
      <c r="DE22" s="273"/>
      <c r="DF22" s="273"/>
    </row>
    <row r="23" spans="1:110" s="422" customFormat="1" ht="51">
      <c r="A23" s="306" t="s">
        <v>11</v>
      </c>
      <c r="B23" s="216" t="s">
        <v>615</v>
      </c>
      <c r="C23" t="s">
        <v>43</v>
      </c>
      <c r="D23" s="200">
        <v>8</v>
      </c>
      <c r="E23" s="483"/>
      <c r="F23" s="200">
        <f>+E23*D23</f>
        <v>0</v>
      </c>
      <c r="G23" s="484"/>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73"/>
      <c r="CH23" s="273"/>
      <c r="CI23" s="273"/>
      <c r="CJ23" s="273"/>
      <c r="CK23" s="273"/>
      <c r="CL23" s="273"/>
      <c r="CM23" s="273"/>
      <c r="CN23" s="273"/>
      <c r="CO23" s="273"/>
      <c r="CP23" s="273"/>
      <c r="CQ23" s="273"/>
      <c r="CR23" s="273"/>
      <c r="CS23" s="273"/>
      <c r="CT23" s="273"/>
      <c r="CU23" s="273"/>
      <c r="CV23" s="273"/>
      <c r="CW23" s="273"/>
      <c r="CX23" s="273"/>
      <c r="CY23" s="273"/>
      <c r="CZ23" s="273"/>
      <c r="DA23" s="273"/>
      <c r="DB23" s="273"/>
      <c r="DC23" s="273"/>
      <c r="DD23" s="273"/>
      <c r="DE23" s="273"/>
      <c r="DF23" s="273"/>
    </row>
    <row r="24" spans="1:110" s="422" customFormat="1" ht="15">
      <c r="A24" s="306"/>
      <c r="B24" s="601"/>
      <c r="C24" s="307"/>
      <c r="D24" s="309"/>
      <c r="E24" s="309"/>
      <c r="F24" s="309"/>
      <c r="G24" s="484"/>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c r="CC24" s="273"/>
      <c r="CD24" s="273"/>
      <c r="CE24" s="273"/>
      <c r="CF24" s="273"/>
      <c r="CG24" s="273"/>
      <c r="CH24" s="273"/>
      <c r="CI24" s="273"/>
      <c r="CJ24" s="273"/>
      <c r="CK24" s="273"/>
      <c r="CL24" s="273"/>
      <c r="CM24" s="273"/>
      <c r="CN24" s="273"/>
      <c r="CO24" s="273"/>
      <c r="CP24" s="273"/>
      <c r="CQ24" s="273"/>
      <c r="CR24" s="273"/>
      <c r="CS24" s="273"/>
      <c r="CT24" s="273"/>
      <c r="CU24" s="273"/>
      <c r="CV24" s="273"/>
      <c r="CW24" s="273"/>
      <c r="CX24" s="273"/>
      <c r="CY24" s="273"/>
      <c r="CZ24" s="273"/>
      <c r="DA24" s="273"/>
      <c r="DB24" s="273"/>
      <c r="DC24" s="273"/>
      <c r="DD24" s="273"/>
      <c r="DE24" s="273"/>
      <c r="DF24" s="273"/>
    </row>
    <row r="25" spans="1:110" s="422" customFormat="1" ht="15">
      <c r="A25" s="306"/>
      <c r="B25" s="601"/>
      <c r="C25" s="307"/>
      <c r="D25" s="309"/>
      <c r="E25" s="309"/>
      <c r="F25" s="309"/>
      <c r="G25" s="484"/>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c r="CJ25" s="273"/>
      <c r="CK25" s="273"/>
      <c r="CL25" s="273"/>
      <c r="CM25" s="273"/>
      <c r="CN25" s="273"/>
      <c r="CO25" s="273"/>
      <c r="CP25" s="273"/>
      <c r="CQ25" s="273"/>
      <c r="CR25" s="273"/>
      <c r="CS25" s="273"/>
      <c r="CT25" s="273"/>
      <c r="CU25" s="273"/>
      <c r="CV25" s="273"/>
      <c r="CW25" s="273"/>
      <c r="CX25" s="273"/>
      <c r="CY25" s="273"/>
      <c r="CZ25" s="273"/>
      <c r="DA25" s="273"/>
      <c r="DB25" s="273"/>
      <c r="DC25" s="273"/>
      <c r="DD25" s="273"/>
      <c r="DE25" s="273"/>
      <c r="DF25" s="273"/>
    </row>
    <row r="26" spans="1:110" s="422" customFormat="1" ht="39" customHeight="1">
      <c r="A26" s="306" t="s">
        <v>51</v>
      </c>
      <c r="B26" s="216" t="s">
        <v>850</v>
      </c>
      <c r="C26" s="122" t="s">
        <v>43</v>
      </c>
      <c r="D26" s="744">
        <v>24</v>
      </c>
      <c r="E26" s="745"/>
      <c r="F26" s="744">
        <f>+E26*D26</f>
        <v>0</v>
      </c>
      <c r="G26" s="484"/>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c r="DB26" s="273"/>
      <c r="DC26" s="273"/>
      <c r="DD26" s="273"/>
      <c r="DE26" s="273"/>
      <c r="DF26" s="273"/>
    </row>
    <row r="27" spans="1:110" s="422" customFormat="1" ht="15">
      <c r="A27" s="306"/>
      <c r="B27" s="601"/>
      <c r="C27" s="307"/>
      <c r="D27" s="309"/>
      <c r="E27" s="309"/>
      <c r="F27" s="309"/>
      <c r="G27" s="484"/>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3"/>
      <c r="CB27" s="273"/>
      <c r="CC27" s="273"/>
      <c r="CD27" s="273"/>
      <c r="CE27" s="273"/>
      <c r="CF27" s="273"/>
      <c r="CG27" s="273"/>
      <c r="CH27" s="273"/>
      <c r="CI27" s="273"/>
      <c r="CJ27" s="273"/>
      <c r="CK27" s="273"/>
      <c r="CL27" s="273"/>
      <c r="CM27" s="273"/>
      <c r="CN27" s="273"/>
      <c r="CO27" s="273"/>
      <c r="CP27" s="273"/>
      <c r="CQ27" s="273"/>
      <c r="CR27" s="273"/>
      <c r="CS27" s="273"/>
      <c r="CT27" s="273"/>
      <c r="CU27" s="273"/>
      <c r="CV27" s="273"/>
      <c r="CW27" s="273"/>
      <c r="CX27" s="273"/>
      <c r="CY27" s="273"/>
      <c r="CZ27" s="273"/>
      <c r="DA27" s="273"/>
      <c r="DB27" s="273"/>
      <c r="DC27" s="273"/>
      <c r="DD27" s="273"/>
      <c r="DE27" s="273"/>
      <c r="DF27" s="273"/>
    </row>
    <row r="28" spans="1:110" s="422" customFormat="1" ht="15">
      <c r="A28" s="306"/>
      <c r="B28" s="601"/>
      <c r="C28" s="307"/>
      <c r="D28" s="309"/>
      <c r="E28" s="309"/>
      <c r="F28" s="309"/>
      <c r="G28" s="484"/>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c r="BW28" s="273"/>
      <c r="BX28" s="273"/>
      <c r="BY28" s="273"/>
      <c r="BZ28" s="273"/>
      <c r="CA28" s="273"/>
      <c r="CB28" s="273"/>
      <c r="CC28" s="273"/>
      <c r="CD28" s="273"/>
      <c r="CE28" s="273"/>
      <c r="CF28" s="273"/>
      <c r="CG28" s="273"/>
      <c r="CH28" s="273"/>
      <c r="CI28" s="273"/>
      <c r="CJ28" s="273"/>
      <c r="CK28" s="273"/>
      <c r="CL28" s="273"/>
      <c r="CM28" s="273"/>
      <c r="CN28" s="273"/>
      <c r="CO28" s="273"/>
      <c r="CP28" s="273"/>
      <c r="CQ28" s="273"/>
      <c r="CR28" s="273"/>
      <c r="CS28" s="273"/>
      <c r="CT28" s="273"/>
      <c r="CU28" s="273"/>
      <c r="CV28" s="273"/>
      <c r="CW28" s="273"/>
      <c r="CX28" s="273"/>
      <c r="CY28" s="273"/>
      <c r="CZ28" s="273"/>
      <c r="DA28" s="273"/>
      <c r="DB28" s="273"/>
      <c r="DC28" s="273"/>
      <c r="DD28" s="273"/>
      <c r="DE28" s="273"/>
      <c r="DF28" s="273"/>
    </row>
    <row r="29" spans="1:110" s="458" customFormat="1" ht="38.25">
      <c r="A29" s="495" t="s">
        <v>52</v>
      </c>
      <c r="B29" s="270" t="s">
        <v>231</v>
      </c>
      <c r="C29" s="313"/>
      <c r="D29" s="315"/>
      <c r="E29" s="315"/>
      <c r="F29" s="315"/>
      <c r="G29" s="457"/>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row>
    <row r="30" spans="1:110" s="458" customFormat="1" ht="25.5">
      <c r="A30" s="495"/>
      <c r="B30" s="270" t="s">
        <v>816</v>
      </c>
      <c r="C30" s="313"/>
      <c r="D30" s="315"/>
      <c r="E30" s="315"/>
      <c r="F30" s="315"/>
      <c r="G30" s="457"/>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row>
    <row r="31" spans="1:110" s="458" customFormat="1">
      <c r="A31" s="495"/>
      <c r="B31" s="270" t="s">
        <v>226</v>
      </c>
      <c r="C31" s="248"/>
      <c r="D31" s="248"/>
      <c r="E31" s="248"/>
      <c r="F31" s="452"/>
      <c r="G31" s="457"/>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c r="BI31" s="311"/>
      <c r="BJ31" s="311"/>
      <c r="BK31" s="311"/>
      <c r="BL31" s="311"/>
      <c r="BM31" s="311"/>
      <c r="BN31" s="311"/>
      <c r="BO31" s="311"/>
      <c r="BP31" s="311"/>
      <c r="BQ31" s="311"/>
      <c r="BR31" s="311"/>
      <c r="BS31" s="311"/>
      <c r="BT31" s="311"/>
      <c r="BU31" s="311"/>
      <c r="BV31" s="311"/>
      <c r="BW31" s="311"/>
      <c r="BX31" s="311"/>
      <c r="BY31" s="311"/>
      <c r="BZ31" s="311"/>
      <c r="CA31" s="311"/>
      <c r="CB31" s="311"/>
      <c r="CC31" s="311"/>
      <c r="CD31" s="311"/>
      <c r="CE31" s="311"/>
      <c r="CF31" s="311"/>
      <c r="CG31" s="311"/>
      <c r="CH31" s="311"/>
      <c r="CI31" s="311"/>
      <c r="CJ31" s="311"/>
      <c r="CK31" s="311"/>
      <c r="CL31" s="311"/>
      <c r="CM31" s="311"/>
      <c r="CN31" s="311"/>
      <c r="CO31" s="311"/>
      <c r="CP31" s="311"/>
      <c r="CQ31" s="311"/>
      <c r="CR31" s="311"/>
      <c r="CS31" s="311"/>
      <c r="CT31" s="311"/>
      <c r="CU31" s="311"/>
      <c r="CV31" s="311"/>
      <c r="CW31" s="311"/>
      <c r="CX31" s="311"/>
      <c r="CY31" s="311"/>
      <c r="CZ31" s="311"/>
      <c r="DA31" s="311"/>
      <c r="DB31" s="311"/>
      <c r="DC31" s="311"/>
      <c r="DD31" s="311"/>
      <c r="DE31" s="311"/>
      <c r="DF31" s="311"/>
    </row>
    <row r="32" spans="1:110" s="458" customFormat="1">
      <c r="A32" s="495"/>
      <c r="B32" s="270" t="s">
        <v>227</v>
      </c>
      <c r="C32" s="248"/>
      <c r="D32" s="248"/>
      <c r="E32" s="248"/>
      <c r="F32" s="452"/>
      <c r="G32" s="457"/>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S32" s="311"/>
      <c r="BT32" s="311"/>
      <c r="BU32" s="311"/>
      <c r="BV32" s="311"/>
      <c r="BW32" s="311"/>
      <c r="BX32" s="311"/>
      <c r="BY32" s="311"/>
      <c r="BZ32" s="311"/>
      <c r="CA32" s="311"/>
      <c r="CB32" s="311"/>
      <c r="CC32" s="311"/>
      <c r="CD32" s="311"/>
      <c r="CE32" s="311"/>
      <c r="CF32" s="311"/>
      <c r="CG32" s="311"/>
      <c r="CH32" s="311"/>
      <c r="CI32" s="311"/>
      <c r="CJ32" s="311"/>
      <c r="CK32" s="311"/>
      <c r="CL32" s="311"/>
      <c r="CM32" s="311"/>
      <c r="CN32" s="311"/>
      <c r="CO32" s="311"/>
      <c r="CP32" s="311"/>
      <c r="CQ32" s="311"/>
      <c r="CR32" s="311"/>
      <c r="CS32" s="311"/>
      <c r="CT32" s="311"/>
      <c r="CU32" s="311"/>
      <c r="CV32" s="311"/>
      <c r="CW32" s="311"/>
      <c r="CX32" s="311"/>
      <c r="CY32" s="311"/>
      <c r="CZ32" s="311"/>
      <c r="DA32" s="311"/>
      <c r="DB32" s="311"/>
      <c r="DC32" s="311"/>
      <c r="DD32" s="311"/>
      <c r="DE32" s="311"/>
      <c r="DF32" s="311"/>
    </row>
    <row r="33" spans="1:110" s="458" customFormat="1">
      <c r="A33" s="495"/>
      <c r="B33" s="270" t="s">
        <v>228</v>
      </c>
      <c r="C33" s="248"/>
      <c r="D33" s="248"/>
      <c r="E33" s="248"/>
      <c r="F33" s="452"/>
      <c r="G33" s="457"/>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S33" s="311"/>
      <c r="BT33" s="311"/>
      <c r="BU33" s="311"/>
      <c r="BV33" s="311"/>
      <c r="BW33" s="311"/>
      <c r="BX33" s="311"/>
      <c r="BY33" s="311"/>
      <c r="BZ33" s="311"/>
      <c r="CA33" s="311"/>
      <c r="CB33" s="311"/>
      <c r="CC33" s="311"/>
      <c r="CD33" s="311"/>
      <c r="CE33" s="311"/>
      <c r="CF33" s="311"/>
      <c r="CG33" s="311"/>
      <c r="CH33" s="311"/>
      <c r="CI33" s="311"/>
      <c r="CJ33" s="311"/>
      <c r="CK33" s="311"/>
      <c r="CL33" s="311"/>
      <c r="CM33" s="311"/>
      <c r="CN33" s="311"/>
      <c r="CO33" s="311"/>
      <c r="CP33" s="311"/>
      <c r="CQ33" s="311"/>
      <c r="CR33" s="311"/>
      <c r="CS33" s="311"/>
      <c r="CT33" s="311"/>
      <c r="CU33" s="311"/>
      <c r="CV33" s="311"/>
      <c r="CW33" s="311"/>
      <c r="CX33" s="311"/>
      <c r="CY33" s="311"/>
      <c r="CZ33" s="311"/>
      <c r="DA33" s="311"/>
      <c r="DB33" s="311"/>
      <c r="DC33" s="311"/>
      <c r="DD33" s="311"/>
      <c r="DE33" s="311"/>
      <c r="DF33" s="311"/>
    </row>
    <row r="34" spans="1:110" s="458" customFormat="1">
      <c r="A34" s="495"/>
      <c r="B34" s="270" t="s">
        <v>806</v>
      </c>
      <c r="C34" s="248"/>
      <c r="D34" s="248"/>
      <c r="E34" s="248"/>
      <c r="F34" s="452"/>
      <c r="G34" s="457"/>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C34" s="311"/>
      <c r="CD34" s="311"/>
      <c r="CE34" s="311"/>
      <c r="CF34" s="311"/>
      <c r="CG34" s="311"/>
      <c r="CH34" s="311"/>
      <c r="CI34" s="311"/>
      <c r="CJ34" s="311"/>
      <c r="CK34" s="311"/>
      <c r="CL34" s="311"/>
      <c r="CM34" s="311"/>
      <c r="CN34" s="311"/>
      <c r="CO34" s="311"/>
      <c r="CP34" s="311"/>
      <c r="CQ34" s="311"/>
      <c r="CR34" s="311"/>
      <c r="CS34" s="311"/>
      <c r="CT34" s="311"/>
      <c r="CU34" s="311"/>
      <c r="CV34" s="311"/>
      <c r="CW34" s="311"/>
      <c r="CX34" s="311"/>
      <c r="CY34" s="311"/>
      <c r="CZ34" s="311"/>
      <c r="DA34" s="311"/>
      <c r="DB34" s="311"/>
      <c r="DC34" s="311"/>
      <c r="DD34" s="311"/>
      <c r="DE34" s="311"/>
      <c r="DF34" s="311"/>
    </row>
    <row r="35" spans="1:110" s="458" customFormat="1">
      <c r="A35" s="495"/>
      <c r="B35" s="495" t="s">
        <v>229</v>
      </c>
      <c r="C35" s="248"/>
      <c r="D35" s="248"/>
      <c r="E35" s="248"/>
      <c r="F35" s="452"/>
      <c r="G35" s="457"/>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311"/>
      <c r="BG35" s="311"/>
      <c r="BH35" s="311"/>
      <c r="BI35" s="311"/>
      <c r="BJ35" s="311"/>
      <c r="BK35" s="311"/>
      <c r="BL35" s="311"/>
      <c r="BM35" s="311"/>
      <c r="BN35" s="311"/>
      <c r="BO35" s="311"/>
      <c r="BP35" s="311"/>
      <c r="BQ35" s="311"/>
      <c r="BR35" s="311"/>
      <c r="BS35" s="311"/>
      <c r="BT35" s="311"/>
      <c r="BU35" s="311"/>
      <c r="BV35" s="311"/>
      <c r="BW35" s="311"/>
      <c r="BX35" s="311"/>
      <c r="BY35" s="311"/>
      <c r="BZ35" s="311"/>
      <c r="CA35" s="311"/>
      <c r="CB35" s="311"/>
      <c r="CC35" s="311"/>
      <c r="CD35" s="311"/>
      <c r="CE35" s="311"/>
      <c r="CF35" s="311"/>
      <c r="CG35" s="311"/>
      <c r="CH35" s="311"/>
      <c r="CI35" s="311"/>
      <c r="CJ35" s="311"/>
      <c r="CK35" s="311"/>
      <c r="CL35" s="311"/>
      <c r="CM35" s="311"/>
      <c r="CN35" s="311"/>
      <c r="CO35" s="311"/>
      <c r="CP35" s="311"/>
      <c r="CQ35" s="311"/>
      <c r="CR35" s="311"/>
      <c r="CS35" s="311"/>
      <c r="CT35" s="311"/>
      <c r="CU35" s="311"/>
      <c r="CV35" s="311"/>
      <c r="CW35" s="311"/>
      <c r="CX35" s="311"/>
      <c r="CY35" s="311"/>
      <c r="CZ35" s="311"/>
      <c r="DA35" s="311"/>
      <c r="DB35" s="311"/>
      <c r="DC35" s="311"/>
      <c r="DD35" s="311"/>
      <c r="DE35" s="311"/>
      <c r="DF35" s="311"/>
    </row>
    <row r="36" spans="1:110" s="458" customFormat="1" ht="25.5">
      <c r="A36" s="495"/>
      <c r="B36" s="270" t="s">
        <v>230</v>
      </c>
      <c r="C36" s="248"/>
      <c r="D36" s="248"/>
      <c r="E36" s="248"/>
      <c r="F36" s="452"/>
      <c r="G36" s="457"/>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row>
    <row r="37" spans="1:110" s="458" customFormat="1" ht="255">
      <c r="A37" s="495"/>
      <c r="B37" s="270" t="s">
        <v>797</v>
      </c>
      <c r="C37" s="248"/>
      <c r="D37" s="248"/>
      <c r="E37" s="248"/>
      <c r="F37" s="452"/>
      <c r="G37" s="457"/>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1"/>
      <c r="BR37" s="311"/>
      <c r="BS37" s="311"/>
      <c r="BT37" s="311"/>
      <c r="BU37" s="311"/>
      <c r="BV37" s="311"/>
      <c r="BW37" s="311"/>
      <c r="BX37" s="311"/>
      <c r="BY37" s="311"/>
      <c r="BZ37" s="311"/>
      <c r="CA37" s="311"/>
      <c r="CB37" s="311"/>
      <c r="CC37" s="311"/>
      <c r="CD37" s="311"/>
      <c r="CE37" s="311"/>
      <c r="CF37" s="311"/>
      <c r="CG37" s="311"/>
      <c r="CH37" s="311"/>
      <c r="CI37" s="311"/>
      <c r="CJ37" s="311"/>
      <c r="CK37" s="311"/>
      <c r="CL37" s="311"/>
      <c r="CM37" s="311"/>
      <c r="CN37" s="311"/>
      <c r="CO37" s="311"/>
      <c r="CP37" s="311"/>
      <c r="CQ37" s="311"/>
      <c r="CR37" s="311"/>
      <c r="CS37" s="311"/>
      <c r="CT37" s="311"/>
      <c r="CU37" s="311"/>
      <c r="CV37" s="311"/>
      <c r="CW37" s="311"/>
      <c r="CX37" s="311"/>
      <c r="CY37" s="311"/>
      <c r="CZ37" s="311"/>
      <c r="DA37" s="311"/>
      <c r="DB37" s="311"/>
      <c r="DC37" s="311"/>
      <c r="DD37" s="311"/>
      <c r="DE37" s="311"/>
      <c r="DF37" s="311"/>
    </row>
    <row r="38" spans="1:110" s="458" customFormat="1" ht="89.25">
      <c r="A38" s="495"/>
      <c r="B38" s="270" t="s">
        <v>798</v>
      </c>
      <c r="C38" s="248"/>
      <c r="D38" s="248"/>
      <c r="E38" s="248"/>
      <c r="F38" s="452"/>
      <c r="G38" s="457"/>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1"/>
      <c r="BR38" s="311"/>
      <c r="BS38" s="311"/>
      <c r="BT38" s="311"/>
      <c r="BU38" s="311"/>
      <c r="BV38" s="311"/>
      <c r="BW38" s="311"/>
      <c r="BX38" s="311"/>
      <c r="BY38" s="311"/>
      <c r="BZ38" s="311"/>
      <c r="CA38" s="311"/>
      <c r="CB38" s="311"/>
      <c r="CC38" s="311"/>
      <c r="CD38" s="311"/>
      <c r="CE38" s="311"/>
      <c r="CF38" s="311"/>
      <c r="CG38" s="311"/>
      <c r="CH38" s="311"/>
      <c r="CI38" s="311"/>
      <c r="CJ38" s="311"/>
      <c r="CK38" s="311"/>
      <c r="CL38" s="311"/>
      <c r="CM38" s="311"/>
      <c r="CN38" s="311"/>
      <c r="CO38" s="311"/>
      <c r="CP38" s="311"/>
      <c r="CQ38" s="311"/>
      <c r="CR38" s="311"/>
      <c r="CS38" s="311"/>
      <c r="CT38" s="311"/>
      <c r="CU38" s="311"/>
      <c r="CV38" s="311"/>
      <c r="CW38" s="311"/>
      <c r="CX38" s="311"/>
      <c r="CY38" s="311"/>
      <c r="CZ38" s="311"/>
      <c r="DA38" s="311"/>
      <c r="DB38" s="311"/>
      <c r="DC38" s="311"/>
      <c r="DD38" s="311"/>
      <c r="DE38" s="311"/>
      <c r="DF38" s="311"/>
    </row>
    <row r="39" spans="1:110" s="458" customFormat="1" ht="141.75" customHeight="1">
      <c r="A39" s="495"/>
      <c r="B39" s="270" t="s">
        <v>799</v>
      </c>
      <c r="C39" s="248"/>
      <c r="D39" s="248"/>
      <c r="E39" s="248"/>
      <c r="F39" s="452"/>
      <c r="G39" s="457"/>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11"/>
      <c r="DE39" s="311"/>
      <c r="DF39" s="311"/>
    </row>
    <row r="40" spans="1:110" s="458" customFormat="1" ht="25.5">
      <c r="A40" s="495"/>
      <c r="B40" s="270" t="s">
        <v>800</v>
      </c>
      <c r="C40" s="248"/>
      <c r="D40" s="248"/>
      <c r="E40" s="248"/>
      <c r="F40" s="452"/>
      <c r="G40" s="457"/>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1"/>
      <c r="BR40" s="311"/>
      <c r="BS40" s="311"/>
      <c r="BT40" s="311"/>
      <c r="BU40" s="311"/>
      <c r="BV40" s="311"/>
      <c r="BW40" s="311"/>
      <c r="BX40" s="311"/>
      <c r="BY40" s="311"/>
      <c r="BZ40" s="311"/>
      <c r="CA40" s="311"/>
      <c r="CB40" s="311"/>
      <c r="CC40" s="311"/>
      <c r="CD40" s="311"/>
      <c r="CE40" s="311"/>
      <c r="CF40" s="311"/>
      <c r="CG40" s="311"/>
      <c r="CH40" s="311"/>
      <c r="CI40" s="311"/>
      <c r="CJ40" s="311"/>
      <c r="CK40" s="311"/>
      <c r="CL40" s="311"/>
      <c r="CM40" s="311"/>
      <c r="CN40" s="311"/>
      <c r="CO40" s="311"/>
      <c r="CP40" s="311"/>
      <c r="CQ40" s="311"/>
      <c r="CR40" s="311"/>
      <c r="CS40" s="311"/>
      <c r="CT40" s="311"/>
      <c r="CU40" s="311"/>
      <c r="CV40" s="311"/>
      <c r="CW40" s="311"/>
      <c r="CX40" s="311"/>
      <c r="CY40" s="311"/>
      <c r="CZ40" s="311"/>
      <c r="DA40" s="311"/>
      <c r="DB40" s="311"/>
      <c r="DC40" s="311"/>
      <c r="DD40" s="311"/>
      <c r="DE40" s="311"/>
      <c r="DF40" s="311"/>
    </row>
    <row r="41" spans="1:110" s="458" customFormat="1">
      <c r="A41" s="495"/>
      <c r="B41" s="270" t="s">
        <v>801</v>
      </c>
      <c r="C41" s="248"/>
      <c r="D41" s="248"/>
      <c r="E41" s="248"/>
      <c r="F41" s="452"/>
      <c r="G41" s="457"/>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1"/>
      <c r="BR41" s="311"/>
      <c r="BS41" s="311"/>
      <c r="BT41" s="311"/>
      <c r="BU41" s="31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1"/>
      <c r="CX41" s="311"/>
      <c r="CY41" s="311"/>
      <c r="CZ41" s="311"/>
      <c r="DA41" s="311"/>
      <c r="DB41" s="311"/>
      <c r="DC41" s="311"/>
      <c r="DD41" s="311"/>
      <c r="DE41" s="311"/>
      <c r="DF41" s="311"/>
    </row>
    <row r="42" spans="1:110" s="458" customFormat="1" ht="127.5">
      <c r="A42" s="495"/>
      <c r="B42" s="270" t="s">
        <v>802</v>
      </c>
      <c r="C42" s="248"/>
      <c r="D42" s="248"/>
      <c r="E42" s="248"/>
      <c r="F42" s="452"/>
      <c r="G42" s="457"/>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c r="DA42" s="311"/>
      <c r="DB42" s="311"/>
      <c r="DC42" s="311"/>
      <c r="DD42" s="311"/>
      <c r="DE42" s="311"/>
      <c r="DF42" s="311"/>
    </row>
    <row r="43" spans="1:110" s="458" customFormat="1">
      <c r="A43" s="495"/>
      <c r="B43" s="270" t="s">
        <v>803</v>
      </c>
      <c r="C43" s="248"/>
      <c r="D43" s="248"/>
      <c r="E43" s="248"/>
      <c r="F43" s="452"/>
      <c r="G43" s="457"/>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1"/>
      <c r="BR43" s="311"/>
      <c r="BS43" s="311"/>
      <c r="BT43" s="311"/>
      <c r="BU43" s="311"/>
      <c r="BV43" s="311"/>
      <c r="BW43" s="311"/>
      <c r="BX43" s="311"/>
      <c r="BY43" s="311"/>
      <c r="BZ43" s="311"/>
      <c r="CA43" s="311"/>
      <c r="CB43" s="311"/>
      <c r="CC43" s="311"/>
      <c r="CD43" s="311"/>
      <c r="CE43" s="311"/>
      <c r="CF43" s="311"/>
      <c r="CG43" s="311"/>
      <c r="CH43" s="311"/>
      <c r="CI43" s="311"/>
      <c r="CJ43" s="311"/>
      <c r="CK43" s="311"/>
      <c r="CL43" s="311"/>
      <c r="CM43" s="311"/>
      <c r="CN43" s="311"/>
      <c r="CO43" s="311"/>
      <c r="CP43" s="311"/>
      <c r="CQ43" s="311"/>
      <c r="CR43" s="311"/>
      <c r="CS43" s="311"/>
      <c r="CT43" s="311"/>
      <c r="CU43" s="311"/>
      <c r="CV43" s="311"/>
      <c r="CW43" s="311"/>
      <c r="CX43" s="311"/>
      <c r="CY43" s="311"/>
      <c r="CZ43" s="311"/>
      <c r="DA43" s="311"/>
      <c r="DB43" s="311"/>
      <c r="DC43" s="311"/>
      <c r="DD43" s="311"/>
      <c r="DE43" s="311"/>
      <c r="DF43" s="311"/>
    </row>
    <row r="44" spans="1:110" s="458" customFormat="1" ht="25.5">
      <c r="A44" s="495"/>
      <c r="B44" s="270" t="s">
        <v>804</v>
      </c>
      <c r="C44" s="248"/>
      <c r="D44" s="248"/>
      <c r="E44" s="248"/>
      <c r="F44" s="452"/>
      <c r="G44" s="457"/>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1"/>
      <c r="BR44" s="311"/>
      <c r="BS44" s="311"/>
      <c r="BT44" s="311"/>
      <c r="BU44" s="311"/>
      <c r="BV44" s="311"/>
      <c r="BW44" s="311"/>
      <c r="BX44" s="311"/>
      <c r="BY44" s="311"/>
      <c r="BZ44" s="311"/>
      <c r="CA44" s="311"/>
      <c r="CB44" s="311"/>
      <c r="CC44" s="311"/>
      <c r="CD44" s="311"/>
      <c r="CE44" s="311"/>
      <c r="CF44" s="311"/>
      <c r="CG44" s="311"/>
      <c r="CH44" s="311"/>
      <c r="CI44" s="311"/>
      <c r="CJ44" s="311"/>
      <c r="CK44" s="311"/>
      <c r="CL44" s="311"/>
      <c r="CM44" s="311"/>
      <c r="CN44" s="311"/>
      <c r="CO44" s="311"/>
      <c r="CP44" s="311"/>
      <c r="CQ44" s="311"/>
      <c r="CR44" s="311"/>
      <c r="CS44" s="311"/>
      <c r="CT44" s="311"/>
      <c r="CU44" s="311"/>
      <c r="CV44" s="311"/>
      <c r="CW44" s="311"/>
      <c r="CX44" s="311"/>
      <c r="CY44" s="311"/>
      <c r="CZ44" s="311"/>
      <c r="DA44" s="311"/>
      <c r="DB44" s="311"/>
      <c r="DC44" s="311"/>
      <c r="DD44" s="311"/>
      <c r="DE44" s="311"/>
      <c r="DF44" s="311"/>
    </row>
    <row r="45" spans="1:110" s="458" customFormat="1" ht="38.25">
      <c r="A45" s="495"/>
      <c r="B45" s="270" t="s">
        <v>805</v>
      </c>
      <c r="C45" s="248"/>
      <c r="D45" s="248"/>
      <c r="E45" s="248"/>
      <c r="F45" s="452"/>
      <c r="G45" s="457"/>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1"/>
      <c r="BR45" s="311"/>
      <c r="BS45" s="311"/>
      <c r="BT45" s="311"/>
      <c r="BU45" s="311"/>
      <c r="BV45" s="311"/>
      <c r="BW45" s="311"/>
      <c r="BX45" s="311"/>
      <c r="BY45" s="311"/>
      <c r="BZ45" s="311"/>
      <c r="CA45" s="311"/>
      <c r="CB45" s="311"/>
      <c r="CC45" s="311"/>
      <c r="CD45" s="311"/>
      <c r="CE45" s="311"/>
      <c r="CF45" s="311"/>
      <c r="CG45" s="311"/>
      <c r="CH45" s="311"/>
      <c r="CI45" s="311"/>
      <c r="CJ45" s="311"/>
      <c r="CK45" s="311"/>
      <c r="CL45" s="311"/>
      <c r="CM45" s="311"/>
      <c r="CN45" s="311"/>
      <c r="CO45" s="311"/>
      <c r="CP45" s="311"/>
      <c r="CQ45" s="311"/>
      <c r="CR45" s="311"/>
      <c r="CS45" s="311"/>
      <c r="CT45" s="311"/>
      <c r="CU45" s="311"/>
      <c r="CV45" s="311"/>
      <c r="CW45" s="311"/>
      <c r="CX45" s="311"/>
      <c r="CY45" s="311"/>
      <c r="CZ45" s="311"/>
      <c r="DA45" s="311"/>
      <c r="DB45" s="311"/>
      <c r="DC45" s="311"/>
      <c r="DD45" s="311"/>
      <c r="DE45" s="311"/>
      <c r="DF45" s="311"/>
    </row>
    <row r="46" spans="1:110" s="458" customFormat="1" ht="25.5">
      <c r="A46" s="495"/>
      <c r="B46" s="270" t="s">
        <v>817</v>
      </c>
      <c r="C46" s="248"/>
      <c r="D46" s="248"/>
      <c r="E46" s="248"/>
      <c r="F46" s="452"/>
      <c r="G46" s="457"/>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1"/>
      <c r="BR46" s="311"/>
      <c r="BS46" s="311"/>
      <c r="BT46" s="311"/>
      <c r="BU46" s="311"/>
      <c r="BV46" s="311"/>
      <c r="BW46" s="311"/>
      <c r="BX46" s="311"/>
      <c r="BY46" s="311"/>
      <c r="BZ46" s="311"/>
      <c r="CA46" s="311"/>
      <c r="CB46" s="311"/>
      <c r="CC46" s="311"/>
      <c r="CD46" s="311"/>
      <c r="CE46" s="311"/>
      <c r="CF46" s="311"/>
      <c r="CG46" s="311"/>
      <c r="CH46" s="311"/>
      <c r="CI46" s="311"/>
      <c r="CJ46" s="311"/>
      <c r="CK46" s="311"/>
      <c r="CL46" s="311"/>
      <c r="CM46" s="311"/>
      <c r="CN46" s="311"/>
      <c r="CO46" s="311"/>
      <c r="CP46" s="311"/>
      <c r="CQ46" s="311"/>
      <c r="CR46" s="311"/>
      <c r="CS46" s="311"/>
      <c r="CT46" s="311"/>
      <c r="CU46" s="311"/>
      <c r="CV46" s="311"/>
      <c r="CW46" s="311"/>
      <c r="CX46" s="311"/>
      <c r="CY46" s="311"/>
      <c r="CZ46" s="311"/>
      <c r="DA46" s="311"/>
      <c r="DB46" s="311"/>
      <c r="DC46" s="311"/>
      <c r="DD46" s="311"/>
      <c r="DE46" s="311"/>
      <c r="DF46" s="311"/>
    </row>
    <row r="47" spans="1:110" s="458" customFormat="1" ht="30">
      <c r="A47" s="451"/>
      <c r="B47" s="496" t="s">
        <v>114</v>
      </c>
      <c r="C47" s="248"/>
      <c r="D47" s="497"/>
      <c r="E47" s="497"/>
      <c r="F47" s="497"/>
      <c r="G47" s="457"/>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1"/>
      <c r="BR47" s="311"/>
      <c r="BS47" s="311"/>
      <c r="BT47" s="311"/>
      <c r="BU47" s="311"/>
      <c r="BV47" s="311"/>
      <c r="BW47" s="311"/>
      <c r="BX47" s="311"/>
      <c r="BY47" s="311"/>
      <c r="BZ47" s="311"/>
      <c r="CA47" s="311"/>
      <c r="CB47" s="311"/>
      <c r="CC47" s="311"/>
      <c r="CD47" s="311"/>
      <c r="CE47" s="311"/>
      <c r="CF47" s="311"/>
      <c r="CG47" s="311"/>
      <c r="CH47" s="311"/>
      <c r="CI47" s="311"/>
      <c r="CJ47" s="311"/>
      <c r="CK47" s="311"/>
      <c r="CL47" s="311"/>
      <c r="CM47" s="311"/>
      <c r="CN47" s="311"/>
      <c r="CO47" s="311"/>
      <c r="CP47" s="311"/>
      <c r="CQ47" s="311"/>
      <c r="CR47" s="311"/>
      <c r="CS47" s="311"/>
      <c r="CT47" s="311"/>
      <c r="CU47" s="311"/>
      <c r="CV47" s="311"/>
      <c r="CW47" s="311"/>
      <c r="CX47" s="311"/>
      <c r="CY47" s="311"/>
      <c r="CZ47" s="311"/>
      <c r="DA47" s="311"/>
      <c r="DB47" s="311"/>
      <c r="DC47" s="311"/>
      <c r="DD47" s="311"/>
      <c r="DE47" s="311"/>
      <c r="DF47" s="311"/>
    </row>
    <row r="48" spans="1:110" s="458" customFormat="1">
      <c r="A48" s="451"/>
      <c r="B48" s="732" t="s">
        <v>807</v>
      </c>
      <c r="C48" s="248"/>
      <c r="D48" s="497"/>
      <c r="E48" s="497"/>
      <c r="F48" s="497"/>
      <c r="G48" s="457"/>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1"/>
      <c r="CJ48" s="311"/>
      <c r="CK48" s="311"/>
      <c r="CL48" s="311"/>
      <c r="CM48" s="311"/>
      <c r="CN48" s="311"/>
      <c r="CO48" s="311"/>
      <c r="CP48" s="311"/>
      <c r="CQ48" s="311"/>
      <c r="CR48" s="311"/>
      <c r="CS48" s="311"/>
      <c r="CT48" s="311"/>
      <c r="CU48" s="311"/>
      <c r="CV48" s="311"/>
      <c r="CW48" s="311"/>
      <c r="CX48" s="311"/>
      <c r="CY48" s="311"/>
      <c r="CZ48" s="311"/>
      <c r="DA48" s="311"/>
      <c r="DB48" s="311"/>
      <c r="DC48" s="311"/>
      <c r="DD48" s="311"/>
      <c r="DE48" s="311"/>
      <c r="DF48" s="311"/>
    </row>
    <row r="49" spans="1:110" s="458" customFormat="1">
      <c r="A49" s="451"/>
      <c r="B49" s="733" t="s">
        <v>808</v>
      </c>
      <c r="C49" s="248"/>
      <c r="D49" s="497"/>
      <c r="E49" s="497"/>
      <c r="F49" s="497"/>
      <c r="G49" s="457"/>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1"/>
      <c r="BR49" s="311"/>
      <c r="BS49" s="311"/>
      <c r="BT49" s="311"/>
      <c r="BU49" s="311"/>
      <c r="BV49" s="311"/>
      <c r="BW49" s="311"/>
      <c r="BX49" s="311"/>
      <c r="BY49" s="311"/>
      <c r="BZ49" s="311"/>
      <c r="CA49" s="311"/>
      <c r="CB49" s="311"/>
      <c r="CC49" s="311"/>
      <c r="CD49" s="311"/>
      <c r="CE49" s="311"/>
      <c r="CF49" s="311"/>
      <c r="CG49" s="311"/>
      <c r="CH49" s="311"/>
      <c r="CI49" s="311"/>
      <c r="CJ49" s="311"/>
      <c r="CK49" s="311"/>
      <c r="CL49" s="311"/>
      <c r="CM49" s="311"/>
      <c r="CN49" s="311"/>
      <c r="CO49" s="311"/>
      <c r="CP49" s="311"/>
      <c r="CQ49" s="311"/>
      <c r="CR49" s="311"/>
      <c r="CS49" s="311"/>
      <c r="CT49" s="311"/>
      <c r="CU49" s="311"/>
      <c r="CV49" s="311"/>
      <c r="CW49" s="311"/>
      <c r="CX49" s="311"/>
      <c r="CY49" s="311"/>
      <c r="CZ49" s="311"/>
      <c r="DA49" s="311"/>
      <c r="DB49" s="311"/>
      <c r="DC49" s="311"/>
      <c r="DD49" s="311"/>
      <c r="DE49" s="311"/>
      <c r="DF49" s="311"/>
    </row>
    <row r="50" spans="1:110" s="458" customFormat="1" ht="25.5">
      <c r="A50" s="451"/>
      <c r="B50" s="733" t="s">
        <v>809</v>
      </c>
      <c r="C50" s="248"/>
      <c r="D50" s="497"/>
      <c r="E50" s="497"/>
      <c r="F50" s="497"/>
      <c r="G50" s="457"/>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1"/>
      <c r="BT50" s="311"/>
      <c r="BU50" s="311"/>
      <c r="BV50" s="311"/>
      <c r="BW50" s="311"/>
      <c r="BX50" s="311"/>
      <c r="BY50" s="311"/>
      <c r="BZ50" s="311"/>
      <c r="CA50" s="311"/>
      <c r="CB50" s="311"/>
      <c r="CC50" s="311"/>
      <c r="CD50" s="311"/>
      <c r="CE50" s="311"/>
      <c r="CF50" s="311"/>
      <c r="CG50" s="311"/>
      <c r="CH50" s="311"/>
      <c r="CI50" s="311"/>
      <c r="CJ50" s="311"/>
      <c r="CK50" s="311"/>
      <c r="CL50" s="311"/>
      <c r="CM50" s="311"/>
      <c r="CN50" s="311"/>
      <c r="CO50" s="311"/>
      <c r="CP50" s="311"/>
      <c r="CQ50" s="311"/>
      <c r="CR50" s="311"/>
      <c r="CS50" s="311"/>
      <c r="CT50" s="311"/>
      <c r="CU50" s="311"/>
      <c r="CV50" s="311"/>
      <c r="CW50" s="311"/>
      <c r="CX50" s="311"/>
      <c r="CY50" s="311"/>
      <c r="CZ50" s="311"/>
      <c r="DA50" s="311"/>
      <c r="DB50" s="311"/>
      <c r="DC50" s="311"/>
      <c r="DD50" s="311"/>
      <c r="DE50" s="311"/>
      <c r="DF50" s="311"/>
    </row>
    <row r="51" spans="1:110" s="458" customFormat="1">
      <c r="A51" s="451"/>
      <c r="B51" s="733" t="s">
        <v>810</v>
      </c>
      <c r="C51" s="248"/>
      <c r="D51" s="497"/>
      <c r="E51" s="497"/>
      <c r="F51" s="497"/>
      <c r="G51" s="457"/>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c r="BT51" s="311"/>
      <c r="BU51" s="311"/>
      <c r="BV51" s="311"/>
      <c r="BW51" s="311"/>
      <c r="BX51" s="311"/>
      <c r="BY51" s="311"/>
      <c r="BZ51" s="311"/>
      <c r="CA51" s="311"/>
      <c r="CB51" s="311"/>
      <c r="CC51" s="311"/>
      <c r="CD51" s="311"/>
      <c r="CE51" s="311"/>
      <c r="CF51" s="311"/>
      <c r="CG51" s="311"/>
      <c r="CH51" s="311"/>
      <c r="CI51" s="311"/>
      <c r="CJ51" s="311"/>
      <c r="CK51" s="311"/>
      <c r="CL51" s="311"/>
      <c r="CM51" s="311"/>
      <c r="CN51" s="311"/>
      <c r="CO51" s="311"/>
      <c r="CP51" s="311"/>
      <c r="CQ51" s="311"/>
      <c r="CR51" s="311"/>
      <c r="CS51" s="311"/>
      <c r="CT51" s="311"/>
      <c r="CU51" s="311"/>
      <c r="CV51" s="311"/>
      <c r="CW51" s="311"/>
      <c r="CX51" s="311"/>
      <c r="CY51" s="311"/>
      <c r="CZ51" s="311"/>
      <c r="DA51" s="311"/>
      <c r="DB51" s="311"/>
      <c r="DC51" s="311"/>
      <c r="DD51" s="311"/>
      <c r="DE51" s="311"/>
      <c r="DF51" s="311"/>
    </row>
    <row r="52" spans="1:110" s="458" customFormat="1" ht="25.5">
      <c r="A52" s="451"/>
      <c r="B52" s="733" t="s">
        <v>811</v>
      </c>
      <c r="C52" s="248"/>
      <c r="D52" s="497"/>
      <c r="E52" s="497"/>
      <c r="F52" s="497"/>
      <c r="G52" s="457"/>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311"/>
      <c r="BZ52" s="311"/>
      <c r="CA52" s="311"/>
      <c r="CB52" s="311"/>
      <c r="CC52" s="311"/>
      <c r="CD52" s="311"/>
      <c r="CE52" s="311"/>
      <c r="CF52" s="311"/>
      <c r="CG52" s="311"/>
      <c r="CH52" s="311"/>
      <c r="CI52" s="311"/>
      <c r="CJ52" s="311"/>
      <c r="CK52" s="311"/>
      <c r="CL52" s="311"/>
      <c r="CM52" s="311"/>
      <c r="CN52" s="311"/>
      <c r="CO52" s="311"/>
      <c r="CP52" s="311"/>
      <c r="CQ52" s="311"/>
      <c r="CR52" s="311"/>
      <c r="CS52" s="311"/>
      <c r="CT52" s="311"/>
      <c r="CU52" s="311"/>
      <c r="CV52" s="311"/>
      <c r="CW52" s="311"/>
      <c r="CX52" s="311"/>
      <c r="CY52" s="311"/>
      <c r="CZ52" s="311"/>
      <c r="DA52" s="311"/>
      <c r="DB52" s="311"/>
      <c r="DC52" s="311"/>
      <c r="DD52" s="311"/>
      <c r="DE52" s="311"/>
      <c r="DF52" s="311"/>
    </row>
    <row r="53" spans="1:110" s="458" customFormat="1" ht="25.5">
      <c r="A53" s="451"/>
      <c r="B53" s="733" t="s">
        <v>812</v>
      </c>
      <c r="C53" s="248"/>
      <c r="D53" s="497"/>
      <c r="E53" s="497"/>
      <c r="F53" s="497"/>
      <c r="G53" s="457"/>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1"/>
      <c r="BO53" s="311"/>
      <c r="BP53" s="311"/>
      <c r="BQ53" s="311"/>
      <c r="BR53" s="311"/>
      <c r="BS53" s="311"/>
      <c r="BT53" s="311"/>
      <c r="BU53" s="311"/>
      <c r="BV53" s="311"/>
      <c r="BW53" s="311"/>
      <c r="BX53" s="311"/>
      <c r="BY53" s="311"/>
      <c r="BZ53" s="311"/>
      <c r="CA53" s="311"/>
      <c r="CB53" s="311"/>
      <c r="CC53" s="311"/>
      <c r="CD53" s="311"/>
      <c r="CE53" s="311"/>
      <c r="CF53" s="311"/>
      <c r="CG53" s="311"/>
      <c r="CH53" s="311"/>
      <c r="CI53" s="311"/>
      <c r="CJ53" s="311"/>
      <c r="CK53" s="311"/>
      <c r="CL53" s="311"/>
      <c r="CM53" s="311"/>
      <c r="CN53" s="311"/>
      <c r="CO53" s="311"/>
      <c r="CP53" s="311"/>
      <c r="CQ53" s="311"/>
      <c r="CR53" s="311"/>
      <c r="CS53" s="311"/>
      <c r="CT53" s="311"/>
      <c r="CU53" s="311"/>
      <c r="CV53" s="311"/>
      <c r="CW53" s="311"/>
      <c r="CX53" s="311"/>
      <c r="CY53" s="311"/>
      <c r="CZ53" s="311"/>
      <c r="DA53" s="311"/>
      <c r="DB53" s="311"/>
      <c r="DC53" s="311"/>
      <c r="DD53" s="311"/>
      <c r="DE53" s="311"/>
      <c r="DF53" s="311"/>
    </row>
    <row r="54" spans="1:110" s="458" customFormat="1">
      <c r="A54" s="451"/>
      <c r="B54" s="733" t="s">
        <v>813</v>
      </c>
      <c r="C54" s="248"/>
      <c r="D54" s="497"/>
      <c r="E54" s="497"/>
      <c r="F54" s="497"/>
      <c r="G54" s="457"/>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1"/>
      <c r="AY54" s="311"/>
      <c r="AZ54" s="311"/>
      <c r="BA54" s="311"/>
      <c r="BB54" s="311"/>
      <c r="BC54" s="311"/>
      <c r="BD54" s="311"/>
      <c r="BE54" s="311"/>
      <c r="BF54" s="311"/>
      <c r="BG54" s="311"/>
      <c r="BH54" s="311"/>
      <c r="BI54" s="311"/>
      <c r="BJ54" s="311"/>
      <c r="BK54" s="311"/>
      <c r="BL54" s="311"/>
      <c r="BM54" s="311"/>
      <c r="BN54" s="311"/>
      <c r="BO54" s="311"/>
      <c r="BP54" s="311"/>
      <c r="BQ54" s="311"/>
      <c r="BR54" s="311"/>
      <c r="BS54" s="311"/>
      <c r="BT54" s="311"/>
      <c r="BU54" s="311"/>
      <c r="BV54" s="311"/>
      <c r="BW54" s="311"/>
      <c r="BX54" s="311"/>
      <c r="BY54" s="311"/>
      <c r="BZ54" s="311"/>
      <c r="CA54" s="311"/>
      <c r="CB54" s="311"/>
      <c r="CC54" s="311"/>
      <c r="CD54" s="311"/>
      <c r="CE54" s="311"/>
      <c r="CF54" s="311"/>
      <c r="CG54" s="311"/>
      <c r="CH54" s="311"/>
      <c r="CI54" s="311"/>
      <c r="CJ54" s="311"/>
      <c r="CK54" s="311"/>
      <c r="CL54" s="311"/>
      <c r="CM54" s="311"/>
      <c r="CN54" s="311"/>
      <c r="CO54" s="311"/>
      <c r="CP54" s="311"/>
      <c r="CQ54" s="311"/>
      <c r="CR54" s="311"/>
      <c r="CS54" s="311"/>
      <c r="CT54" s="311"/>
      <c r="CU54" s="311"/>
      <c r="CV54" s="311"/>
      <c r="CW54" s="311"/>
      <c r="CX54" s="311"/>
      <c r="CY54" s="311"/>
      <c r="CZ54" s="311"/>
      <c r="DA54" s="311"/>
      <c r="DB54" s="311"/>
      <c r="DC54" s="311"/>
      <c r="DD54" s="311"/>
      <c r="DE54" s="311"/>
      <c r="DF54" s="311"/>
    </row>
    <row r="55" spans="1:110" s="458" customFormat="1" ht="25.5">
      <c r="A55" s="451"/>
      <c r="B55" s="733" t="s">
        <v>818</v>
      </c>
      <c r="C55" s="248"/>
      <c r="D55" s="497"/>
      <c r="E55" s="497"/>
      <c r="F55" s="497"/>
      <c r="G55" s="457"/>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311"/>
      <c r="AX55" s="311"/>
      <c r="AY55" s="311"/>
      <c r="AZ55" s="311"/>
      <c r="BA55" s="311"/>
      <c r="BB55" s="311"/>
      <c r="BC55" s="311"/>
      <c r="BD55" s="311"/>
      <c r="BE55" s="311"/>
      <c r="BF55" s="311"/>
      <c r="BG55" s="311"/>
      <c r="BH55" s="311"/>
      <c r="BI55" s="311"/>
      <c r="BJ55" s="311"/>
      <c r="BK55" s="311"/>
      <c r="BL55" s="311"/>
      <c r="BM55" s="311"/>
      <c r="BN55" s="311"/>
      <c r="BO55" s="311"/>
      <c r="BP55" s="311"/>
      <c r="BQ55" s="311"/>
      <c r="BR55" s="311"/>
      <c r="BS55" s="311"/>
      <c r="BT55" s="311"/>
      <c r="BU55" s="311"/>
      <c r="BV55" s="311"/>
      <c r="BW55" s="311"/>
      <c r="BX55" s="311"/>
      <c r="BY55" s="311"/>
      <c r="BZ55" s="311"/>
      <c r="CA55" s="311"/>
      <c r="CB55" s="311"/>
      <c r="CC55" s="311"/>
      <c r="CD55" s="311"/>
      <c r="CE55" s="311"/>
      <c r="CF55" s="311"/>
      <c r="CG55" s="311"/>
      <c r="CH55" s="311"/>
      <c r="CI55" s="311"/>
      <c r="CJ55" s="311"/>
      <c r="CK55" s="311"/>
      <c r="CL55" s="311"/>
      <c r="CM55" s="311"/>
      <c r="CN55" s="311"/>
      <c r="CO55" s="311"/>
      <c r="CP55" s="311"/>
      <c r="CQ55" s="311"/>
      <c r="CR55" s="311"/>
      <c r="CS55" s="311"/>
      <c r="CT55" s="311"/>
      <c r="CU55" s="311"/>
      <c r="CV55" s="311"/>
      <c r="CW55" s="311"/>
      <c r="CX55" s="311"/>
      <c r="CY55" s="311"/>
      <c r="CZ55" s="311"/>
      <c r="DA55" s="311"/>
      <c r="DB55" s="311"/>
      <c r="DC55" s="311"/>
      <c r="DD55" s="311"/>
      <c r="DE55" s="311"/>
      <c r="DF55" s="311"/>
    </row>
    <row r="56" spans="1:110" s="458" customFormat="1" ht="38.25">
      <c r="A56" s="451"/>
      <c r="B56" s="733" t="s">
        <v>819</v>
      </c>
      <c r="C56" s="248"/>
      <c r="D56" s="497"/>
      <c r="E56" s="497"/>
      <c r="F56" s="497"/>
      <c r="G56" s="457"/>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311"/>
      <c r="BS56" s="311"/>
      <c r="BT56" s="311"/>
      <c r="BU56" s="311"/>
      <c r="BV56" s="311"/>
      <c r="BW56" s="311"/>
      <c r="BX56" s="311"/>
      <c r="BY56" s="311"/>
      <c r="BZ56" s="311"/>
      <c r="CA56" s="311"/>
      <c r="CB56" s="311"/>
      <c r="CC56" s="311"/>
      <c r="CD56" s="311"/>
      <c r="CE56" s="311"/>
      <c r="CF56" s="311"/>
      <c r="CG56" s="311"/>
      <c r="CH56" s="311"/>
      <c r="CI56" s="311"/>
      <c r="CJ56" s="311"/>
      <c r="CK56" s="311"/>
      <c r="CL56" s="311"/>
      <c r="CM56" s="311"/>
      <c r="CN56" s="311"/>
      <c r="CO56" s="311"/>
      <c r="CP56" s="311"/>
      <c r="CQ56" s="311"/>
      <c r="CR56" s="311"/>
      <c r="CS56" s="311"/>
      <c r="CT56" s="311"/>
      <c r="CU56" s="311"/>
      <c r="CV56" s="311"/>
      <c r="CW56" s="311"/>
      <c r="CX56" s="311"/>
      <c r="CY56" s="311"/>
      <c r="CZ56" s="311"/>
      <c r="DA56" s="311"/>
      <c r="DB56" s="311"/>
      <c r="DC56" s="311"/>
      <c r="DD56" s="311"/>
      <c r="DE56" s="311"/>
      <c r="DF56" s="311"/>
    </row>
    <row r="57" spans="1:110" s="458" customFormat="1">
      <c r="A57" s="451"/>
      <c r="B57" s="733" t="s">
        <v>814</v>
      </c>
      <c r="C57" s="248"/>
      <c r="D57" s="497"/>
      <c r="E57" s="497"/>
      <c r="F57" s="497"/>
      <c r="G57" s="457"/>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c r="BN57" s="311"/>
      <c r="BO57" s="311"/>
      <c r="BP57" s="311"/>
      <c r="BQ57" s="311"/>
      <c r="BR57" s="311"/>
      <c r="BS57" s="311"/>
      <c r="BT57" s="311"/>
      <c r="BU57" s="311"/>
      <c r="BV57" s="311"/>
      <c r="BW57" s="311"/>
      <c r="BX57" s="311"/>
      <c r="BY57" s="311"/>
      <c r="BZ57" s="311"/>
      <c r="CA57" s="311"/>
      <c r="CB57" s="311"/>
      <c r="CC57" s="311"/>
      <c r="CD57" s="311"/>
      <c r="CE57" s="311"/>
      <c r="CF57" s="311"/>
      <c r="CG57" s="311"/>
      <c r="CH57" s="311"/>
      <c r="CI57" s="311"/>
      <c r="CJ57" s="311"/>
      <c r="CK57" s="311"/>
      <c r="CL57" s="311"/>
      <c r="CM57" s="311"/>
      <c r="CN57" s="311"/>
      <c r="CO57" s="311"/>
      <c r="CP57" s="311"/>
      <c r="CQ57" s="311"/>
      <c r="CR57" s="311"/>
      <c r="CS57" s="311"/>
      <c r="CT57" s="311"/>
      <c r="CU57" s="311"/>
      <c r="CV57" s="311"/>
      <c r="CW57" s="311"/>
      <c r="CX57" s="311"/>
      <c r="CY57" s="311"/>
      <c r="CZ57" s="311"/>
      <c r="DA57" s="311"/>
      <c r="DB57" s="311"/>
      <c r="DC57" s="311"/>
      <c r="DD57" s="311"/>
      <c r="DE57" s="311"/>
      <c r="DF57" s="311"/>
    </row>
    <row r="58" spans="1:110" s="458" customFormat="1" ht="38.25">
      <c r="A58" s="451"/>
      <c r="B58" s="734" t="s">
        <v>820</v>
      </c>
      <c r="C58" s="248"/>
      <c r="D58" s="497"/>
      <c r="E58" s="497"/>
      <c r="F58" s="497"/>
      <c r="G58" s="457"/>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1"/>
      <c r="BF58" s="311"/>
      <c r="BG58" s="311"/>
      <c r="BH58" s="311"/>
      <c r="BI58" s="311"/>
      <c r="BJ58" s="311"/>
      <c r="BK58" s="311"/>
      <c r="BL58" s="311"/>
      <c r="BM58" s="311"/>
      <c r="BN58" s="311"/>
      <c r="BO58" s="311"/>
      <c r="BP58" s="311"/>
      <c r="BQ58" s="311"/>
      <c r="BR58" s="311"/>
      <c r="BS58" s="311"/>
      <c r="BT58" s="311"/>
      <c r="BU58" s="311"/>
      <c r="BV58" s="311"/>
      <c r="BW58" s="311"/>
      <c r="BX58" s="311"/>
      <c r="BY58" s="311"/>
      <c r="BZ58" s="311"/>
      <c r="CA58" s="311"/>
      <c r="CB58" s="311"/>
      <c r="CC58" s="311"/>
      <c r="CD58" s="311"/>
      <c r="CE58" s="311"/>
      <c r="CF58" s="311"/>
      <c r="CG58" s="311"/>
      <c r="CH58" s="311"/>
      <c r="CI58" s="311"/>
      <c r="CJ58" s="311"/>
      <c r="CK58" s="311"/>
      <c r="CL58" s="311"/>
      <c r="CM58" s="311"/>
      <c r="CN58" s="311"/>
      <c r="CO58" s="311"/>
      <c r="CP58" s="311"/>
      <c r="CQ58" s="311"/>
      <c r="CR58" s="311"/>
      <c r="CS58" s="311"/>
      <c r="CT58" s="311"/>
      <c r="CU58" s="311"/>
      <c r="CV58" s="311"/>
      <c r="CW58" s="311"/>
      <c r="CX58" s="311"/>
      <c r="CY58" s="311"/>
      <c r="CZ58" s="311"/>
      <c r="DA58" s="311"/>
      <c r="DB58" s="311"/>
      <c r="DC58" s="311"/>
      <c r="DD58" s="311"/>
      <c r="DE58" s="311"/>
      <c r="DF58" s="311"/>
    </row>
    <row r="59" spans="1:110" s="458" customFormat="1">
      <c r="A59" s="451"/>
      <c r="B59" s="184"/>
      <c r="C59" s="248"/>
      <c r="D59" s="497"/>
      <c r="E59" s="497"/>
      <c r="F59" s="497"/>
      <c r="G59" s="457"/>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1"/>
      <c r="AY59" s="311"/>
      <c r="AZ59" s="311"/>
      <c r="BA59" s="311"/>
      <c r="BB59" s="311"/>
      <c r="BC59" s="311"/>
      <c r="BD59" s="311"/>
      <c r="BE59" s="311"/>
      <c r="BF59" s="311"/>
      <c r="BG59" s="311"/>
      <c r="BH59" s="311"/>
      <c r="BI59" s="311"/>
      <c r="BJ59" s="311"/>
      <c r="BK59" s="311"/>
      <c r="BL59" s="311"/>
      <c r="BM59" s="311"/>
      <c r="BN59" s="311"/>
      <c r="BO59" s="311"/>
      <c r="BP59" s="311"/>
      <c r="BQ59" s="311"/>
      <c r="BR59" s="311"/>
      <c r="BS59" s="311"/>
      <c r="BT59" s="311"/>
      <c r="BU59" s="311"/>
      <c r="BV59" s="311"/>
      <c r="BW59" s="311"/>
      <c r="BX59" s="311"/>
      <c r="BY59" s="311"/>
      <c r="BZ59" s="311"/>
      <c r="CA59" s="311"/>
      <c r="CB59" s="311"/>
      <c r="CC59" s="311"/>
      <c r="CD59" s="311"/>
      <c r="CE59" s="311"/>
      <c r="CF59" s="311"/>
      <c r="CG59" s="311"/>
      <c r="CH59" s="311"/>
      <c r="CI59" s="311"/>
      <c r="CJ59" s="311"/>
      <c r="CK59" s="311"/>
      <c r="CL59" s="311"/>
      <c r="CM59" s="311"/>
      <c r="CN59" s="311"/>
      <c r="CO59" s="311"/>
      <c r="CP59" s="311"/>
      <c r="CQ59" s="311"/>
      <c r="CR59" s="311"/>
      <c r="CS59" s="311"/>
      <c r="CT59" s="311"/>
      <c r="CU59" s="311"/>
      <c r="CV59" s="311"/>
      <c r="CW59" s="311"/>
      <c r="CX59" s="311"/>
      <c r="CY59" s="311"/>
      <c r="CZ59" s="311"/>
      <c r="DA59" s="311"/>
      <c r="DB59" s="311"/>
      <c r="DC59" s="311"/>
      <c r="DD59" s="311"/>
      <c r="DE59" s="311"/>
      <c r="DF59" s="311"/>
    </row>
    <row r="60" spans="1:110" s="458" customFormat="1">
      <c r="A60" s="451"/>
      <c r="B60" s="603" t="s">
        <v>562</v>
      </c>
      <c r="C60" s="239" t="s">
        <v>35</v>
      </c>
      <c r="D60" s="497">
        <v>4</v>
      </c>
      <c r="E60" s="497"/>
      <c r="F60" s="497">
        <f>+E60*D60</f>
        <v>0</v>
      </c>
      <c r="G60" s="457"/>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D60" s="311"/>
      <c r="BE60" s="311"/>
      <c r="BF60" s="311"/>
      <c r="BG60" s="311"/>
      <c r="BH60" s="311"/>
      <c r="BI60" s="311"/>
      <c r="BJ60" s="311"/>
      <c r="BK60" s="311"/>
      <c r="BL60" s="311"/>
      <c r="BM60" s="311"/>
      <c r="BN60" s="311"/>
      <c r="BO60" s="311"/>
      <c r="BP60" s="311"/>
      <c r="BQ60" s="311"/>
      <c r="BR60" s="311"/>
      <c r="BS60" s="311"/>
      <c r="BT60" s="311"/>
      <c r="BU60" s="311"/>
      <c r="BV60" s="311"/>
      <c r="BW60" s="311"/>
      <c r="BX60" s="311"/>
      <c r="BY60" s="311"/>
      <c r="BZ60" s="311"/>
      <c r="CA60" s="311"/>
      <c r="CB60" s="311"/>
      <c r="CC60" s="311"/>
      <c r="CD60" s="311"/>
      <c r="CE60" s="311"/>
      <c r="CF60" s="311"/>
      <c r="CG60" s="311"/>
      <c r="CH60" s="311"/>
      <c r="CI60" s="311"/>
      <c r="CJ60" s="311"/>
      <c r="CK60" s="311"/>
      <c r="CL60" s="311"/>
      <c r="CM60" s="311"/>
      <c r="CN60" s="311"/>
      <c r="CO60" s="311"/>
      <c r="CP60" s="311"/>
      <c r="CQ60" s="311"/>
      <c r="CR60" s="311"/>
      <c r="CS60" s="311"/>
      <c r="CT60" s="311"/>
      <c r="CU60" s="311"/>
      <c r="CV60" s="311"/>
      <c r="CW60" s="311"/>
      <c r="CX60" s="311"/>
      <c r="CY60" s="311"/>
      <c r="CZ60" s="311"/>
      <c r="DA60" s="311"/>
      <c r="DB60" s="311"/>
      <c r="DC60" s="311"/>
      <c r="DD60" s="311"/>
      <c r="DE60" s="311"/>
      <c r="DF60" s="311"/>
    </row>
    <row r="61" spans="1:110" s="458" customFormat="1">
      <c r="A61" s="451"/>
      <c r="B61" s="603"/>
      <c r="C61" s="239"/>
      <c r="D61" s="497"/>
      <c r="E61" s="497"/>
      <c r="F61" s="497"/>
      <c r="G61" s="457"/>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D61" s="311"/>
      <c r="BE61" s="311"/>
      <c r="BF61" s="311"/>
      <c r="BG61" s="311"/>
      <c r="BH61" s="311"/>
      <c r="BI61" s="311"/>
      <c r="BJ61" s="311"/>
      <c r="BK61" s="311"/>
      <c r="BL61" s="311"/>
      <c r="BM61" s="311"/>
      <c r="BN61" s="311"/>
      <c r="BO61" s="311"/>
      <c r="BP61" s="311"/>
      <c r="BQ61" s="311"/>
      <c r="BR61" s="311"/>
      <c r="BS61" s="311"/>
      <c r="BT61" s="311"/>
      <c r="BU61" s="311"/>
      <c r="BV61" s="311"/>
      <c r="BW61" s="311"/>
      <c r="BX61" s="311"/>
      <c r="BY61" s="311"/>
      <c r="BZ61" s="311"/>
      <c r="CA61" s="311"/>
      <c r="CB61" s="311"/>
      <c r="CC61" s="311"/>
      <c r="CD61" s="311"/>
      <c r="CE61" s="311"/>
      <c r="CF61" s="311"/>
      <c r="CG61" s="311"/>
      <c r="CH61" s="311"/>
      <c r="CI61" s="311"/>
      <c r="CJ61" s="311"/>
      <c r="CK61" s="311"/>
      <c r="CL61" s="311"/>
      <c r="CM61" s="311"/>
      <c r="CN61" s="311"/>
      <c r="CO61" s="311"/>
      <c r="CP61" s="311"/>
      <c r="CQ61" s="311"/>
      <c r="CR61" s="311"/>
      <c r="CS61" s="311"/>
      <c r="CT61" s="311"/>
      <c r="CU61" s="311"/>
      <c r="CV61" s="311"/>
      <c r="CW61" s="311"/>
      <c r="CX61" s="311"/>
      <c r="CY61" s="311"/>
      <c r="CZ61" s="311"/>
      <c r="DA61" s="311"/>
      <c r="DB61" s="311"/>
      <c r="DC61" s="311"/>
      <c r="DD61" s="311"/>
      <c r="DE61" s="311"/>
      <c r="DF61" s="311"/>
    </row>
    <row r="62" spans="1:110" s="458" customFormat="1">
      <c r="A62" s="451"/>
      <c r="B62" s="603"/>
      <c r="C62" s="239"/>
      <c r="D62" s="497"/>
      <c r="E62" s="497"/>
      <c r="F62" s="497"/>
      <c r="G62" s="457"/>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D62" s="311"/>
      <c r="BE62" s="311"/>
      <c r="BF62" s="311"/>
      <c r="BG62" s="311"/>
      <c r="BH62" s="311"/>
      <c r="BI62" s="311"/>
      <c r="BJ62" s="311"/>
      <c r="BK62" s="311"/>
      <c r="BL62" s="311"/>
      <c r="BM62" s="311"/>
      <c r="BN62" s="311"/>
      <c r="BO62" s="311"/>
      <c r="BP62" s="311"/>
      <c r="BQ62" s="311"/>
      <c r="BR62" s="311"/>
      <c r="BS62" s="311"/>
      <c r="BT62" s="311"/>
      <c r="BU62" s="311"/>
      <c r="BV62" s="311"/>
      <c r="BW62" s="311"/>
      <c r="BX62" s="311"/>
      <c r="BY62" s="311"/>
      <c r="BZ62" s="311"/>
      <c r="CA62" s="311"/>
      <c r="CB62" s="311"/>
      <c r="CC62" s="311"/>
      <c r="CD62" s="311"/>
      <c r="CE62" s="311"/>
      <c r="CF62" s="311"/>
      <c r="CG62" s="311"/>
      <c r="CH62" s="311"/>
      <c r="CI62" s="311"/>
      <c r="CJ62" s="311"/>
      <c r="CK62" s="311"/>
      <c r="CL62" s="311"/>
      <c r="CM62" s="311"/>
      <c r="CN62" s="311"/>
      <c r="CO62" s="311"/>
      <c r="CP62" s="311"/>
      <c r="CQ62" s="311"/>
      <c r="CR62" s="311"/>
      <c r="CS62" s="311"/>
      <c r="CT62" s="311"/>
      <c r="CU62" s="311"/>
      <c r="CV62" s="311"/>
      <c r="CW62" s="311"/>
      <c r="CX62" s="311"/>
      <c r="CY62" s="311"/>
      <c r="CZ62" s="311"/>
      <c r="DA62" s="311"/>
      <c r="DB62" s="311"/>
      <c r="DC62" s="311"/>
      <c r="DD62" s="311"/>
      <c r="DE62" s="311"/>
      <c r="DF62" s="311"/>
    </row>
    <row r="63" spans="1:110" s="458" customFormat="1">
      <c r="A63" s="451"/>
      <c r="B63" s="603"/>
      <c r="C63" s="239"/>
      <c r="D63" s="497"/>
      <c r="E63" s="497"/>
      <c r="F63" s="497"/>
      <c r="G63" s="457"/>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D63" s="311"/>
      <c r="BE63" s="311"/>
      <c r="BF63" s="311"/>
      <c r="BG63" s="311"/>
      <c r="BH63" s="311"/>
      <c r="BI63" s="311"/>
      <c r="BJ63" s="311"/>
      <c r="BK63" s="311"/>
      <c r="BL63" s="311"/>
      <c r="BM63" s="311"/>
      <c r="BN63" s="311"/>
      <c r="BO63" s="311"/>
      <c r="BP63" s="311"/>
      <c r="BQ63" s="311"/>
      <c r="BR63" s="311"/>
      <c r="BS63" s="311"/>
      <c r="BT63" s="311"/>
      <c r="BU63" s="311"/>
      <c r="BV63" s="311"/>
      <c r="BW63" s="311"/>
      <c r="BX63" s="311"/>
      <c r="BY63" s="311"/>
      <c r="BZ63" s="311"/>
      <c r="CA63" s="311"/>
      <c r="CB63" s="311"/>
      <c r="CC63" s="311"/>
      <c r="CD63" s="311"/>
      <c r="CE63" s="311"/>
      <c r="CF63" s="311"/>
      <c r="CG63" s="311"/>
      <c r="CH63" s="311"/>
      <c r="CI63" s="311"/>
      <c r="CJ63" s="311"/>
      <c r="CK63" s="311"/>
      <c r="CL63" s="311"/>
      <c r="CM63" s="311"/>
      <c r="CN63" s="311"/>
      <c r="CO63" s="311"/>
      <c r="CP63" s="311"/>
      <c r="CQ63" s="311"/>
      <c r="CR63" s="311"/>
      <c r="CS63" s="311"/>
      <c r="CT63" s="311"/>
      <c r="CU63" s="311"/>
      <c r="CV63" s="311"/>
      <c r="CW63" s="311"/>
      <c r="CX63" s="311"/>
      <c r="CY63" s="311"/>
      <c r="CZ63" s="311"/>
      <c r="DA63" s="311"/>
      <c r="DB63" s="311"/>
      <c r="DC63" s="311"/>
      <c r="DD63" s="311"/>
      <c r="DE63" s="311"/>
      <c r="DF63" s="311"/>
    </row>
    <row r="64" spans="1:110" s="458" customFormat="1">
      <c r="A64" s="451"/>
      <c r="B64" s="603"/>
      <c r="C64" s="239"/>
      <c r="D64" s="497"/>
      <c r="E64" s="497"/>
      <c r="F64" s="497"/>
      <c r="G64" s="457"/>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1"/>
      <c r="AY64" s="311"/>
      <c r="AZ64" s="311"/>
      <c r="BA64" s="311"/>
      <c r="BB64" s="311"/>
      <c r="BC64" s="311"/>
      <c r="BD64" s="311"/>
      <c r="BE64" s="311"/>
      <c r="BF64" s="311"/>
      <c r="BG64" s="311"/>
      <c r="BH64" s="311"/>
      <c r="BI64" s="311"/>
      <c r="BJ64" s="311"/>
      <c r="BK64" s="311"/>
      <c r="BL64" s="311"/>
      <c r="BM64" s="311"/>
      <c r="BN64" s="311"/>
      <c r="BO64" s="311"/>
      <c r="BP64" s="311"/>
      <c r="BQ64" s="311"/>
      <c r="BR64" s="311"/>
      <c r="BS64" s="311"/>
      <c r="BT64" s="311"/>
      <c r="BU64" s="311"/>
      <c r="BV64" s="311"/>
      <c r="BW64" s="311"/>
      <c r="BX64" s="311"/>
      <c r="BY64" s="311"/>
      <c r="BZ64" s="311"/>
      <c r="CA64" s="311"/>
      <c r="CB64" s="311"/>
      <c r="CC64" s="311"/>
      <c r="CD64" s="311"/>
      <c r="CE64" s="311"/>
      <c r="CF64" s="311"/>
      <c r="CG64" s="311"/>
      <c r="CH64" s="311"/>
      <c r="CI64" s="311"/>
      <c r="CJ64" s="311"/>
      <c r="CK64" s="311"/>
      <c r="CL64" s="311"/>
      <c r="CM64" s="311"/>
      <c r="CN64" s="311"/>
      <c r="CO64" s="311"/>
      <c r="CP64" s="311"/>
      <c r="CQ64" s="311"/>
      <c r="CR64" s="311"/>
      <c r="CS64" s="311"/>
      <c r="CT64" s="311"/>
      <c r="CU64" s="311"/>
      <c r="CV64" s="311"/>
      <c r="CW64" s="311"/>
      <c r="CX64" s="311"/>
      <c r="CY64" s="311"/>
      <c r="CZ64" s="311"/>
      <c r="DA64" s="311"/>
      <c r="DB64" s="311"/>
      <c r="DC64" s="311"/>
      <c r="DD64" s="311"/>
      <c r="DE64" s="311"/>
      <c r="DF64" s="311"/>
    </row>
    <row r="65" spans="1:110" s="458" customFormat="1" ht="25.5">
      <c r="A65" s="451" t="s">
        <v>16</v>
      </c>
      <c r="B65" s="603" t="s">
        <v>614</v>
      </c>
      <c r="C65" s="239"/>
      <c r="D65" s="497"/>
      <c r="E65" s="497"/>
      <c r="F65" s="497"/>
      <c r="G65" s="457"/>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11"/>
      <c r="AW65" s="311"/>
      <c r="AX65" s="311"/>
      <c r="AY65" s="311"/>
      <c r="AZ65" s="311"/>
      <c r="BA65" s="311"/>
      <c r="BB65" s="311"/>
      <c r="BC65" s="311"/>
      <c r="BD65" s="311"/>
      <c r="BE65" s="311"/>
      <c r="BF65" s="311"/>
      <c r="BG65" s="311"/>
      <c r="BH65" s="311"/>
      <c r="BI65" s="311"/>
      <c r="BJ65" s="311"/>
      <c r="BK65" s="311"/>
      <c r="BL65" s="311"/>
      <c r="BM65" s="311"/>
      <c r="BN65" s="311"/>
      <c r="BO65" s="311"/>
      <c r="BP65" s="311"/>
      <c r="BQ65" s="311"/>
      <c r="BR65" s="311"/>
      <c r="BS65" s="311"/>
      <c r="BT65" s="311"/>
      <c r="BU65" s="311"/>
      <c r="BV65" s="311"/>
      <c r="BW65" s="311"/>
      <c r="BX65" s="311"/>
      <c r="BY65" s="311"/>
      <c r="BZ65" s="311"/>
      <c r="CA65" s="311"/>
      <c r="CB65" s="311"/>
      <c r="CC65" s="311"/>
      <c r="CD65" s="311"/>
      <c r="CE65" s="311"/>
      <c r="CF65" s="311"/>
      <c r="CG65" s="311"/>
      <c r="CH65" s="311"/>
      <c r="CI65" s="311"/>
      <c r="CJ65" s="311"/>
      <c r="CK65" s="311"/>
      <c r="CL65" s="311"/>
      <c r="CM65" s="311"/>
      <c r="CN65" s="311"/>
      <c r="CO65" s="311"/>
      <c r="CP65" s="311"/>
      <c r="CQ65" s="311"/>
      <c r="CR65" s="311"/>
      <c r="CS65" s="311"/>
      <c r="CT65" s="311"/>
      <c r="CU65" s="311"/>
      <c r="CV65" s="311"/>
      <c r="CW65" s="311"/>
      <c r="CX65" s="311"/>
      <c r="CY65" s="311"/>
      <c r="CZ65" s="311"/>
      <c r="DA65" s="311"/>
      <c r="DB65" s="311"/>
      <c r="DC65" s="311"/>
      <c r="DD65" s="311"/>
      <c r="DE65" s="311"/>
      <c r="DF65" s="311"/>
    </row>
    <row r="66" spans="1:110" s="458" customFormat="1">
      <c r="A66" s="451"/>
      <c r="B66" s="603"/>
      <c r="C66" s="239"/>
      <c r="D66" s="497"/>
      <c r="E66" s="497"/>
      <c r="F66" s="497"/>
      <c r="G66" s="457"/>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1"/>
      <c r="AY66" s="311"/>
      <c r="AZ66" s="311"/>
      <c r="BA66" s="311"/>
      <c r="BB66" s="311"/>
      <c r="BC66" s="311"/>
      <c r="BD66" s="311"/>
      <c r="BE66" s="311"/>
      <c r="BF66" s="311"/>
      <c r="BG66" s="311"/>
      <c r="BH66" s="311"/>
      <c r="BI66" s="311"/>
      <c r="BJ66" s="311"/>
      <c r="BK66" s="311"/>
      <c r="BL66" s="311"/>
      <c r="BM66" s="311"/>
      <c r="BN66" s="311"/>
      <c r="BO66" s="311"/>
      <c r="BP66" s="311"/>
      <c r="BQ66" s="311"/>
      <c r="BR66" s="311"/>
      <c r="BS66" s="311"/>
      <c r="BT66" s="311"/>
      <c r="BU66" s="311"/>
      <c r="BV66" s="311"/>
      <c r="BW66" s="311"/>
      <c r="BX66" s="311"/>
      <c r="BY66" s="311"/>
      <c r="BZ66" s="311"/>
      <c r="CA66" s="311"/>
      <c r="CB66" s="311"/>
      <c r="CC66" s="311"/>
      <c r="CD66" s="311"/>
      <c r="CE66" s="311"/>
      <c r="CF66" s="311"/>
      <c r="CG66" s="311"/>
      <c r="CH66" s="311"/>
      <c r="CI66" s="311"/>
      <c r="CJ66" s="311"/>
      <c r="CK66" s="311"/>
      <c r="CL66" s="311"/>
      <c r="CM66" s="311"/>
      <c r="CN66" s="311"/>
      <c r="CO66" s="311"/>
      <c r="CP66" s="311"/>
      <c r="CQ66" s="311"/>
      <c r="CR66" s="311"/>
      <c r="CS66" s="311"/>
      <c r="CT66" s="311"/>
      <c r="CU66" s="311"/>
      <c r="CV66" s="311"/>
      <c r="CW66" s="311"/>
      <c r="CX66" s="311"/>
      <c r="CY66" s="311"/>
      <c r="CZ66" s="311"/>
      <c r="DA66" s="311"/>
      <c r="DB66" s="311"/>
      <c r="DC66" s="311"/>
      <c r="DD66" s="311"/>
      <c r="DE66" s="311"/>
      <c r="DF66" s="311"/>
    </row>
    <row r="67" spans="1:110" s="458" customFormat="1" ht="38.25">
      <c r="A67" s="451" t="s">
        <v>76</v>
      </c>
      <c r="B67" s="741" t="s">
        <v>849</v>
      </c>
      <c r="C67" s="239" t="s">
        <v>43</v>
      </c>
      <c r="D67" s="497">
        <v>2</v>
      </c>
      <c r="E67" s="497"/>
      <c r="F67" s="497">
        <f>+E67*D67</f>
        <v>0</v>
      </c>
      <c r="G67" s="457"/>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1"/>
      <c r="AY67" s="311"/>
      <c r="AZ67" s="311"/>
      <c r="BA67" s="311"/>
      <c r="BB67" s="311"/>
      <c r="BC67" s="311"/>
      <c r="BD67" s="311"/>
      <c r="BE67" s="311"/>
      <c r="BF67" s="311"/>
      <c r="BG67" s="311"/>
      <c r="BH67" s="311"/>
      <c r="BI67" s="311"/>
      <c r="BJ67" s="311"/>
      <c r="BK67" s="311"/>
      <c r="BL67" s="311"/>
      <c r="BM67" s="311"/>
      <c r="BN67" s="311"/>
      <c r="BO67" s="311"/>
      <c r="BP67" s="311"/>
      <c r="BQ67" s="311"/>
      <c r="BR67" s="311"/>
      <c r="BS67" s="311"/>
      <c r="BT67" s="311"/>
      <c r="BU67" s="311"/>
      <c r="BV67" s="311"/>
      <c r="BW67" s="311"/>
      <c r="BX67" s="311"/>
      <c r="BY67" s="311"/>
      <c r="BZ67" s="311"/>
      <c r="CA67" s="311"/>
      <c r="CB67" s="311"/>
      <c r="CC67" s="311"/>
      <c r="CD67" s="311"/>
      <c r="CE67" s="311"/>
      <c r="CF67" s="311"/>
      <c r="CG67" s="311"/>
      <c r="CH67" s="311"/>
      <c r="CI67" s="311"/>
      <c r="CJ67" s="311"/>
      <c r="CK67" s="311"/>
      <c r="CL67" s="311"/>
      <c r="CM67" s="311"/>
      <c r="CN67" s="311"/>
      <c r="CO67" s="311"/>
      <c r="CP67" s="311"/>
      <c r="CQ67" s="311"/>
      <c r="CR67" s="311"/>
      <c r="CS67" s="311"/>
      <c r="CT67" s="311"/>
      <c r="CU67" s="311"/>
      <c r="CV67" s="311"/>
      <c r="CW67" s="311"/>
      <c r="CX67" s="311"/>
      <c r="CY67" s="311"/>
      <c r="CZ67" s="311"/>
      <c r="DA67" s="311"/>
      <c r="DB67" s="311"/>
      <c r="DC67" s="311"/>
      <c r="DD67" s="311"/>
      <c r="DE67" s="311"/>
      <c r="DF67" s="311"/>
    </row>
    <row r="68" spans="1:110" s="458" customFormat="1">
      <c r="A68" s="451"/>
      <c r="B68" s="741"/>
      <c r="C68" s="239"/>
      <c r="D68" s="497"/>
      <c r="E68" s="497"/>
      <c r="F68" s="497"/>
      <c r="G68" s="457"/>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311"/>
      <c r="BC68" s="311"/>
      <c r="BD68" s="311"/>
      <c r="BE68" s="311"/>
      <c r="BF68" s="311"/>
      <c r="BG68" s="311"/>
      <c r="BH68" s="311"/>
      <c r="BI68" s="311"/>
      <c r="BJ68" s="311"/>
      <c r="BK68" s="311"/>
      <c r="BL68" s="311"/>
      <c r="BM68" s="311"/>
      <c r="BN68" s="311"/>
      <c r="BO68" s="311"/>
      <c r="BP68" s="311"/>
      <c r="BQ68" s="311"/>
      <c r="BR68" s="311"/>
      <c r="BS68" s="311"/>
      <c r="BT68" s="311"/>
      <c r="BU68" s="311"/>
      <c r="BV68" s="311"/>
      <c r="BW68" s="311"/>
      <c r="BX68" s="311"/>
      <c r="BY68" s="311"/>
      <c r="BZ68" s="311"/>
      <c r="CA68" s="311"/>
      <c r="CB68" s="311"/>
      <c r="CC68" s="311"/>
      <c r="CD68" s="311"/>
      <c r="CE68" s="311"/>
      <c r="CF68" s="311"/>
      <c r="CG68" s="311"/>
      <c r="CH68" s="311"/>
      <c r="CI68" s="311"/>
      <c r="CJ68" s="311"/>
      <c r="CK68" s="311"/>
      <c r="CL68" s="311"/>
      <c r="CM68" s="311"/>
      <c r="CN68" s="311"/>
      <c r="CO68" s="311"/>
      <c r="CP68" s="311"/>
      <c r="CQ68" s="311"/>
      <c r="CR68" s="311"/>
      <c r="CS68" s="311"/>
      <c r="CT68" s="311"/>
      <c r="CU68" s="311"/>
      <c r="CV68" s="311"/>
      <c r="CW68" s="311"/>
      <c r="CX68" s="311"/>
      <c r="CY68" s="311"/>
      <c r="CZ68" s="311"/>
      <c r="DA68" s="311"/>
      <c r="DB68" s="311"/>
      <c r="DC68" s="311"/>
      <c r="DD68" s="311"/>
      <c r="DE68" s="311"/>
      <c r="DF68" s="311"/>
    </row>
    <row r="69" spans="1:110" s="458" customFormat="1">
      <c r="A69" s="451"/>
      <c r="B69" s="741"/>
      <c r="C69" s="239"/>
      <c r="D69" s="497"/>
      <c r="E69" s="497"/>
      <c r="F69" s="497"/>
      <c r="G69" s="457"/>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c r="AP69" s="311"/>
      <c r="AQ69" s="311"/>
      <c r="AR69" s="311"/>
      <c r="AS69" s="311"/>
      <c r="AT69" s="311"/>
      <c r="AU69" s="311"/>
      <c r="AV69" s="311"/>
      <c r="AW69" s="311"/>
      <c r="AX69" s="311"/>
      <c r="AY69" s="311"/>
      <c r="AZ69" s="311"/>
      <c r="BA69" s="311"/>
      <c r="BB69" s="311"/>
      <c r="BC69" s="311"/>
      <c r="BD69" s="311"/>
      <c r="BE69" s="311"/>
      <c r="BF69" s="311"/>
      <c r="BG69" s="311"/>
      <c r="BH69" s="311"/>
      <c r="BI69" s="311"/>
      <c r="BJ69" s="311"/>
      <c r="BK69" s="311"/>
      <c r="BL69" s="311"/>
      <c r="BM69" s="311"/>
      <c r="BN69" s="311"/>
      <c r="BO69" s="311"/>
      <c r="BP69" s="311"/>
      <c r="BQ69" s="311"/>
      <c r="BR69" s="311"/>
      <c r="BS69" s="311"/>
      <c r="BT69" s="311"/>
      <c r="BU69" s="311"/>
      <c r="BV69" s="311"/>
      <c r="BW69" s="311"/>
      <c r="BX69" s="311"/>
      <c r="BY69" s="311"/>
      <c r="BZ69" s="311"/>
      <c r="CA69" s="311"/>
      <c r="CB69" s="311"/>
      <c r="CC69" s="311"/>
      <c r="CD69" s="311"/>
      <c r="CE69" s="311"/>
      <c r="CF69" s="311"/>
      <c r="CG69" s="311"/>
      <c r="CH69" s="311"/>
      <c r="CI69" s="311"/>
      <c r="CJ69" s="311"/>
      <c r="CK69" s="311"/>
      <c r="CL69" s="311"/>
      <c r="CM69" s="311"/>
      <c r="CN69" s="311"/>
      <c r="CO69" s="311"/>
      <c r="CP69" s="311"/>
      <c r="CQ69" s="311"/>
      <c r="CR69" s="311"/>
      <c r="CS69" s="311"/>
      <c r="CT69" s="311"/>
      <c r="CU69" s="311"/>
      <c r="CV69" s="311"/>
      <c r="CW69" s="311"/>
      <c r="CX69" s="311"/>
      <c r="CY69" s="311"/>
      <c r="CZ69" s="311"/>
      <c r="DA69" s="311"/>
      <c r="DB69" s="311"/>
      <c r="DC69" s="311"/>
      <c r="DD69" s="311"/>
      <c r="DE69" s="311"/>
      <c r="DF69" s="311"/>
    </row>
    <row r="70" spans="1:110" s="458" customFormat="1" ht="102">
      <c r="A70" s="451" t="s">
        <v>30</v>
      </c>
      <c r="B70" s="184" t="s">
        <v>616</v>
      </c>
      <c r="C70" s="239"/>
      <c r="D70" s="497"/>
      <c r="E70" s="497"/>
      <c r="F70" s="497"/>
      <c r="G70" s="457"/>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c r="AL70" s="311"/>
      <c r="AM70" s="311"/>
      <c r="AN70" s="311"/>
      <c r="AO70" s="311"/>
      <c r="AP70" s="311"/>
      <c r="AQ70" s="311"/>
      <c r="AR70" s="311"/>
      <c r="AS70" s="311"/>
      <c r="AT70" s="311"/>
      <c r="AU70" s="311"/>
      <c r="AV70" s="311"/>
      <c r="AW70" s="311"/>
      <c r="AX70" s="311"/>
      <c r="AY70" s="311"/>
      <c r="AZ70" s="311"/>
      <c r="BA70" s="311"/>
      <c r="BB70" s="311"/>
      <c r="BC70" s="311"/>
      <c r="BD70" s="311"/>
      <c r="BE70" s="311"/>
      <c r="BF70" s="311"/>
      <c r="BG70" s="311"/>
      <c r="BH70" s="311"/>
      <c r="BI70" s="311"/>
      <c r="BJ70" s="311"/>
      <c r="BK70" s="311"/>
      <c r="BL70" s="311"/>
      <c r="BM70" s="311"/>
      <c r="BN70" s="311"/>
      <c r="BO70" s="311"/>
      <c r="BP70" s="311"/>
      <c r="BQ70" s="311"/>
      <c r="BR70" s="311"/>
      <c r="BS70" s="311"/>
      <c r="BT70" s="311"/>
      <c r="BU70" s="311"/>
      <c r="BV70" s="311"/>
      <c r="BW70" s="311"/>
      <c r="BX70" s="311"/>
      <c r="BY70" s="311"/>
      <c r="BZ70" s="311"/>
      <c r="CA70" s="311"/>
      <c r="CB70" s="311"/>
      <c r="CC70" s="311"/>
      <c r="CD70" s="311"/>
      <c r="CE70" s="311"/>
      <c r="CF70" s="311"/>
      <c r="CG70" s="311"/>
      <c r="CH70" s="311"/>
      <c r="CI70" s="311"/>
      <c r="CJ70" s="311"/>
      <c r="CK70" s="311"/>
      <c r="CL70" s="311"/>
      <c r="CM70" s="311"/>
      <c r="CN70" s="311"/>
      <c r="CO70" s="311"/>
      <c r="CP70" s="311"/>
      <c r="CQ70" s="311"/>
      <c r="CR70" s="311"/>
      <c r="CS70" s="311"/>
      <c r="CT70" s="311"/>
      <c r="CU70" s="311"/>
      <c r="CV70" s="311"/>
      <c r="CW70" s="311"/>
      <c r="CX70" s="311"/>
      <c r="CY70" s="311"/>
      <c r="CZ70" s="311"/>
      <c r="DA70" s="311"/>
      <c r="DB70" s="311"/>
      <c r="DC70" s="311"/>
      <c r="DD70" s="311"/>
      <c r="DE70" s="311"/>
      <c r="DF70" s="311"/>
    </row>
    <row r="71" spans="1:110" s="458" customFormat="1">
      <c r="A71" s="451"/>
      <c r="B71" s="184"/>
      <c r="C71" s="239"/>
      <c r="D71" s="497"/>
      <c r="E71" s="497"/>
      <c r="F71" s="497"/>
      <c r="G71" s="457"/>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1"/>
      <c r="AO71" s="311"/>
      <c r="AP71" s="311"/>
      <c r="AQ71" s="311"/>
      <c r="AR71" s="311"/>
      <c r="AS71" s="311"/>
      <c r="AT71" s="311"/>
      <c r="AU71" s="311"/>
      <c r="AV71" s="311"/>
      <c r="AW71" s="311"/>
      <c r="AX71" s="311"/>
      <c r="AY71" s="311"/>
      <c r="AZ71" s="311"/>
      <c r="BA71" s="311"/>
      <c r="BB71" s="311"/>
      <c r="BC71" s="311"/>
      <c r="BD71" s="311"/>
      <c r="BE71" s="311"/>
      <c r="BF71" s="311"/>
      <c r="BG71" s="311"/>
      <c r="BH71" s="311"/>
      <c r="BI71" s="311"/>
      <c r="BJ71" s="311"/>
      <c r="BK71" s="311"/>
      <c r="BL71" s="311"/>
      <c r="BM71" s="311"/>
      <c r="BN71" s="311"/>
      <c r="BO71" s="311"/>
      <c r="BP71" s="311"/>
      <c r="BQ71" s="311"/>
      <c r="BR71" s="311"/>
      <c r="BS71" s="311"/>
      <c r="BT71" s="311"/>
      <c r="BU71" s="311"/>
      <c r="BV71" s="311"/>
      <c r="BW71" s="311"/>
      <c r="BX71" s="311"/>
      <c r="BY71" s="311"/>
      <c r="BZ71" s="311"/>
      <c r="CA71" s="311"/>
      <c r="CB71" s="311"/>
      <c r="CC71" s="311"/>
      <c r="CD71" s="311"/>
      <c r="CE71" s="311"/>
      <c r="CF71" s="311"/>
      <c r="CG71" s="311"/>
      <c r="CH71" s="311"/>
      <c r="CI71" s="311"/>
      <c r="CJ71" s="311"/>
      <c r="CK71" s="311"/>
      <c r="CL71" s="311"/>
      <c r="CM71" s="311"/>
      <c r="CN71" s="311"/>
      <c r="CO71" s="311"/>
      <c r="CP71" s="311"/>
      <c r="CQ71" s="311"/>
      <c r="CR71" s="311"/>
      <c r="CS71" s="311"/>
      <c r="CT71" s="311"/>
      <c r="CU71" s="311"/>
      <c r="CV71" s="311"/>
      <c r="CW71" s="311"/>
      <c r="CX71" s="311"/>
      <c r="CY71" s="311"/>
      <c r="CZ71" s="311"/>
      <c r="DA71" s="311"/>
      <c r="DB71" s="311"/>
      <c r="DC71" s="311"/>
      <c r="DD71" s="311"/>
      <c r="DE71" s="311"/>
      <c r="DF71" s="311"/>
    </row>
    <row r="72" spans="1:110" s="458" customFormat="1" ht="25.5">
      <c r="A72" s="451" t="s">
        <v>75</v>
      </c>
      <c r="B72" s="184" t="s">
        <v>659</v>
      </c>
      <c r="C72" s="239"/>
      <c r="D72" s="497"/>
      <c r="E72" s="497"/>
      <c r="F72" s="497"/>
      <c r="G72" s="457"/>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c r="AL72" s="311"/>
      <c r="AM72" s="311"/>
      <c r="AN72" s="311"/>
      <c r="AO72" s="311"/>
      <c r="AP72" s="311"/>
      <c r="AQ72" s="311"/>
      <c r="AR72" s="311"/>
      <c r="AS72" s="311"/>
      <c r="AT72" s="311"/>
      <c r="AU72" s="311"/>
      <c r="AV72" s="311"/>
      <c r="AW72" s="311"/>
      <c r="AX72" s="311"/>
      <c r="AY72" s="311"/>
      <c r="AZ72" s="311"/>
      <c r="BA72" s="311"/>
      <c r="BB72" s="311"/>
      <c r="BC72" s="311"/>
      <c r="BD72" s="311"/>
      <c r="BE72" s="311"/>
      <c r="BF72" s="311"/>
      <c r="BG72" s="311"/>
      <c r="BH72" s="311"/>
      <c r="BI72" s="311"/>
      <c r="BJ72" s="311"/>
      <c r="BK72" s="311"/>
      <c r="BL72" s="311"/>
      <c r="BM72" s="311"/>
      <c r="BN72" s="311"/>
      <c r="BO72" s="311"/>
      <c r="BP72" s="311"/>
      <c r="BQ72" s="311"/>
      <c r="BR72" s="311"/>
      <c r="BS72" s="311"/>
      <c r="BT72" s="311"/>
      <c r="BU72" s="311"/>
      <c r="BV72" s="311"/>
      <c r="BW72" s="311"/>
      <c r="BX72" s="311"/>
      <c r="BY72" s="311"/>
      <c r="BZ72" s="311"/>
      <c r="CA72" s="311"/>
      <c r="CB72" s="311"/>
      <c r="CC72" s="311"/>
      <c r="CD72" s="311"/>
      <c r="CE72" s="311"/>
      <c r="CF72" s="311"/>
      <c r="CG72" s="311"/>
      <c r="CH72" s="311"/>
      <c r="CI72" s="311"/>
      <c r="CJ72" s="311"/>
      <c r="CK72" s="311"/>
      <c r="CL72" s="311"/>
      <c r="CM72" s="311"/>
      <c r="CN72" s="311"/>
      <c r="CO72" s="311"/>
      <c r="CP72" s="311"/>
      <c r="CQ72" s="311"/>
      <c r="CR72" s="311"/>
      <c r="CS72" s="311"/>
      <c r="CT72" s="311"/>
      <c r="CU72" s="311"/>
      <c r="CV72" s="311"/>
      <c r="CW72" s="311"/>
      <c r="CX72" s="311"/>
      <c r="CY72" s="311"/>
      <c r="CZ72" s="311"/>
      <c r="DA72" s="311"/>
      <c r="DB72" s="311"/>
      <c r="DC72" s="311"/>
      <c r="DD72" s="311"/>
      <c r="DE72" s="311"/>
      <c r="DF72" s="311"/>
    </row>
    <row r="73" spans="1:110" s="458" customFormat="1" ht="25.5">
      <c r="A73" s="451"/>
      <c r="B73" s="184" t="s">
        <v>620</v>
      </c>
      <c r="C73" s="239"/>
      <c r="D73" s="497"/>
      <c r="E73" s="497"/>
      <c r="F73" s="497"/>
      <c r="G73" s="457"/>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1"/>
      <c r="AY73" s="311"/>
      <c r="AZ73" s="311"/>
      <c r="BA73" s="311"/>
      <c r="BB73" s="311"/>
      <c r="BC73" s="311"/>
      <c r="BD73" s="311"/>
      <c r="BE73" s="311"/>
      <c r="BF73" s="311"/>
      <c r="BG73" s="311"/>
      <c r="BH73" s="311"/>
      <c r="BI73" s="311"/>
      <c r="BJ73" s="311"/>
      <c r="BK73" s="311"/>
      <c r="BL73" s="311"/>
      <c r="BM73" s="311"/>
      <c r="BN73" s="311"/>
      <c r="BO73" s="311"/>
      <c r="BP73" s="311"/>
      <c r="BQ73" s="311"/>
      <c r="BR73" s="311"/>
      <c r="BS73" s="311"/>
      <c r="BT73" s="311"/>
      <c r="BU73" s="311"/>
      <c r="BV73" s="311"/>
      <c r="BW73" s="311"/>
      <c r="BX73" s="311"/>
      <c r="BY73" s="311"/>
      <c r="BZ73" s="311"/>
      <c r="CA73" s="311"/>
      <c r="CB73" s="311"/>
      <c r="CC73" s="311"/>
      <c r="CD73" s="311"/>
      <c r="CE73" s="311"/>
      <c r="CF73" s="311"/>
      <c r="CG73" s="311"/>
      <c r="CH73" s="311"/>
      <c r="CI73" s="311"/>
      <c r="CJ73" s="311"/>
      <c r="CK73" s="311"/>
      <c r="CL73" s="311"/>
      <c r="CM73" s="311"/>
      <c r="CN73" s="311"/>
      <c r="CO73" s="311"/>
      <c r="CP73" s="311"/>
      <c r="CQ73" s="311"/>
      <c r="CR73" s="311"/>
      <c r="CS73" s="311"/>
      <c r="CT73" s="311"/>
      <c r="CU73" s="311"/>
      <c r="CV73" s="311"/>
      <c r="CW73" s="311"/>
      <c r="CX73" s="311"/>
      <c r="CY73" s="311"/>
      <c r="CZ73" s="311"/>
      <c r="DA73" s="311"/>
      <c r="DB73" s="311"/>
      <c r="DC73" s="311"/>
      <c r="DD73" s="311"/>
      <c r="DE73" s="311"/>
      <c r="DF73" s="311"/>
    </row>
    <row r="74" spans="1:110" s="458" customFormat="1" ht="25.5">
      <c r="A74" s="451"/>
      <c r="B74" s="184" t="s">
        <v>617</v>
      </c>
      <c r="C74" s="239"/>
      <c r="D74" s="497"/>
      <c r="E74" s="497"/>
      <c r="F74" s="497"/>
      <c r="G74" s="457"/>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c r="AP74" s="311"/>
      <c r="AQ74" s="311"/>
      <c r="AR74" s="311"/>
      <c r="AS74" s="311"/>
      <c r="AT74" s="311"/>
      <c r="AU74" s="311"/>
      <c r="AV74" s="311"/>
      <c r="AW74" s="311"/>
      <c r="AX74" s="311"/>
      <c r="AY74" s="311"/>
      <c r="AZ74" s="311"/>
      <c r="BA74" s="311"/>
      <c r="BB74" s="311"/>
      <c r="BC74" s="311"/>
      <c r="BD74" s="311"/>
      <c r="BE74" s="311"/>
      <c r="BF74" s="311"/>
      <c r="BG74" s="311"/>
      <c r="BH74" s="311"/>
      <c r="BI74" s="311"/>
      <c r="BJ74" s="311"/>
      <c r="BK74" s="311"/>
      <c r="BL74" s="311"/>
      <c r="BM74" s="311"/>
      <c r="BN74" s="311"/>
      <c r="BO74" s="311"/>
      <c r="BP74" s="311"/>
      <c r="BQ74" s="311"/>
      <c r="BR74" s="311"/>
      <c r="BS74" s="311"/>
      <c r="BT74" s="311"/>
      <c r="BU74" s="311"/>
      <c r="BV74" s="311"/>
      <c r="BW74" s="311"/>
      <c r="BX74" s="311"/>
      <c r="BY74" s="311"/>
      <c r="BZ74" s="311"/>
      <c r="CA74" s="311"/>
      <c r="CB74" s="311"/>
      <c r="CC74" s="311"/>
      <c r="CD74" s="311"/>
      <c r="CE74" s="311"/>
      <c r="CF74" s="311"/>
      <c r="CG74" s="311"/>
      <c r="CH74" s="311"/>
      <c r="CI74" s="311"/>
      <c r="CJ74" s="311"/>
      <c r="CK74" s="311"/>
      <c r="CL74" s="311"/>
      <c r="CM74" s="311"/>
      <c r="CN74" s="311"/>
      <c r="CO74" s="311"/>
      <c r="CP74" s="311"/>
      <c r="CQ74" s="311"/>
      <c r="CR74" s="311"/>
      <c r="CS74" s="311"/>
      <c r="CT74" s="311"/>
      <c r="CU74" s="311"/>
      <c r="CV74" s="311"/>
      <c r="CW74" s="311"/>
      <c r="CX74" s="311"/>
      <c r="CY74" s="311"/>
      <c r="CZ74" s="311"/>
      <c r="DA74" s="311"/>
      <c r="DB74" s="311"/>
      <c r="DC74" s="311"/>
      <c r="DD74" s="311"/>
      <c r="DE74" s="311"/>
      <c r="DF74" s="311"/>
    </row>
    <row r="75" spans="1:110" s="458" customFormat="1" ht="25.5">
      <c r="A75" s="451"/>
      <c r="B75" s="184" t="s">
        <v>618</v>
      </c>
      <c r="C75" s="239"/>
      <c r="D75" s="497"/>
      <c r="E75" s="497"/>
      <c r="F75" s="497"/>
      <c r="G75" s="457"/>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311"/>
      <c r="AY75" s="311"/>
      <c r="AZ75" s="311"/>
      <c r="BA75" s="311"/>
      <c r="BB75" s="311"/>
      <c r="BC75" s="311"/>
      <c r="BD75" s="311"/>
      <c r="BE75" s="311"/>
      <c r="BF75" s="311"/>
      <c r="BG75" s="311"/>
      <c r="BH75" s="311"/>
      <c r="BI75" s="311"/>
      <c r="BJ75" s="311"/>
      <c r="BK75" s="311"/>
      <c r="BL75" s="311"/>
      <c r="BM75" s="311"/>
      <c r="BN75" s="311"/>
      <c r="BO75" s="311"/>
      <c r="BP75" s="311"/>
      <c r="BQ75" s="311"/>
      <c r="BR75" s="311"/>
      <c r="BS75" s="311"/>
      <c r="BT75" s="311"/>
      <c r="BU75" s="311"/>
      <c r="BV75" s="311"/>
      <c r="BW75" s="311"/>
      <c r="BX75" s="311"/>
      <c r="BY75" s="311"/>
      <c r="BZ75" s="311"/>
      <c r="CA75" s="311"/>
      <c r="CB75" s="311"/>
      <c r="CC75" s="311"/>
      <c r="CD75" s="311"/>
      <c r="CE75" s="311"/>
      <c r="CF75" s="311"/>
      <c r="CG75" s="311"/>
      <c r="CH75" s="311"/>
      <c r="CI75" s="311"/>
      <c r="CJ75" s="311"/>
      <c r="CK75" s="311"/>
      <c r="CL75" s="311"/>
      <c r="CM75" s="311"/>
      <c r="CN75" s="311"/>
      <c r="CO75" s="311"/>
      <c r="CP75" s="311"/>
      <c r="CQ75" s="311"/>
      <c r="CR75" s="311"/>
      <c r="CS75" s="311"/>
      <c r="CT75" s="311"/>
      <c r="CU75" s="311"/>
      <c r="CV75" s="311"/>
      <c r="CW75" s="311"/>
      <c r="CX75" s="311"/>
      <c r="CY75" s="311"/>
      <c r="CZ75" s="311"/>
      <c r="DA75" s="311"/>
      <c r="DB75" s="311"/>
      <c r="DC75" s="311"/>
      <c r="DD75" s="311"/>
      <c r="DE75" s="311"/>
      <c r="DF75" s="311"/>
    </row>
    <row r="76" spans="1:110" s="458" customFormat="1">
      <c r="A76" s="451"/>
      <c r="B76" s="184" t="s">
        <v>619</v>
      </c>
      <c r="C76" s="239" t="s">
        <v>35</v>
      </c>
      <c r="D76" s="497">
        <v>1</v>
      </c>
      <c r="E76" s="497"/>
      <c r="F76" s="497">
        <f>+E76*D76</f>
        <v>0</v>
      </c>
      <c r="G76" s="457"/>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1"/>
      <c r="AP76" s="311"/>
      <c r="AQ76" s="311"/>
      <c r="AR76" s="311"/>
      <c r="AS76" s="311"/>
      <c r="AT76" s="311"/>
      <c r="AU76" s="311"/>
      <c r="AV76" s="311"/>
      <c r="AW76" s="311"/>
      <c r="AX76" s="311"/>
      <c r="AY76" s="311"/>
      <c r="AZ76" s="311"/>
      <c r="BA76" s="311"/>
      <c r="BB76" s="311"/>
      <c r="BC76" s="311"/>
      <c r="BD76" s="311"/>
      <c r="BE76" s="311"/>
      <c r="BF76" s="311"/>
      <c r="BG76" s="311"/>
      <c r="BH76" s="311"/>
      <c r="BI76" s="311"/>
      <c r="BJ76" s="311"/>
      <c r="BK76" s="311"/>
      <c r="BL76" s="311"/>
      <c r="BM76" s="311"/>
      <c r="BN76" s="311"/>
      <c r="BO76" s="311"/>
      <c r="BP76" s="311"/>
      <c r="BQ76" s="311"/>
      <c r="BR76" s="311"/>
      <c r="BS76" s="311"/>
      <c r="BT76" s="311"/>
      <c r="BU76" s="311"/>
      <c r="BV76" s="311"/>
      <c r="BW76" s="311"/>
      <c r="BX76" s="311"/>
      <c r="BY76" s="311"/>
      <c r="BZ76" s="311"/>
      <c r="CA76" s="311"/>
      <c r="CB76" s="311"/>
      <c r="CC76" s="311"/>
      <c r="CD76" s="311"/>
      <c r="CE76" s="311"/>
      <c r="CF76" s="311"/>
      <c r="CG76" s="311"/>
      <c r="CH76" s="311"/>
      <c r="CI76" s="311"/>
      <c r="CJ76" s="311"/>
      <c r="CK76" s="311"/>
      <c r="CL76" s="311"/>
      <c r="CM76" s="311"/>
      <c r="CN76" s="311"/>
      <c r="CO76" s="311"/>
      <c r="CP76" s="311"/>
      <c r="CQ76" s="311"/>
      <c r="CR76" s="311"/>
      <c r="CS76" s="311"/>
      <c r="CT76" s="311"/>
      <c r="CU76" s="311"/>
      <c r="CV76" s="311"/>
      <c r="CW76" s="311"/>
      <c r="CX76" s="311"/>
      <c r="CY76" s="311"/>
      <c r="CZ76" s="311"/>
      <c r="DA76" s="311"/>
      <c r="DB76" s="311"/>
      <c r="DC76" s="311"/>
      <c r="DD76" s="311"/>
      <c r="DE76" s="311"/>
      <c r="DF76" s="311"/>
    </row>
    <row r="77" spans="1:110" s="458" customFormat="1">
      <c r="A77" s="451"/>
      <c r="B77" s="184"/>
      <c r="C77" s="239"/>
      <c r="D77" s="497"/>
      <c r="E77" s="497"/>
      <c r="F77" s="497"/>
      <c r="G77" s="457"/>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c r="AP77" s="311"/>
      <c r="AQ77" s="311"/>
      <c r="AR77" s="311"/>
      <c r="AS77" s="311"/>
      <c r="AT77" s="311"/>
      <c r="AU77" s="311"/>
      <c r="AV77" s="311"/>
      <c r="AW77" s="311"/>
      <c r="AX77" s="311"/>
      <c r="AY77" s="311"/>
      <c r="AZ77" s="311"/>
      <c r="BA77" s="311"/>
      <c r="BB77" s="311"/>
      <c r="BC77" s="311"/>
      <c r="BD77" s="311"/>
      <c r="BE77" s="311"/>
      <c r="BF77" s="311"/>
      <c r="BG77" s="311"/>
      <c r="BH77" s="311"/>
      <c r="BI77" s="311"/>
      <c r="BJ77" s="311"/>
      <c r="BK77" s="311"/>
      <c r="BL77" s="311"/>
      <c r="BM77" s="311"/>
      <c r="BN77" s="311"/>
      <c r="BO77" s="311"/>
      <c r="BP77" s="311"/>
      <c r="BQ77" s="311"/>
      <c r="BR77" s="311"/>
      <c r="BS77" s="311"/>
      <c r="BT77" s="311"/>
      <c r="BU77" s="311"/>
      <c r="BV77" s="311"/>
      <c r="BW77" s="311"/>
      <c r="BX77" s="311"/>
      <c r="BY77" s="311"/>
      <c r="BZ77" s="311"/>
      <c r="CA77" s="311"/>
      <c r="CB77" s="311"/>
      <c r="CC77" s="311"/>
      <c r="CD77" s="311"/>
      <c r="CE77" s="311"/>
      <c r="CF77" s="311"/>
      <c r="CG77" s="311"/>
      <c r="CH77" s="311"/>
      <c r="CI77" s="311"/>
      <c r="CJ77" s="311"/>
      <c r="CK77" s="311"/>
      <c r="CL77" s="311"/>
      <c r="CM77" s="311"/>
      <c r="CN77" s="311"/>
      <c r="CO77" s="311"/>
      <c r="CP77" s="311"/>
      <c r="CQ77" s="311"/>
      <c r="CR77" s="311"/>
      <c r="CS77" s="311"/>
      <c r="CT77" s="311"/>
      <c r="CU77" s="311"/>
      <c r="CV77" s="311"/>
      <c r="CW77" s="311"/>
      <c r="CX77" s="311"/>
      <c r="CY77" s="311"/>
      <c r="CZ77" s="311"/>
      <c r="DA77" s="311"/>
      <c r="DB77" s="311"/>
      <c r="DC77" s="311"/>
      <c r="DD77" s="311"/>
      <c r="DE77" s="311"/>
      <c r="DF77" s="311"/>
    </row>
    <row r="78" spans="1:110" s="458" customFormat="1" ht="25.5">
      <c r="A78" s="451" t="s">
        <v>76</v>
      </c>
      <c r="B78" s="184" t="s">
        <v>630</v>
      </c>
      <c r="C78" s="239"/>
      <c r="D78" s="497"/>
      <c r="E78" s="497"/>
      <c r="F78" s="497"/>
      <c r="G78" s="457"/>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1"/>
      <c r="AY78" s="311"/>
      <c r="AZ78" s="311"/>
      <c r="BA78" s="311"/>
      <c r="BB78" s="311"/>
      <c r="BC78" s="311"/>
      <c r="BD78" s="311"/>
      <c r="BE78" s="311"/>
      <c r="BF78" s="311"/>
      <c r="BG78" s="311"/>
      <c r="BH78" s="311"/>
      <c r="BI78" s="311"/>
      <c r="BJ78" s="311"/>
      <c r="BK78" s="311"/>
      <c r="BL78" s="311"/>
      <c r="BM78" s="311"/>
      <c r="BN78" s="311"/>
      <c r="BO78" s="311"/>
      <c r="BP78" s="311"/>
      <c r="BQ78" s="311"/>
      <c r="BR78" s="311"/>
      <c r="BS78" s="311"/>
      <c r="BT78" s="311"/>
      <c r="BU78" s="311"/>
      <c r="BV78" s="311"/>
      <c r="BW78" s="311"/>
      <c r="BX78" s="311"/>
      <c r="BY78" s="311"/>
      <c r="BZ78" s="311"/>
      <c r="CA78" s="311"/>
      <c r="CB78" s="311"/>
      <c r="CC78" s="311"/>
      <c r="CD78" s="311"/>
      <c r="CE78" s="311"/>
      <c r="CF78" s="311"/>
      <c r="CG78" s="311"/>
      <c r="CH78" s="311"/>
      <c r="CI78" s="311"/>
      <c r="CJ78" s="311"/>
      <c r="CK78" s="311"/>
      <c r="CL78" s="311"/>
      <c r="CM78" s="311"/>
      <c r="CN78" s="311"/>
      <c r="CO78" s="311"/>
      <c r="CP78" s="311"/>
      <c r="CQ78" s="311"/>
      <c r="CR78" s="311"/>
      <c r="CS78" s="311"/>
      <c r="CT78" s="311"/>
      <c r="CU78" s="311"/>
      <c r="CV78" s="311"/>
      <c r="CW78" s="311"/>
      <c r="CX78" s="311"/>
      <c r="CY78" s="311"/>
      <c r="CZ78" s="311"/>
      <c r="DA78" s="311"/>
      <c r="DB78" s="311"/>
      <c r="DC78" s="311"/>
      <c r="DD78" s="311"/>
      <c r="DE78" s="311"/>
      <c r="DF78" s="311"/>
    </row>
    <row r="79" spans="1:110" s="458" customFormat="1" ht="25.5">
      <c r="A79" s="451"/>
      <c r="B79" s="184" t="s">
        <v>621</v>
      </c>
      <c r="C79" s="239"/>
      <c r="D79" s="497"/>
      <c r="E79" s="497"/>
      <c r="F79" s="497"/>
      <c r="G79" s="457"/>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1"/>
      <c r="AY79" s="311"/>
      <c r="AZ79" s="311"/>
      <c r="BA79" s="311"/>
      <c r="BB79" s="311"/>
      <c r="BC79" s="311"/>
      <c r="BD79" s="311"/>
      <c r="BE79" s="311"/>
      <c r="BF79" s="311"/>
      <c r="BG79" s="311"/>
      <c r="BH79" s="311"/>
      <c r="BI79" s="311"/>
      <c r="BJ79" s="311"/>
      <c r="BK79" s="311"/>
      <c r="BL79" s="311"/>
      <c r="BM79" s="311"/>
      <c r="BN79" s="311"/>
      <c r="BO79" s="311"/>
      <c r="BP79" s="311"/>
      <c r="BQ79" s="311"/>
      <c r="BR79" s="311"/>
      <c r="BS79" s="311"/>
      <c r="BT79" s="311"/>
      <c r="BU79" s="311"/>
      <c r="BV79" s="311"/>
      <c r="BW79" s="311"/>
      <c r="BX79" s="311"/>
      <c r="BY79" s="311"/>
      <c r="BZ79" s="311"/>
      <c r="CA79" s="311"/>
      <c r="CB79" s="311"/>
      <c r="CC79" s="311"/>
      <c r="CD79" s="311"/>
      <c r="CE79" s="311"/>
      <c r="CF79" s="311"/>
      <c r="CG79" s="311"/>
      <c r="CH79" s="311"/>
      <c r="CI79" s="311"/>
      <c r="CJ79" s="311"/>
      <c r="CK79" s="311"/>
      <c r="CL79" s="311"/>
      <c r="CM79" s="311"/>
      <c r="CN79" s="311"/>
      <c r="CO79" s="311"/>
      <c r="CP79" s="311"/>
      <c r="CQ79" s="311"/>
      <c r="CR79" s="311"/>
      <c r="CS79" s="311"/>
      <c r="CT79" s="311"/>
      <c r="CU79" s="311"/>
      <c r="CV79" s="311"/>
      <c r="CW79" s="311"/>
      <c r="CX79" s="311"/>
      <c r="CY79" s="311"/>
      <c r="CZ79" s="311"/>
      <c r="DA79" s="311"/>
      <c r="DB79" s="311"/>
      <c r="DC79" s="311"/>
      <c r="DD79" s="311"/>
      <c r="DE79" s="311"/>
      <c r="DF79" s="311"/>
    </row>
    <row r="80" spans="1:110" s="458" customFormat="1" ht="51">
      <c r="A80" s="451"/>
      <c r="B80" s="184" t="s">
        <v>622</v>
      </c>
      <c r="C80" s="239"/>
      <c r="D80" s="497"/>
      <c r="E80" s="497"/>
      <c r="F80" s="497"/>
      <c r="G80" s="457"/>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1"/>
      <c r="AY80" s="311"/>
      <c r="AZ80" s="311"/>
      <c r="BA80" s="311"/>
      <c r="BB80" s="311"/>
      <c r="BC80" s="311"/>
      <c r="BD80" s="311"/>
      <c r="BE80" s="311"/>
      <c r="BF80" s="311"/>
      <c r="BG80" s="311"/>
      <c r="BH80" s="311"/>
      <c r="BI80" s="311"/>
      <c r="BJ80" s="311"/>
      <c r="BK80" s="311"/>
      <c r="BL80" s="311"/>
      <c r="BM80" s="311"/>
      <c r="BN80" s="311"/>
      <c r="BO80" s="311"/>
      <c r="BP80" s="311"/>
      <c r="BQ80" s="311"/>
      <c r="BR80" s="311"/>
      <c r="BS80" s="311"/>
      <c r="BT80" s="311"/>
      <c r="BU80" s="311"/>
      <c r="BV80" s="311"/>
      <c r="BW80" s="311"/>
      <c r="BX80" s="311"/>
      <c r="BY80" s="311"/>
      <c r="BZ80" s="311"/>
      <c r="CA80" s="311"/>
      <c r="CB80" s="311"/>
      <c r="CC80" s="311"/>
      <c r="CD80" s="311"/>
      <c r="CE80" s="311"/>
      <c r="CF80" s="311"/>
      <c r="CG80" s="311"/>
      <c r="CH80" s="311"/>
      <c r="CI80" s="311"/>
      <c r="CJ80" s="311"/>
      <c r="CK80" s="311"/>
      <c r="CL80" s="311"/>
      <c r="CM80" s="311"/>
      <c r="CN80" s="311"/>
      <c r="CO80" s="311"/>
      <c r="CP80" s="311"/>
      <c r="CQ80" s="311"/>
      <c r="CR80" s="311"/>
      <c r="CS80" s="311"/>
      <c r="CT80" s="311"/>
      <c r="CU80" s="311"/>
      <c r="CV80" s="311"/>
      <c r="CW80" s="311"/>
      <c r="CX80" s="311"/>
      <c r="CY80" s="311"/>
      <c r="CZ80" s="311"/>
      <c r="DA80" s="311"/>
      <c r="DB80" s="311"/>
      <c r="DC80" s="311"/>
      <c r="DD80" s="311"/>
      <c r="DE80" s="311"/>
      <c r="DF80" s="311"/>
    </row>
    <row r="81" spans="1:110" s="458" customFormat="1" ht="38.25">
      <c r="A81" s="451"/>
      <c r="B81" s="184" t="s">
        <v>623</v>
      </c>
      <c r="C81" s="239"/>
      <c r="D81" s="497"/>
      <c r="E81" s="497"/>
      <c r="F81" s="497"/>
      <c r="G81" s="457"/>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311"/>
      <c r="BP81" s="311"/>
      <c r="BQ81" s="311"/>
      <c r="BR81" s="311"/>
      <c r="BS81" s="311"/>
      <c r="BT81" s="311"/>
      <c r="BU81" s="311"/>
      <c r="BV81" s="311"/>
      <c r="BW81" s="311"/>
      <c r="BX81" s="311"/>
      <c r="BY81" s="311"/>
      <c r="BZ81" s="311"/>
      <c r="CA81" s="311"/>
      <c r="CB81" s="311"/>
      <c r="CC81" s="311"/>
      <c r="CD81" s="311"/>
      <c r="CE81" s="311"/>
      <c r="CF81" s="311"/>
      <c r="CG81" s="311"/>
      <c r="CH81" s="311"/>
      <c r="CI81" s="311"/>
      <c r="CJ81" s="311"/>
      <c r="CK81" s="311"/>
      <c r="CL81" s="311"/>
      <c r="CM81" s="311"/>
      <c r="CN81" s="311"/>
      <c r="CO81" s="311"/>
      <c r="CP81" s="311"/>
      <c r="CQ81" s="311"/>
      <c r="CR81" s="311"/>
      <c r="CS81" s="311"/>
      <c r="CT81" s="311"/>
      <c r="CU81" s="311"/>
      <c r="CV81" s="311"/>
      <c r="CW81" s="311"/>
      <c r="CX81" s="311"/>
      <c r="CY81" s="311"/>
      <c r="CZ81" s="311"/>
      <c r="DA81" s="311"/>
      <c r="DB81" s="311"/>
      <c r="DC81" s="311"/>
      <c r="DD81" s="311"/>
      <c r="DE81" s="311"/>
      <c r="DF81" s="311"/>
    </row>
    <row r="82" spans="1:110" s="458" customFormat="1">
      <c r="A82" s="451"/>
      <c r="B82" s="184" t="s">
        <v>619</v>
      </c>
      <c r="C82" s="239" t="s">
        <v>35</v>
      </c>
      <c r="D82" s="497">
        <v>2</v>
      </c>
      <c r="E82" s="497"/>
      <c r="F82" s="497">
        <f>+E82*D82</f>
        <v>0</v>
      </c>
      <c r="G82" s="457"/>
      <c r="H82" s="311"/>
      <c r="I82" s="311"/>
      <c r="J82" s="311"/>
      <c r="K82" s="311"/>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1"/>
      <c r="AY82" s="311"/>
      <c r="AZ82" s="311"/>
      <c r="BA82" s="311"/>
      <c r="BB82" s="311"/>
      <c r="BC82" s="311"/>
      <c r="BD82" s="311"/>
      <c r="BE82" s="311"/>
      <c r="BF82" s="311"/>
      <c r="BG82" s="311"/>
      <c r="BH82" s="311"/>
      <c r="BI82" s="311"/>
      <c r="BJ82" s="311"/>
      <c r="BK82" s="311"/>
      <c r="BL82" s="311"/>
      <c r="BM82" s="311"/>
      <c r="BN82" s="311"/>
      <c r="BO82" s="311"/>
      <c r="BP82" s="311"/>
      <c r="BQ82" s="311"/>
      <c r="BR82" s="311"/>
      <c r="BS82" s="311"/>
      <c r="BT82" s="311"/>
      <c r="BU82" s="311"/>
      <c r="BV82" s="311"/>
      <c r="BW82" s="311"/>
      <c r="BX82" s="311"/>
      <c r="BY82" s="311"/>
      <c r="BZ82" s="311"/>
      <c r="CA82" s="311"/>
      <c r="CB82" s="311"/>
      <c r="CC82" s="311"/>
      <c r="CD82" s="311"/>
      <c r="CE82" s="311"/>
      <c r="CF82" s="311"/>
      <c r="CG82" s="311"/>
      <c r="CH82" s="311"/>
      <c r="CI82" s="311"/>
      <c r="CJ82" s="311"/>
      <c r="CK82" s="311"/>
      <c r="CL82" s="311"/>
      <c r="CM82" s="311"/>
      <c r="CN82" s="311"/>
      <c r="CO82" s="311"/>
      <c r="CP82" s="311"/>
      <c r="CQ82" s="311"/>
      <c r="CR82" s="311"/>
      <c r="CS82" s="311"/>
      <c r="CT82" s="311"/>
      <c r="CU82" s="311"/>
      <c r="CV82" s="311"/>
      <c r="CW82" s="311"/>
      <c r="CX82" s="311"/>
      <c r="CY82" s="311"/>
      <c r="CZ82" s="311"/>
      <c r="DA82" s="311"/>
      <c r="DB82" s="311"/>
      <c r="DC82" s="311"/>
      <c r="DD82" s="311"/>
      <c r="DE82" s="311"/>
      <c r="DF82" s="311"/>
    </row>
    <row r="83" spans="1:110" s="458" customFormat="1">
      <c r="A83" s="451"/>
      <c r="B83" s="184"/>
      <c r="C83" s="239"/>
      <c r="D83" s="497"/>
      <c r="E83" s="497"/>
      <c r="F83" s="497"/>
      <c r="G83" s="457"/>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11"/>
      <c r="DE83" s="311"/>
      <c r="DF83" s="311"/>
    </row>
    <row r="84" spans="1:110" s="458" customFormat="1" ht="25.5">
      <c r="A84" s="451" t="s">
        <v>96</v>
      </c>
      <c r="B84" s="184" t="s">
        <v>629</v>
      </c>
      <c r="C84" s="239"/>
      <c r="D84" s="497"/>
      <c r="E84" s="497"/>
      <c r="F84" s="497"/>
      <c r="G84" s="457"/>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c r="AP84" s="311"/>
      <c r="AQ84" s="311"/>
      <c r="AR84" s="311"/>
      <c r="AS84" s="311"/>
      <c r="AT84" s="311"/>
      <c r="AU84" s="311"/>
      <c r="AV84" s="311"/>
      <c r="AW84" s="311"/>
      <c r="AX84" s="311"/>
      <c r="AY84" s="311"/>
      <c r="AZ84" s="311"/>
      <c r="BA84" s="311"/>
      <c r="BB84" s="311"/>
      <c r="BC84" s="311"/>
      <c r="BD84" s="311"/>
      <c r="BE84" s="311"/>
      <c r="BF84" s="311"/>
      <c r="BG84" s="311"/>
      <c r="BH84" s="311"/>
      <c r="BI84" s="311"/>
      <c r="BJ84" s="311"/>
      <c r="BK84" s="311"/>
      <c r="BL84" s="311"/>
      <c r="BM84" s="311"/>
      <c r="BN84" s="311"/>
      <c r="BO84" s="311"/>
      <c r="BP84" s="311"/>
      <c r="BQ84" s="311"/>
      <c r="BR84" s="311"/>
      <c r="BS84" s="311"/>
      <c r="BT84" s="311"/>
      <c r="BU84" s="311"/>
      <c r="BV84" s="311"/>
      <c r="BW84" s="311"/>
      <c r="BX84" s="311"/>
      <c r="BY84" s="311"/>
      <c r="BZ84" s="311"/>
      <c r="CA84" s="311"/>
      <c r="CB84" s="311"/>
      <c r="CC84" s="311"/>
      <c r="CD84" s="311"/>
      <c r="CE84" s="311"/>
      <c r="CF84" s="311"/>
      <c r="CG84" s="311"/>
      <c r="CH84" s="311"/>
      <c r="CI84" s="311"/>
      <c r="CJ84" s="311"/>
      <c r="CK84" s="311"/>
      <c r="CL84" s="311"/>
      <c r="CM84" s="311"/>
      <c r="CN84" s="311"/>
      <c r="CO84" s="311"/>
      <c r="CP84" s="311"/>
      <c r="CQ84" s="311"/>
      <c r="CR84" s="311"/>
      <c r="CS84" s="311"/>
      <c r="CT84" s="311"/>
      <c r="CU84" s="311"/>
      <c r="CV84" s="311"/>
      <c r="CW84" s="311"/>
      <c r="CX84" s="311"/>
      <c r="CY84" s="311"/>
      <c r="CZ84" s="311"/>
      <c r="DA84" s="311"/>
      <c r="DB84" s="311"/>
      <c r="DC84" s="311"/>
      <c r="DD84" s="311"/>
      <c r="DE84" s="311"/>
      <c r="DF84" s="311"/>
    </row>
    <row r="85" spans="1:110" s="458" customFormat="1" ht="25.5">
      <c r="A85" s="451"/>
      <c r="B85" s="184" t="s">
        <v>621</v>
      </c>
      <c r="C85" s="239"/>
      <c r="D85" s="497"/>
      <c r="E85" s="497"/>
      <c r="F85" s="497"/>
      <c r="G85" s="457"/>
      <c r="H85" s="311"/>
      <c r="I85" s="311"/>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c r="AP85" s="311"/>
      <c r="AQ85" s="311"/>
      <c r="AR85" s="311"/>
      <c r="AS85" s="311"/>
      <c r="AT85" s="311"/>
      <c r="AU85" s="311"/>
      <c r="AV85" s="311"/>
      <c r="AW85" s="311"/>
      <c r="AX85" s="311"/>
      <c r="AY85" s="311"/>
      <c r="AZ85" s="311"/>
      <c r="BA85" s="311"/>
      <c r="BB85" s="311"/>
      <c r="BC85" s="311"/>
      <c r="BD85" s="311"/>
      <c r="BE85" s="311"/>
      <c r="BF85" s="311"/>
      <c r="BG85" s="311"/>
      <c r="BH85" s="311"/>
      <c r="BI85" s="311"/>
      <c r="BJ85" s="311"/>
      <c r="BK85" s="311"/>
      <c r="BL85" s="311"/>
      <c r="BM85" s="311"/>
      <c r="BN85" s="311"/>
      <c r="BO85" s="311"/>
      <c r="BP85" s="311"/>
      <c r="BQ85" s="311"/>
      <c r="BR85" s="311"/>
      <c r="BS85" s="311"/>
      <c r="BT85" s="311"/>
      <c r="BU85" s="311"/>
      <c r="BV85" s="311"/>
      <c r="BW85" s="311"/>
      <c r="BX85" s="311"/>
      <c r="BY85" s="311"/>
      <c r="BZ85" s="311"/>
      <c r="CA85" s="311"/>
      <c r="CB85" s="311"/>
      <c r="CC85" s="311"/>
      <c r="CD85" s="311"/>
      <c r="CE85" s="311"/>
      <c r="CF85" s="311"/>
      <c r="CG85" s="311"/>
      <c r="CH85" s="311"/>
      <c r="CI85" s="311"/>
      <c r="CJ85" s="311"/>
      <c r="CK85" s="311"/>
      <c r="CL85" s="311"/>
      <c r="CM85" s="311"/>
      <c r="CN85" s="311"/>
      <c r="CO85" s="311"/>
      <c r="CP85" s="311"/>
      <c r="CQ85" s="311"/>
      <c r="CR85" s="311"/>
      <c r="CS85" s="311"/>
      <c r="CT85" s="311"/>
      <c r="CU85" s="311"/>
      <c r="CV85" s="311"/>
      <c r="CW85" s="311"/>
      <c r="CX85" s="311"/>
      <c r="CY85" s="311"/>
      <c r="CZ85" s="311"/>
      <c r="DA85" s="311"/>
      <c r="DB85" s="311"/>
      <c r="DC85" s="311"/>
      <c r="DD85" s="311"/>
      <c r="DE85" s="311"/>
      <c r="DF85" s="311"/>
    </row>
    <row r="86" spans="1:110" s="458" customFormat="1" ht="51">
      <c r="A86" s="451"/>
      <c r="B86" s="184" t="s">
        <v>624</v>
      </c>
      <c r="C86" s="239"/>
      <c r="D86" s="497"/>
      <c r="E86" s="497"/>
      <c r="F86" s="497"/>
      <c r="G86" s="457"/>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c r="AP86" s="311"/>
      <c r="AQ86" s="311"/>
      <c r="AR86" s="311"/>
      <c r="AS86" s="311"/>
      <c r="AT86" s="311"/>
      <c r="AU86" s="311"/>
      <c r="AV86" s="311"/>
      <c r="AW86" s="311"/>
      <c r="AX86" s="311"/>
      <c r="AY86" s="311"/>
      <c r="AZ86" s="311"/>
      <c r="BA86" s="311"/>
      <c r="BB86" s="311"/>
      <c r="BC86" s="311"/>
      <c r="BD86" s="311"/>
      <c r="BE86" s="311"/>
      <c r="BF86" s="311"/>
      <c r="BG86" s="311"/>
      <c r="BH86" s="311"/>
      <c r="BI86" s="311"/>
      <c r="BJ86" s="311"/>
      <c r="BK86" s="311"/>
      <c r="BL86" s="311"/>
      <c r="BM86" s="311"/>
      <c r="BN86" s="311"/>
      <c r="BO86" s="311"/>
      <c r="BP86" s="311"/>
      <c r="BQ86" s="311"/>
      <c r="BR86" s="311"/>
      <c r="BS86" s="311"/>
      <c r="BT86" s="311"/>
      <c r="BU86" s="311"/>
      <c r="BV86" s="311"/>
      <c r="BW86" s="311"/>
      <c r="BX86" s="311"/>
      <c r="BY86" s="311"/>
      <c r="BZ86" s="311"/>
      <c r="CA86" s="311"/>
      <c r="CB86" s="311"/>
      <c r="CC86" s="311"/>
      <c r="CD86" s="311"/>
      <c r="CE86" s="311"/>
      <c r="CF86" s="311"/>
      <c r="CG86" s="311"/>
      <c r="CH86" s="311"/>
      <c r="CI86" s="311"/>
      <c r="CJ86" s="311"/>
      <c r="CK86" s="311"/>
      <c r="CL86" s="311"/>
      <c r="CM86" s="311"/>
      <c r="CN86" s="311"/>
      <c r="CO86" s="311"/>
      <c r="CP86" s="311"/>
      <c r="CQ86" s="311"/>
      <c r="CR86" s="311"/>
      <c r="CS86" s="311"/>
      <c r="CT86" s="311"/>
      <c r="CU86" s="311"/>
      <c r="CV86" s="311"/>
      <c r="CW86" s="311"/>
      <c r="CX86" s="311"/>
      <c r="CY86" s="311"/>
      <c r="CZ86" s="311"/>
      <c r="DA86" s="311"/>
      <c r="DB86" s="311"/>
      <c r="DC86" s="311"/>
      <c r="DD86" s="311"/>
      <c r="DE86" s="311"/>
      <c r="DF86" s="311"/>
    </row>
    <row r="87" spans="1:110" s="458" customFormat="1" ht="38.25">
      <c r="A87" s="451"/>
      <c r="B87" s="184" t="s">
        <v>625</v>
      </c>
      <c r="C87" s="239"/>
      <c r="D87" s="497"/>
      <c r="E87" s="497"/>
      <c r="F87" s="497"/>
      <c r="G87" s="457"/>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1"/>
      <c r="AY87" s="311"/>
      <c r="AZ87" s="311"/>
      <c r="BA87" s="311"/>
      <c r="BB87" s="311"/>
      <c r="BC87" s="311"/>
      <c r="BD87" s="311"/>
      <c r="BE87" s="311"/>
      <c r="BF87" s="311"/>
      <c r="BG87" s="311"/>
      <c r="BH87" s="311"/>
      <c r="BI87" s="311"/>
      <c r="BJ87" s="311"/>
      <c r="BK87" s="311"/>
      <c r="BL87" s="311"/>
      <c r="BM87" s="311"/>
      <c r="BN87" s="311"/>
      <c r="BO87" s="311"/>
      <c r="BP87" s="311"/>
      <c r="BQ87" s="311"/>
      <c r="BR87" s="311"/>
      <c r="BS87" s="311"/>
      <c r="BT87" s="311"/>
      <c r="BU87" s="311"/>
      <c r="BV87" s="311"/>
      <c r="BW87" s="311"/>
      <c r="BX87" s="311"/>
      <c r="BY87" s="311"/>
      <c r="BZ87" s="311"/>
      <c r="CA87" s="311"/>
      <c r="CB87" s="311"/>
      <c r="CC87" s="311"/>
      <c r="CD87" s="311"/>
      <c r="CE87" s="311"/>
      <c r="CF87" s="311"/>
      <c r="CG87" s="311"/>
      <c r="CH87" s="311"/>
      <c r="CI87" s="311"/>
      <c r="CJ87" s="311"/>
      <c r="CK87" s="311"/>
      <c r="CL87" s="311"/>
      <c r="CM87" s="311"/>
      <c r="CN87" s="311"/>
      <c r="CO87" s="311"/>
      <c r="CP87" s="311"/>
      <c r="CQ87" s="311"/>
      <c r="CR87" s="311"/>
      <c r="CS87" s="311"/>
      <c r="CT87" s="311"/>
      <c r="CU87" s="311"/>
      <c r="CV87" s="311"/>
      <c r="CW87" s="311"/>
      <c r="CX87" s="311"/>
      <c r="CY87" s="311"/>
      <c r="CZ87" s="311"/>
      <c r="DA87" s="311"/>
      <c r="DB87" s="311"/>
      <c r="DC87" s="311"/>
      <c r="DD87" s="311"/>
      <c r="DE87" s="311"/>
      <c r="DF87" s="311"/>
    </row>
    <row r="88" spans="1:110" s="458" customFormat="1" ht="25.5">
      <c r="A88" s="451"/>
      <c r="B88" s="184" t="s">
        <v>628</v>
      </c>
      <c r="C88" s="239"/>
      <c r="D88" s="497"/>
      <c r="E88" s="497"/>
      <c r="F88" s="497"/>
      <c r="G88" s="457"/>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c r="AP88" s="311"/>
      <c r="AQ88" s="311"/>
      <c r="AR88" s="311"/>
      <c r="AS88" s="311"/>
      <c r="AT88" s="311"/>
      <c r="AU88" s="311"/>
      <c r="AV88" s="311"/>
      <c r="AW88" s="311"/>
      <c r="AX88" s="311"/>
      <c r="AY88" s="311"/>
      <c r="AZ88" s="311"/>
      <c r="BA88" s="311"/>
      <c r="BB88" s="311"/>
      <c r="BC88" s="311"/>
      <c r="BD88" s="311"/>
      <c r="BE88" s="311"/>
      <c r="BF88" s="311"/>
      <c r="BG88" s="311"/>
      <c r="BH88" s="311"/>
      <c r="BI88" s="311"/>
      <c r="BJ88" s="311"/>
      <c r="BK88" s="311"/>
      <c r="BL88" s="311"/>
      <c r="BM88" s="311"/>
      <c r="BN88" s="311"/>
      <c r="BO88" s="311"/>
      <c r="BP88" s="311"/>
      <c r="BQ88" s="311"/>
      <c r="BR88" s="311"/>
      <c r="BS88" s="311"/>
      <c r="BT88" s="311"/>
      <c r="BU88" s="311"/>
      <c r="BV88" s="311"/>
      <c r="BW88" s="311"/>
      <c r="BX88" s="311"/>
      <c r="BY88" s="311"/>
      <c r="BZ88" s="311"/>
      <c r="CA88" s="311"/>
      <c r="CB88" s="311"/>
      <c r="CC88" s="311"/>
      <c r="CD88" s="311"/>
      <c r="CE88" s="311"/>
      <c r="CF88" s="311"/>
      <c r="CG88" s="311"/>
      <c r="CH88" s="311"/>
      <c r="CI88" s="311"/>
      <c r="CJ88" s="311"/>
      <c r="CK88" s="311"/>
      <c r="CL88" s="311"/>
      <c r="CM88" s="311"/>
      <c r="CN88" s="311"/>
      <c r="CO88" s="311"/>
      <c r="CP88" s="311"/>
      <c r="CQ88" s="311"/>
      <c r="CR88" s="311"/>
      <c r="CS88" s="311"/>
      <c r="CT88" s="311"/>
      <c r="CU88" s="311"/>
      <c r="CV88" s="311"/>
      <c r="CW88" s="311"/>
      <c r="CX88" s="311"/>
      <c r="CY88" s="311"/>
      <c r="CZ88" s="311"/>
      <c r="DA88" s="311"/>
      <c r="DB88" s="311"/>
      <c r="DC88" s="311"/>
      <c r="DD88" s="311"/>
      <c r="DE88" s="311"/>
      <c r="DF88" s="311"/>
    </row>
    <row r="89" spans="1:110" s="458" customFormat="1" ht="38.25">
      <c r="A89" s="451"/>
      <c r="B89" s="184" t="s">
        <v>627</v>
      </c>
      <c r="C89" s="239"/>
      <c r="D89" s="497"/>
      <c r="E89" s="497"/>
      <c r="F89" s="497"/>
      <c r="G89" s="457"/>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1"/>
      <c r="AY89" s="311"/>
      <c r="AZ89" s="311"/>
      <c r="BA89" s="311"/>
      <c r="BB89" s="311"/>
      <c r="BC89" s="311"/>
      <c r="BD89" s="311"/>
      <c r="BE89" s="311"/>
      <c r="BF89" s="311"/>
      <c r="BG89" s="311"/>
      <c r="BH89" s="311"/>
      <c r="BI89" s="311"/>
      <c r="BJ89" s="311"/>
      <c r="BK89" s="311"/>
      <c r="BL89" s="311"/>
      <c r="BM89" s="311"/>
      <c r="BN89" s="311"/>
      <c r="BO89" s="311"/>
      <c r="BP89" s="311"/>
      <c r="BQ89" s="311"/>
      <c r="BR89" s="311"/>
      <c r="BS89" s="311"/>
      <c r="BT89" s="311"/>
      <c r="BU89" s="311"/>
      <c r="BV89" s="311"/>
      <c r="BW89" s="311"/>
      <c r="BX89" s="311"/>
      <c r="BY89" s="311"/>
      <c r="BZ89" s="311"/>
      <c r="CA89" s="311"/>
      <c r="CB89" s="311"/>
      <c r="CC89" s="311"/>
      <c r="CD89" s="311"/>
      <c r="CE89" s="311"/>
      <c r="CF89" s="311"/>
      <c r="CG89" s="311"/>
      <c r="CH89" s="311"/>
      <c r="CI89" s="311"/>
      <c r="CJ89" s="311"/>
      <c r="CK89" s="311"/>
      <c r="CL89" s="311"/>
      <c r="CM89" s="311"/>
      <c r="CN89" s="311"/>
      <c r="CO89" s="311"/>
      <c r="CP89" s="311"/>
      <c r="CQ89" s="311"/>
      <c r="CR89" s="311"/>
      <c r="CS89" s="311"/>
      <c r="CT89" s="311"/>
      <c r="CU89" s="311"/>
      <c r="CV89" s="311"/>
      <c r="CW89" s="311"/>
      <c r="CX89" s="311"/>
      <c r="CY89" s="311"/>
      <c r="CZ89" s="311"/>
      <c r="DA89" s="311"/>
      <c r="DB89" s="311"/>
      <c r="DC89" s="311"/>
      <c r="DD89" s="311"/>
      <c r="DE89" s="311"/>
      <c r="DF89" s="311"/>
    </row>
    <row r="90" spans="1:110" s="458" customFormat="1" ht="25.5">
      <c r="A90" s="451"/>
      <c r="B90" s="184" t="s">
        <v>626</v>
      </c>
      <c r="C90" s="239" t="s">
        <v>35</v>
      </c>
      <c r="D90" s="497">
        <v>2</v>
      </c>
      <c r="E90" s="497"/>
      <c r="F90" s="497">
        <f>+E90*D90</f>
        <v>0</v>
      </c>
      <c r="G90" s="457"/>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1"/>
      <c r="BF90" s="311"/>
      <c r="BG90" s="311"/>
      <c r="BH90" s="311"/>
      <c r="BI90" s="311"/>
      <c r="BJ90" s="311"/>
      <c r="BK90" s="311"/>
      <c r="BL90" s="311"/>
      <c r="BM90" s="311"/>
      <c r="BN90" s="311"/>
      <c r="BO90" s="311"/>
      <c r="BP90" s="311"/>
      <c r="BQ90" s="311"/>
      <c r="BR90" s="311"/>
      <c r="BS90" s="311"/>
      <c r="BT90" s="311"/>
      <c r="BU90" s="311"/>
      <c r="BV90" s="311"/>
      <c r="BW90" s="311"/>
      <c r="BX90" s="311"/>
      <c r="BY90" s="311"/>
      <c r="BZ90" s="311"/>
      <c r="CA90" s="311"/>
      <c r="CB90" s="311"/>
      <c r="CC90" s="311"/>
      <c r="CD90" s="311"/>
      <c r="CE90" s="311"/>
      <c r="CF90" s="311"/>
      <c r="CG90" s="311"/>
      <c r="CH90" s="311"/>
      <c r="CI90" s="311"/>
      <c r="CJ90" s="311"/>
      <c r="CK90" s="311"/>
      <c r="CL90" s="311"/>
      <c r="CM90" s="311"/>
      <c r="CN90" s="311"/>
      <c r="CO90" s="311"/>
      <c r="CP90" s="311"/>
      <c r="CQ90" s="311"/>
      <c r="CR90" s="311"/>
      <c r="CS90" s="311"/>
      <c r="CT90" s="311"/>
      <c r="CU90" s="311"/>
      <c r="CV90" s="311"/>
      <c r="CW90" s="311"/>
      <c r="CX90" s="311"/>
      <c r="CY90" s="311"/>
      <c r="CZ90" s="311"/>
      <c r="DA90" s="311"/>
      <c r="DB90" s="311"/>
      <c r="DC90" s="311"/>
      <c r="DD90" s="311"/>
      <c r="DE90" s="311"/>
      <c r="DF90" s="311"/>
    </row>
    <row r="91" spans="1:110" s="458" customFormat="1">
      <c r="A91" s="451"/>
      <c r="B91" s="184"/>
      <c r="C91" s="239"/>
      <c r="D91" s="497"/>
      <c r="E91" s="497"/>
      <c r="F91" s="497"/>
      <c r="G91" s="457"/>
      <c r="H91" s="311"/>
      <c r="I91" s="311"/>
      <c r="J91" s="311"/>
      <c r="K91" s="311"/>
      <c r="L91" s="311"/>
      <c r="M91" s="311"/>
      <c r="N91" s="311"/>
      <c r="O91" s="311"/>
      <c r="P91" s="311"/>
      <c r="Q91" s="311"/>
      <c r="R91" s="311"/>
      <c r="S91" s="311"/>
      <c r="T91" s="311"/>
      <c r="U91" s="311"/>
      <c r="V91" s="311"/>
      <c r="W91" s="311"/>
      <c r="X91" s="311"/>
      <c r="Y91" s="311"/>
      <c r="Z91" s="311"/>
      <c r="AA91" s="311"/>
      <c r="AB91" s="311"/>
      <c r="AC91" s="311"/>
      <c r="AD91" s="311"/>
      <c r="AE91" s="311"/>
      <c r="AF91" s="311"/>
      <c r="AG91" s="311"/>
      <c r="AH91" s="311"/>
      <c r="AI91" s="311"/>
      <c r="AJ91" s="311"/>
      <c r="AK91" s="311"/>
      <c r="AL91" s="311"/>
      <c r="AM91" s="311"/>
      <c r="AN91" s="311"/>
      <c r="AO91" s="311"/>
      <c r="AP91" s="311"/>
      <c r="AQ91" s="311"/>
      <c r="AR91" s="311"/>
      <c r="AS91" s="311"/>
      <c r="AT91" s="311"/>
      <c r="AU91" s="311"/>
      <c r="AV91" s="311"/>
      <c r="AW91" s="311"/>
      <c r="AX91" s="311"/>
      <c r="AY91" s="311"/>
      <c r="AZ91" s="311"/>
      <c r="BA91" s="311"/>
      <c r="BB91" s="311"/>
      <c r="BC91" s="311"/>
      <c r="BD91" s="311"/>
      <c r="BE91" s="311"/>
      <c r="BF91" s="311"/>
      <c r="BG91" s="311"/>
      <c r="BH91" s="311"/>
      <c r="BI91" s="311"/>
      <c r="BJ91" s="311"/>
      <c r="BK91" s="311"/>
      <c r="BL91" s="311"/>
      <c r="BM91" s="311"/>
      <c r="BN91" s="311"/>
      <c r="BO91" s="311"/>
      <c r="BP91" s="311"/>
      <c r="BQ91" s="311"/>
      <c r="BR91" s="311"/>
      <c r="BS91" s="311"/>
      <c r="BT91" s="311"/>
      <c r="BU91" s="311"/>
      <c r="BV91" s="311"/>
      <c r="BW91" s="311"/>
      <c r="BX91" s="311"/>
      <c r="BY91" s="311"/>
      <c r="BZ91" s="311"/>
      <c r="CA91" s="311"/>
      <c r="CB91" s="311"/>
      <c r="CC91" s="311"/>
      <c r="CD91" s="311"/>
      <c r="CE91" s="311"/>
      <c r="CF91" s="311"/>
      <c r="CG91" s="311"/>
      <c r="CH91" s="311"/>
      <c r="CI91" s="311"/>
      <c r="CJ91" s="311"/>
      <c r="CK91" s="311"/>
      <c r="CL91" s="311"/>
      <c r="CM91" s="311"/>
      <c r="CN91" s="311"/>
      <c r="CO91" s="311"/>
      <c r="CP91" s="311"/>
      <c r="CQ91" s="311"/>
      <c r="CR91" s="311"/>
      <c r="CS91" s="311"/>
      <c r="CT91" s="311"/>
      <c r="CU91" s="311"/>
      <c r="CV91" s="311"/>
      <c r="CW91" s="311"/>
      <c r="CX91" s="311"/>
      <c r="CY91" s="311"/>
      <c r="CZ91" s="311"/>
      <c r="DA91" s="311"/>
      <c r="DB91" s="311"/>
      <c r="DC91" s="311"/>
      <c r="DD91" s="311"/>
      <c r="DE91" s="311"/>
      <c r="DF91" s="311"/>
    </row>
    <row r="92" spans="1:110" s="458" customFormat="1">
      <c r="A92" s="451"/>
      <c r="B92" s="184"/>
      <c r="C92" s="239"/>
      <c r="D92" s="497"/>
      <c r="E92" s="497"/>
      <c r="F92" s="497"/>
      <c r="G92" s="457"/>
      <c r="H92" s="311"/>
      <c r="I92" s="311"/>
      <c r="J92" s="311"/>
      <c r="K92" s="311"/>
      <c r="L92" s="311"/>
      <c r="M92" s="311"/>
      <c r="N92" s="311"/>
      <c r="O92" s="311"/>
      <c r="P92" s="311"/>
      <c r="Q92" s="311"/>
      <c r="R92" s="311"/>
      <c r="S92" s="311"/>
      <c r="T92" s="311"/>
      <c r="U92" s="311"/>
      <c r="V92" s="311"/>
      <c r="W92" s="311"/>
      <c r="X92" s="311"/>
      <c r="Y92" s="311"/>
      <c r="Z92" s="311"/>
      <c r="AA92" s="311"/>
      <c r="AB92" s="311"/>
      <c r="AC92" s="311"/>
      <c r="AD92" s="311"/>
      <c r="AE92" s="311"/>
      <c r="AF92" s="311"/>
      <c r="AG92" s="311"/>
      <c r="AH92" s="311"/>
      <c r="AI92" s="311"/>
      <c r="AJ92" s="311"/>
      <c r="AK92" s="311"/>
      <c r="AL92" s="311"/>
      <c r="AM92" s="311"/>
      <c r="AN92" s="311"/>
      <c r="AO92" s="311"/>
      <c r="AP92" s="311"/>
      <c r="AQ92" s="311"/>
      <c r="AR92" s="311"/>
      <c r="AS92" s="311"/>
      <c r="AT92" s="311"/>
      <c r="AU92" s="311"/>
      <c r="AV92" s="311"/>
      <c r="AW92" s="311"/>
      <c r="AX92" s="311"/>
      <c r="AY92" s="311"/>
      <c r="AZ92" s="311"/>
      <c r="BA92" s="311"/>
      <c r="BB92" s="311"/>
      <c r="BC92" s="311"/>
      <c r="BD92" s="311"/>
      <c r="BE92" s="311"/>
      <c r="BF92" s="311"/>
      <c r="BG92" s="311"/>
      <c r="BH92" s="311"/>
      <c r="BI92" s="311"/>
      <c r="BJ92" s="311"/>
      <c r="BK92" s="311"/>
      <c r="BL92" s="311"/>
      <c r="BM92" s="311"/>
      <c r="BN92" s="311"/>
      <c r="BO92" s="311"/>
      <c r="BP92" s="311"/>
      <c r="BQ92" s="311"/>
      <c r="BR92" s="311"/>
      <c r="BS92" s="311"/>
      <c r="BT92" s="311"/>
      <c r="BU92" s="311"/>
      <c r="BV92" s="311"/>
      <c r="BW92" s="311"/>
      <c r="BX92" s="311"/>
      <c r="BY92" s="311"/>
      <c r="BZ92" s="311"/>
      <c r="CA92" s="311"/>
      <c r="CB92" s="311"/>
      <c r="CC92" s="311"/>
      <c r="CD92" s="311"/>
      <c r="CE92" s="311"/>
      <c r="CF92" s="311"/>
      <c r="CG92" s="311"/>
      <c r="CH92" s="311"/>
      <c r="CI92" s="311"/>
      <c r="CJ92" s="311"/>
      <c r="CK92" s="311"/>
      <c r="CL92" s="311"/>
      <c r="CM92" s="311"/>
      <c r="CN92" s="311"/>
      <c r="CO92" s="311"/>
      <c r="CP92" s="311"/>
      <c r="CQ92" s="311"/>
      <c r="CR92" s="311"/>
      <c r="CS92" s="311"/>
      <c r="CT92" s="311"/>
      <c r="CU92" s="311"/>
      <c r="CV92" s="311"/>
      <c r="CW92" s="311"/>
      <c r="CX92" s="311"/>
      <c r="CY92" s="311"/>
      <c r="CZ92" s="311"/>
      <c r="DA92" s="311"/>
      <c r="DB92" s="311"/>
      <c r="DC92" s="311"/>
      <c r="DD92" s="311"/>
      <c r="DE92" s="311"/>
      <c r="DF92" s="311"/>
    </row>
    <row r="93" spans="1:110" s="458" customFormat="1" ht="102">
      <c r="A93" s="451" t="s">
        <v>53</v>
      </c>
      <c r="B93" s="184" t="s">
        <v>631</v>
      </c>
      <c r="C93" s="239" t="s">
        <v>43</v>
      </c>
      <c r="D93" s="497">
        <v>1</v>
      </c>
      <c r="E93" s="497"/>
      <c r="F93" s="497">
        <f>+E93*D93</f>
        <v>0</v>
      </c>
      <c r="G93" s="457"/>
      <c r="H93" s="311"/>
      <c r="I93" s="311"/>
      <c r="J93" s="311"/>
      <c r="K93" s="311"/>
      <c r="L93" s="311"/>
      <c r="M93" s="311"/>
      <c r="N93" s="311"/>
      <c r="O93" s="311"/>
      <c r="P93" s="311"/>
      <c r="Q93" s="311"/>
      <c r="R93" s="311"/>
      <c r="S93" s="311"/>
      <c r="T93" s="311"/>
      <c r="U93" s="311"/>
      <c r="V93" s="311"/>
      <c r="W93" s="311"/>
      <c r="X93" s="311"/>
      <c r="Y93" s="311"/>
      <c r="Z93" s="311"/>
      <c r="AA93" s="311"/>
      <c r="AB93" s="311"/>
      <c r="AC93" s="311"/>
      <c r="AD93" s="311"/>
      <c r="AE93" s="311"/>
      <c r="AF93" s="311"/>
      <c r="AG93" s="311"/>
      <c r="AH93" s="311"/>
      <c r="AI93" s="311"/>
      <c r="AJ93" s="311"/>
      <c r="AK93" s="311"/>
      <c r="AL93" s="311"/>
      <c r="AM93" s="311"/>
      <c r="AN93" s="311"/>
      <c r="AO93" s="311"/>
      <c r="AP93" s="311"/>
      <c r="AQ93" s="311"/>
      <c r="AR93" s="311"/>
      <c r="AS93" s="311"/>
      <c r="AT93" s="311"/>
      <c r="AU93" s="311"/>
      <c r="AV93" s="311"/>
      <c r="AW93" s="311"/>
      <c r="AX93" s="311"/>
      <c r="AY93" s="311"/>
      <c r="AZ93" s="311"/>
      <c r="BA93" s="311"/>
      <c r="BB93" s="311"/>
      <c r="BC93" s="311"/>
      <c r="BD93" s="311"/>
      <c r="BE93" s="311"/>
      <c r="BF93" s="311"/>
      <c r="BG93" s="311"/>
      <c r="BH93" s="311"/>
      <c r="BI93" s="311"/>
      <c r="BJ93" s="311"/>
      <c r="BK93" s="311"/>
      <c r="BL93" s="311"/>
      <c r="BM93" s="311"/>
      <c r="BN93" s="311"/>
      <c r="BO93" s="311"/>
      <c r="BP93" s="311"/>
      <c r="BQ93" s="311"/>
      <c r="BR93" s="311"/>
      <c r="BS93" s="311"/>
      <c r="BT93" s="311"/>
      <c r="BU93" s="311"/>
      <c r="BV93" s="311"/>
      <c r="BW93" s="311"/>
      <c r="BX93" s="311"/>
      <c r="BY93" s="311"/>
      <c r="BZ93" s="311"/>
      <c r="CA93" s="311"/>
      <c r="CB93" s="311"/>
      <c r="CC93" s="311"/>
      <c r="CD93" s="311"/>
      <c r="CE93" s="311"/>
      <c r="CF93" s="311"/>
      <c r="CG93" s="311"/>
      <c r="CH93" s="311"/>
      <c r="CI93" s="311"/>
      <c r="CJ93" s="311"/>
      <c r="CK93" s="311"/>
      <c r="CL93" s="311"/>
      <c r="CM93" s="311"/>
      <c r="CN93" s="311"/>
      <c r="CO93" s="311"/>
      <c r="CP93" s="311"/>
      <c r="CQ93" s="311"/>
      <c r="CR93" s="311"/>
      <c r="CS93" s="311"/>
      <c r="CT93" s="311"/>
      <c r="CU93" s="311"/>
      <c r="CV93" s="311"/>
      <c r="CW93" s="311"/>
      <c r="CX93" s="311"/>
      <c r="CY93" s="311"/>
      <c r="CZ93" s="311"/>
      <c r="DA93" s="311"/>
      <c r="DB93" s="311"/>
      <c r="DC93" s="311"/>
      <c r="DD93" s="311"/>
      <c r="DE93" s="311"/>
      <c r="DF93" s="311"/>
    </row>
    <row r="94" spans="1:110" s="458" customFormat="1">
      <c r="A94" s="451"/>
      <c r="B94" s="184"/>
      <c r="C94" s="239"/>
      <c r="D94" s="497"/>
      <c r="E94" s="497"/>
      <c r="F94" s="497"/>
      <c r="G94" s="457"/>
      <c r="H94" s="311"/>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c r="AG94" s="311"/>
      <c r="AH94" s="311"/>
      <c r="AI94" s="311"/>
      <c r="AJ94" s="311"/>
      <c r="AK94" s="311"/>
      <c r="AL94" s="311"/>
      <c r="AM94" s="311"/>
      <c r="AN94" s="311"/>
      <c r="AO94" s="311"/>
      <c r="AP94" s="311"/>
      <c r="AQ94" s="311"/>
      <c r="AR94" s="311"/>
      <c r="AS94" s="311"/>
      <c r="AT94" s="311"/>
      <c r="AU94" s="311"/>
      <c r="AV94" s="311"/>
      <c r="AW94" s="311"/>
      <c r="AX94" s="311"/>
      <c r="AY94" s="311"/>
      <c r="AZ94" s="311"/>
      <c r="BA94" s="311"/>
      <c r="BB94" s="311"/>
      <c r="BC94" s="311"/>
      <c r="BD94" s="311"/>
      <c r="BE94" s="311"/>
      <c r="BF94" s="311"/>
      <c r="BG94" s="311"/>
      <c r="BH94" s="311"/>
      <c r="BI94" s="311"/>
      <c r="BJ94" s="311"/>
      <c r="BK94" s="311"/>
      <c r="BL94" s="311"/>
      <c r="BM94" s="311"/>
      <c r="BN94" s="311"/>
      <c r="BO94" s="311"/>
      <c r="BP94" s="311"/>
      <c r="BQ94" s="311"/>
      <c r="BR94" s="311"/>
      <c r="BS94" s="311"/>
      <c r="BT94" s="311"/>
      <c r="BU94" s="311"/>
      <c r="BV94" s="311"/>
      <c r="BW94" s="311"/>
      <c r="BX94" s="311"/>
      <c r="BY94" s="311"/>
      <c r="BZ94" s="311"/>
      <c r="CA94" s="311"/>
      <c r="CB94" s="311"/>
      <c r="CC94" s="311"/>
      <c r="CD94" s="311"/>
      <c r="CE94" s="311"/>
      <c r="CF94" s="311"/>
      <c r="CG94" s="311"/>
      <c r="CH94" s="311"/>
      <c r="CI94" s="311"/>
      <c r="CJ94" s="311"/>
      <c r="CK94" s="311"/>
      <c r="CL94" s="311"/>
      <c r="CM94" s="311"/>
      <c r="CN94" s="311"/>
      <c r="CO94" s="311"/>
      <c r="CP94" s="311"/>
      <c r="CQ94" s="311"/>
      <c r="CR94" s="311"/>
      <c r="CS94" s="311"/>
      <c r="CT94" s="311"/>
      <c r="CU94" s="311"/>
      <c r="CV94" s="311"/>
      <c r="CW94" s="311"/>
      <c r="CX94" s="311"/>
      <c r="CY94" s="311"/>
      <c r="CZ94" s="311"/>
      <c r="DA94" s="311"/>
      <c r="DB94" s="311"/>
      <c r="DC94" s="311"/>
      <c r="DD94" s="311"/>
      <c r="DE94" s="311"/>
      <c r="DF94" s="311"/>
    </row>
    <row r="95" spans="1:110" s="458" customFormat="1">
      <c r="A95" s="451"/>
      <c r="B95" s="184"/>
      <c r="C95" s="239"/>
      <c r="D95" s="497"/>
      <c r="E95" s="497"/>
      <c r="F95" s="497"/>
      <c r="G95" s="457"/>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1"/>
      <c r="AY95" s="311"/>
      <c r="AZ95" s="311"/>
      <c r="BA95" s="311"/>
      <c r="BB95" s="311"/>
      <c r="BC95" s="311"/>
      <c r="BD95" s="311"/>
      <c r="BE95" s="311"/>
      <c r="BF95" s="311"/>
      <c r="BG95" s="311"/>
      <c r="BH95" s="311"/>
      <c r="BI95" s="311"/>
      <c r="BJ95" s="311"/>
      <c r="BK95" s="311"/>
      <c r="BL95" s="311"/>
      <c r="BM95" s="311"/>
      <c r="BN95" s="311"/>
      <c r="BO95" s="311"/>
      <c r="BP95" s="311"/>
      <c r="BQ95" s="311"/>
      <c r="BR95" s="311"/>
      <c r="BS95" s="311"/>
      <c r="BT95" s="311"/>
      <c r="BU95" s="311"/>
      <c r="BV95" s="311"/>
      <c r="BW95" s="311"/>
      <c r="BX95" s="311"/>
      <c r="BY95" s="311"/>
      <c r="BZ95" s="311"/>
      <c r="CA95" s="311"/>
      <c r="CB95" s="311"/>
      <c r="CC95" s="311"/>
      <c r="CD95" s="311"/>
      <c r="CE95" s="311"/>
      <c r="CF95" s="311"/>
      <c r="CG95" s="311"/>
      <c r="CH95" s="311"/>
      <c r="CI95" s="311"/>
      <c r="CJ95" s="311"/>
      <c r="CK95" s="311"/>
      <c r="CL95" s="311"/>
      <c r="CM95" s="311"/>
      <c r="CN95" s="311"/>
      <c r="CO95" s="311"/>
      <c r="CP95" s="311"/>
      <c r="CQ95" s="311"/>
      <c r="CR95" s="311"/>
      <c r="CS95" s="311"/>
      <c r="CT95" s="311"/>
      <c r="CU95" s="311"/>
      <c r="CV95" s="311"/>
      <c r="CW95" s="311"/>
      <c r="CX95" s="311"/>
      <c r="CY95" s="311"/>
      <c r="CZ95" s="311"/>
      <c r="DA95" s="311"/>
      <c r="DB95" s="311"/>
      <c r="DC95" s="311"/>
      <c r="DD95" s="311"/>
      <c r="DE95" s="311"/>
      <c r="DF95" s="311"/>
    </row>
    <row r="96" spans="1:110" s="458" customFormat="1" ht="114.75">
      <c r="A96" s="451" t="s">
        <v>54</v>
      </c>
      <c r="B96" s="184" t="s">
        <v>848</v>
      </c>
      <c r="C96" s="239" t="s">
        <v>35</v>
      </c>
      <c r="D96" s="497">
        <v>1</v>
      </c>
      <c r="E96" s="497"/>
      <c r="F96" s="497">
        <f>+E96*D96</f>
        <v>0</v>
      </c>
      <c r="G96" s="457"/>
      <c r="H96" s="311"/>
      <c r="I96" s="311"/>
      <c r="J96" s="311"/>
      <c r="K96" s="311"/>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311"/>
      <c r="AP96" s="311"/>
      <c r="AQ96" s="311"/>
      <c r="AR96" s="311"/>
      <c r="AS96" s="311"/>
      <c r="AT96" s="311"/>
      <c r="AU96" s="311"/>
      <c r="AV96" s="311"/>
      <c r="AW96" s="311"/>
      <c r="AX96" s="311"/>
      <c r="AY96" s="311"/>
      <c r="AZ96" s="311"/>
      <c r="BA96" s="311"/>
      <c r="BB96" s="311"/>
      <c r="BC96" s="311"/>
      <c r="BD96" s="311"/>
      <c r="BE96" s="311"/>
      <c r="BF96" s="311"/>
      <c r="BG96" s="311"/>
      <c r="BH96" s="311"/>
      <c r="BI96" s="311"/>
      <c r="BJ96" s="311"/>
      <c r="BK96" s="311"/>
      <c r="BL96" s="311"/>
      <c r="BM96" s="311"/>
      <c r="BN96" s="311"/>
      <c r="BO96" s="311"/>
      <c r="BP96" s="311"/>
      <c r="BQ96" s="311"/>
      <c r="BR96" s="311"/>
      <c r="BS96" s="311"/>
      <c r="BT96" s="311"/>
      <c r="BU96" s="311"/>
      <c r="BV96" s="311"/>
      <c r="BW96" s="311"/>
      <c r="BX96" s="311"/>
      <c r="BY96" s="311"/>
      <c r="BZ96" s="311"/>
      <c r="CA96" s="311"/>
      <c r="CB96" s="311"/>
      <c r="CC96" s="311"/>
      <c r="CD96" s="311"/>
      <c r="CE96" s="311"/>
      <c r="CF96" s="311"/>
      <c r="CG96" s="311"/>
      <c r="CH96" s="311"/>
      <c r="CI96" s="311"/>
      <c r="CJ96" s="311"/>
      <c r="CK96" s="311"/>
      <c r="CL96" s="311"/>
      <c r="CM96" s="311"/>
      <c r="CN96" s="311"/>
      <c r="CO96" s="311"/>
      <c r="CP96" s="311"/>
      <c r="CQ96" s="311"/>
      <c r="CR96" s="311"/>
      <c r="CS96" s="311"/>
      <c r="CT96" s="311"/>
      <c r="CU96" s="311"/>
      <c r="CV96" s="311"/>
      <c r="CW96" s="311"/>
      <c r="CX96" s="311"/>
      <c r="CY96" s="311"/>
      <c r="CZ96" s="311"/>
      <c r="DA96" s="311"/>
      <c r="DB96" s="311"/>
      <c r="DC96" s="311"/>
      <c r="DD96" s="311"/>
      <c r="DE96" s="311"/>
      <c r="DF96" s="311"/>
    </row>
    <row r="97" spans="1:110" s="458" customFormat="1">
      <c r="A97" s="451"/>
      <c r="B97" s="184"/>
      <c r="C97" s="239"/>
      <c r="D97" s="497"/>
      <c r="E97" s="497"/>
      <c r="F97" s="497"/>
      <c r="G97" s="457"/>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311"/>
      <c r="AP97" s="311"/>
      <c r="AQ97" s="311"/>
      <c r="AR97" s="311"/>
      <c r="AS97" s="311"/>
      <c r="AT97" s="311"/>
      <c r="AU97" s="311"/>
      <c r="AV97" s="311"/>
      <c r="AW97" s="311"/>
      <c r="AX97" s="311"/>
      <c r="AY97" s="311"/>
      <c r="AZ97" s="311"/>
      <c r="BA97" s="311"/>
      <c r="BB97" s="311"/>
      <c r="BC97" s="311"/>
      <c r="BD97" s="311"/>
      <c r="BE97" s="311"/>
      <c r="BF97" s="311"/>
      <c r="BG97" s="311"/>
      <c r="BH97" s="311"/>
      <c r="BI97" s="311"/>
      <c r="BJ97" s="311"/>
      <c r="BK97" s="311"/>
      <c r="BL97" s="311"/>
      <c r="BM97" s="311"/>
      <c r="BN97" s="311"/>
      <c r="BO97" s="311"/>
      <c r="BP97" s="311"/>
      <c r="BQ97" s="311"/>
      <c r="BR97" s="311"/>
      <c r="BS97" s="311"/>
      <c r="BT97" s="311"/>
      <c r="BU97" s="311"/>
      <c r="BV97" s="311"/>
      <c r="BW97" s="311"/>
      <c r="BX97" s="311"/>
      <c r="BY97" s="311"/>
      <c r="BZ97" s="311"/>
      <c r="CA97" s="311"/>
      <c r="CB97" s="311"/>
      <c r="CC97" s="311"/>
      <c r="CD97" s="311"/>
      <c r="CE97" s="311"/>
      <c r="CF97" s="311"/>
      <c r="CG97" s="311"/>
      <c r="CH97" s="311"/>
      <c r="CI97" s="311"/>
      <c r="CJ97" s="311"/>
      <c r="CK97" s="311"/>
      <c r="CL97" s="311"/>
      <c r="CM97" s="311"/>
      <c r="CN97" s="311"/>
      <c r="CO97" s="311"/>
      <c r="CP97" s="311"/>
      <c r="CQ97" s="311"/>
      <c r="CR97" s="311"/>
      <c r="CS97" s="311"/>
      <c r="CT97" s="311"/>
      <c r="CU97" s="311"/>
      <c r="CV97" s="311"/>
      <c r="CW97" s="311"/>
      <c r="CX97" s="311"/>
      <c r="CY97" s="311"/>
      <c r="CZ97" s="311"/>
      <c r="DA97" s="311"/>
      <c r="DB97" s="311"/>
      <c r="DC97" s="311"/>
      <c r="DD97" s="311"/>
      <c r="DE97" s="311"/>
      <c r="DF97" s="311"/>
    </row>
    <row r="98" spans="1:110" s="458" customFormat="1">
      <c r="A98" s="451"/>
      <c r="B98" s="184"/>
      <c r="C98" s="239"/>
      <c r="D98" s="497"/>
      <c r="E98" s="497"/>
      <c r="F98" s="497"/>
      <c r="G98" s="457"/>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1"/>
      <c r="AY98" s="311"/>
      <c r="AZ98" s="311"/>
      <c r="BA98" s="311"/>
      <c r="BB98" s="311"/>
      <c r="BC98" s="311"/>
      <c r="BD98" s="311"/>
      <c r="BE98" s="311"/>
      <c r="BF98" s="311"/>
      <c r="BG98" s="311"/>
      <c r="BH98" s="311"/>
      <c r="BI98" s="311"/>
      <c r="BJ98" s="311"/>
      <c r="BK98" s="311"/>
      <c r="BL98" s="311"/>
      <c r="BM98" s="311"/>
      <c r="BN98" s="311"/>
      <c r="BO98" s="311"/>
      <c r="BP98" s="311"/>
      <c r="BQ98" s="311"/>
      <c r="BR98" s="311"/>
      <c r="BS98" s="311"/>
      <c r="BT98" s="311"/>
      <c r="BU98" s="311"/>
      <c r="BV98" s="311"/>
      <c r="BW98" s="311"/>
      <c r="BX98" s="311"/>
      <c r="BY98" s="311"/>
      <c r="BZ98" s="311"/>
      <c r="CA98" s="311"/>
      <c r="CB98" s="311"/>
      <c r="CC98" s="311"/>
      <c r="CD98" s="311"/>
      <c r="CE98" s="311"/>
      <c r="CF98" s="311"/>
      <c r="CG98" s="311"/>
      <c r="CH98" s="311"/>
      <c r="CI98" s="311"/>
      <c r="CJ98" s="311"/>
      <c r="CK98" s="311"/>
      <c r="CL98" s="311"/>
      <c r="CM98" s="311"/>
      <c r="CN98" s="311"/>
      <c r="CO98" s="311"/>
      <c r="CP98" s="311"/>
      <c r="CQ98" s="311"/>
      <c r="CR98" s="311"/>
      <c r="CS98" s="311"/>
      <c r="CT98" s="311"/>
      <c r="CU98" s="311"/>
      <c r="CV98" s="311"/>
      <c r="CW98" s="311"/>
      <c r="CX98" s="311"/>
      <c r="CY98" s="311"/>
      <c r="CZ98" s="311"/>
      <c r="DA98" s="311"/>
      <c r="DB98" s="311"/>
      <c r="DC98" s="311"/>
      <c r="DD98" s="311"/>
      <c r="DE98" s="311"/>
      <c r="DF98" s="311"/>
    </row>
    <row r="99" spans="1:110" s="458" customFormat="1">
      <c r="A99" s="451" t="s">
        <v>55</v>
      </c>
      <c r="B99" s="184" t="s">
        <v>847</v>
      </c>
      <c r="C99" s="239" t="s">
        <v>43</v>
      </c>
      <c r="D99" s="497">
        <v>2</v>
      </c>
      <c r="E99" s="497"/>
      <c r="F99" s="497">
        <f>+E99*D99</f>
        <v>0</v>
      </c>
      <c r="G99" s="457"/>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11"/>
      <c r="AV99" s="311"/>
      <c r="AW99" s="311"/>
      <c r="AX99" s="311"/>
      <c r="AY99" s="311"/>
      <c r="AZ99" s="311"/>
      <c r="BA99" s="311"/>
      <c r="BB99" s="311"/>
      <c r="BC99" s="311"/>
      <c r="BD99" s="311"/>
      <c r="BE99" s="311"/>
      <c r="BF99" s="311"/>
      <c r="BG99" s="311"/>
      <c r="BH99" s="311"/>
      <c r="BI99" s="311"/>
      <c r="BJ99" s="311"/>
      <c r="BK99" s="311"/>
      <c r="BL99" s="311"/>
      <c r="BM99" s="311"/>
      <c r="BN99" s="311"/>
      <c r="BO99" s="311"/>
      <c r="BP99" s="311"/>
      <c r="BQ99" s="311"/>
      <c r="BR99" s="311"/>
      <c r="BS99" s="311"/>
      <c r="BT99" s="311"/>
      <c r="BU99" s="311"/>
      <c r="BV99" s="311"/>
      <c r="BW99" s="311"/>
      <c r="BX99" s="311"/>
      <c r="BY99" s="311"/>
      <c r="BZ99" s="311"/>
      <c r="CA99" s="311"/>
      <c r="CB99" s="311"/>
      <c r="CC99" s="311"/>
      <c r="CD99" s="311"/>
      <c r="CE99" s="311"/>
      <c r="CF99" s="311"/>
      <c r="CG99" s="311"/>
      <c r="CH99" s="311"/>
      <c r="CI99" s="311"/>
      <c r="CJ99" s="311"/>
      <c r="CK99" s="311"/>
      <c r="CL99" s="311"/>
      <c r="CM99" s="311"/>
      <c r="CN99" s="311"/>
      <c r="CO99" s="311"/>
      <c r="CP99" s="311"/>
      <c r="CQ99" s="311"/>
      <c r="CR99" s="311"/>
      <c r="CS99" s="311"/>
      <c r="CT99" s="311"/>
      <c r="CU99" s="311"/>
      <c r="CV99" s="311"/>
      <c r="CW99" s="311"/>
      <c r="CX99" s="311"/>
      <c r="CY99" s="311"/>
      <c r="CZ99" s="311"/>
      <c r="DA99" s="311"/>
      <c r="DB99" s="311"/>
      <c r="DC99" s="311"/>
      <c r="DD99" s="311"/>
      <c r="DE99" s="311"/>
      <c r="DF99" s="311"/>
    </row>
    <row r="100" spans="1:110" s="458" customFormat="1">
      <c r="A100" s="451"/>
      <c r="B100" s="603"/>
      <c r="C100" s="239"/>
      <c r="D100" s="497"/>
      <c r="E100" s="497"/>
      <c r="F100" s="497"/>
      <c r="G100" s="457"/>
      <c r="H100" s="311"/>
      <c r="I100" s="311"/>
      <c r="J100" s="311"/>
      <c r="K100" s="311"/>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1"/>
      <c r="AK100" s="311"/>
      <c r="AL100" s="311"/>
      <c r="AM100" s="311"/>
      <c r="AN100" s="311"/>
      <c r="AO100" s="311"/>
      <c r="AP100" s="311"/>
      <c r="AQ100" s="311"/>
      <c r="AR100" s="311"/>
      <c r="AS100" s="311"/>
      <c r="AT100" s="311"/>
      <c r="AU100" s="311"/>
      <c r="AV100" s="311"/>
      <c r="AW100" s="311"/>
      <c r="AX100" s="311"/>
      <c r="AY100" s="311"/>
      <c r="AZ100" s="311"/>
      <c r="BA100" s="311"/>
      <c r="BB100" s="311"/>
      <c r="BC100" s="311"/>
      <c r="BD100" s="311"/>
      <c r="BE100" s="311"/>
      <c r="BF100" s="311"/>
      <c r="BG100" s="311"/>
      <c r="BH100" s="311"/>
      <c r="BI100" s="311"/>
      <c r="BJ100" s="311"/>
      <c r="BK100" s="311"/>
      <c r="BL100" s="311"/>
      <c r="BM100" s="311"/>
      <c r="BN100" s="311"/>
      <c r="BO100" s="311"/>
      <c r="BP100" s="311"/>
      <c r="BQ100" s="311"/>
      <c r="BR100" s="311"/>
      <c r="BS100" s="311"/>
      <c r="BT100" s="311"/>
      <c r="BU100" s="311"/>
      <c r="BV100" s="311"/>
      <c r="BW100" s="311"/>
      <c r="BX100" s="311"/>
      <c r="BY100" s="311"/>
      <c r="BZ100" s="311"/>
      <c r="CA100" s="311"/>
      <c r="CB100" s="311"/>
      <c r="CC100" s="311"/>
      <c r="CD100" s="311"/>
      <c r="CE100" s="311"/>
      <c r="CF100" s="311"/>
      <c r="CG100" s="311"/>
      <c r="CH100" s="311"/>
      <c r="CI100" s="311"/>
      <c r="CJ100" s="311"/>
      <c r="CK100" s="311"/>
      <c r="CL100" s="311"/>
      <c r="CM100" s="311"/>
      <c r="CN100" s="311"/>
      <c r="CO100" s="311"/>
      <c r="CP100" s="311"/>
      <c r="CQ100" s="311"/>
      <c r="CR100" s="311"/>
      <c r="CS100" s="311"/>
      <c r="CT100" s="311"/>
      <c r="CU100" s="311"/>
      <c r="CV100" s="311"/>
      <c r="CW100" s="311"/>
      <c r="CX100" s="311"/>
      <c r="CY100" s="311"/>
      <c r="CZ100" s="311"/>
      <c r="DA100" s="311"/>
      <c r="DB100" s="311"/>
      <c r="DC100" s="311"/>
      <c r="DD100" s="311"/>
      <c r="DE100" s="311"/>
      <c r="DF100" s="311"/>
    </row>
    <row r="101" spans="1:110" s="422" customFormat="1">
      <c r="A101" s="538"/>
      <c r="B101" s="494"/>
      <c r="C101" s="326"/>
      <c r="D101" s="328"/>
      <c r="E101" s="328"/>
      <c r="F101" s="328"/>
      <c r="G101" s="484"/>
      <c r="H101" s="273"/>
      <c r="I101" s="273"/>
      <c r="J101" s="273"/>
      <c r="K101" s="273"/>
      <c r="L101" s="273"/>
      <c r="M101" s="273"/>
      <c r="N101" s="273"/>
      <c r="O101" s="273"/>
      <c r="P101" s="273"/>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3"/>
      <c r="BA101" s="273"/>
      <c r="BB101" s="273"/>
      <c r="BC101" s="273"/>
      <c r="BD101" s="273"/>
      <c r="BE101" s="273"/>
      <c r="BF101" s="273"/>
      <c r="BG101" s="273"/>
      <c r="BH101" s="273"/>
      <c r="BI101" s="273"/>
      <c r="BJ101" s="273"/>
      <c r="BK101" s="273"/>
      <c r="BL101" s="273"/>
      <c r="BM101" s="273"/>
      <c r="BN101" s="273"/>
      <c r="BO101" s="273"/>
      <c r="BP101" s="273"/>
      <c r="BQ101" s="273"/>
      <c r="BR101" s="273"/>
      <c r="BS101" s="273"/>
      <c r="BT101" s="273"/>
      <c r="BU101" s="273"/>
      <c r="BV101" s="273"/>
      <c r="BW101" s="273"/>
      <c r="BX101" s="273"/>
      <c r="BY101" s="273"/>
      <c r="BZ101" s="273"/>
      <c r="CA101" s="273"/>
      <c r="CB101" s="273"/>
      <c r="CC101" s="273"/>
      <c r="CD101" s="273"/>
      <c r="CE101" s="273"/>
      <c r="CF101" s="273"/>
      <c r="CG101" s="273"/>
      <c r="CH101" s="273"/>
      <c r="CI101" s="273"/>
      <c r="CJ101" s="273"/>
      <c r="CK101" s="273"/>
      <c r="CL101" s="273"/>
      <c r="CM101" s="273"/>
      <c r="CN101" s="273"/>
      <c r="CO101" s="273"/>
      <c r="CP101" s="273"/>
      <c r="CQ101" s="273"/>
      <c r="CR101" s="273"/>
      <c r="CS101" s="273"/>
      <c r="CT101" s="273"/>
      <c r="CU101" s="273"/>
      <c r="CV101" s="273"/>
      <c r="CW101" s="273"/>
      <c r="CX101" s="273"/>
      <c r="CY101" s="273"/>
      <c r="CZ101" s="273"/>
      <c r="DA101" s="273"/>
      <c r="DB101" s="273"/>
      <c r="DC101" s="273"/>
      <c r="DD101" s="273"/>
      <c r="DE101" s="273"/>
      <c r="DF101" s="273"/>
    </row>
    <row r="102" spans="1:110" s="492" customFormat="1">
      <c r="A102" s="306"/>
      <c r="B102" s="306"/>
      <c r="C102" s="307"/>
      <c r="D102" s="309"/>
      <c r="E102" s="309"/>
      <c r="F102" s="309"/>
    </row>
    <row r="103" spans="1:110" s="298" customFormat="1" ht="13.5" thickBot="1">
      <c r="A103" s="423"/>
      <c r="B103" s="423" t="s">
        <v>115</v>
      </c>
      <c r="C103" s="424"/>
      <c r="D103" s="425"/>
      <c r="E103" s="425"/>
      <c r="F103" s="425">
        <f>SUM(F1:F102)</f>
        <v>0</v>
      </c>
    </row>
    <row r="104" spans="1:110" ht="13.5" thickTop="1"/>
    <row r="105" spans="1:110">
      <c r="C105" s="343"/>
    </row>
    <row r="106" spans="1:110">
      <c r="C106" s="343"/>
    </row>
  </sheetData>
  <pageMargins left="0.70866141732283472" right="0.70866141732283472" top="0.74803149606299213" bottom="0.74803149606299213" header="0.31496062992125984" footer="0.31496062992125984"/>
  <pageSetup paperSize="9" orientation="portrait" horizontalDpi="180" verticalDpi="180" r:id="rId1"/>
  <headerFooter alignWithMargins="0">
    <oddHeader>&amp;L&amp;8&amp;F&amp;R&amp;8&amp;Pod &amp;N</oddHeader>
    <oddFooter>&amp;C&amp;8&amp;A</oddFooter>
  </headerFooter>
  <rowBreaks count="2" manualBreakCount="2">
    <brk id="46" max="16383" man="1"/>
    <brk id="7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60"/>
  <sheetViews>
    <sheetView showGridLines="0" showWhiteSpace="0" view="pageBreakPreview" topLeftCell="A24" zoomScaleNormal="100" zoomScaleSheetLayoutView="100" workbookViewId="0">
      <selection activeCell="I61" sqref="I61"/>
    </sheetView>
  </sheetViews>
  <sheetFormatPr defaultColWidth="10" defaultRowHeight="17.25" customHeight="1"/>
  <cols>
    <col min="1" max="1" width="10" style="760" customWidth="1"/>
    <col min="2" max="2" width="13" style="762" customWidth="1"/>
    <col min="3" max="4" width="10" style="761" customWidth="1"/>
    <col min="5" max="5" width="11.140625" style="761" customWidth="1"/>
    <col min="6" max="6" width="3.85546875" style="760" customWidth="1"/>
    <col min="7" max="7" width="17.42578125" style="760" customWidth="1"/>
    <col min="8" max="8" width="21.5703125" style="760" customWidth="1"/>
    <col min="9" max="9" width="7.140625" style="760" customWidth="1"/>
    <col min="10" max="15" width="10" style="760" customWidth="1"/>
    <col min="16" max="16" width="21.7109375" style="760" bestFit="1" customWidth="1"/>
    <col min="17" max="16384" width="10" style="760"/>
  </cols>
  <sheetData>
    <row r="1" spans="1:8" s="766" customFormat="1" ht="17.25" customHeight="1">
      <c r="A1" s="783"/>
      <c r="B1" s="785"/>
      <c r="C1" s="784"/>
      <c r="D1" s="780"/>
      <c r="E1" s="782"/>
      <c r="F1" s="773"/>
      <c r="G1" s="772"/>
    </row>
    <row r="2" spans="1:8" s="766" customFormat="1" ht="17.25" customHeight="1">
      <c r="A2" s="783"/>
      <c r="B2" s="785"/>
      <c r="C2" s="780"/>
      <c r="D2" s="780"/>
      <c r="E2" s="782"/>
      <c r="F2" s="773"/>
      <c r="G2" s="772"/>
    </row>
    <row r="3" spans="1:8" s="766" customFormat="1" ht="17.25" customHeight="1">
      <c r="A3" s="786"/>
      <c r="B3" s="785"/>
      <c r="C3" s="784"/>
      <c r="D3" s="780"/>
      <c r="E3" s="782"/>
      <c r="F3" s="773"/>
      <c r="G3" s="772"/>
    </row>
    <row r="4" spans="1:8" s="766" customFormat="1" ht="17.25" customHeight="1">
      <c r="A4" s="783"/>
      <c r="B4" s="785"/>
      <c r="C4" s="784"/>
      <c r="D4" s="780"/>
      <c r="E4" s="782"/>
      <c r="F4" s="773"/>
      <c r="G4" s="772"/>
    </row>
    <row r="5" spans="1:8" s="766" customFormat="1" ht="17.25" customHeight="1">
      <c r="A5" s="781" t="s">
        <v>2202</v>
      </c>
      <c r="B5" s="829"/>
      <c r="C5" s="829"/>
      <c r="D5" s="780"/>
      <c r="E5" s="782"/>
      <c r="F5" s="828"/>
      <c r="G5" s="772"/>
    </row>
    <row r="6" spans="1:8" s="766" customFormat="1" ht="17.25" customHeight="1">
      <c r="A6" s="779"/>
      <c r="B6" s="829"/>
      <c r="C6" s="780"/>
      <c r="D6" s="829"/>
      <c r="E6" s="774"/>
      <c r="F6" s="828"/>
      <c r="G6" s="772"/>
    </row>
    <row r="7" spans="1:8" s="766" customFormat="1" ht="17.25" customHeight="1">
      <c r="A7" s="778"/>
      <c r="B7" s="829"/>
      <c r="C7" s="776"/>
      <c r="D7" s="775"/>
      <c r="E7" s="774"/>
      <c r="F7" s="828"/>
      <c r="G7" s="772"/>
    </row>
    <row r="8" spans="1:8" s="766" customFormat="1" ht="17.25" customHeight="1">
      <c r="A8" s="771" t="s">
        <v>894</v>
      </c>
      <c r="B8" s="829"/>
      <c r="C8" s="776"/>
      <c r="D8" s="775"/>
      <c r="E8" s="774"/>
      <c r="F8" s="828"/>
      <c r="G8" s="772"/>
    </row>
    <row r="9" spans="1:8" ht="17.25" customHeight="1">
      <c r="A9" s="771"/>
      <c r="B9" s="770"/>
      <c r="C9" s="769"/>
      <c r="D9" s="769"/>
      <c r="E9" s="769"/>
      <c r="F9" s="768"/>
      <c r="G9" s="767"/>
      <c r="H9" s="824"/>
    </row>
    <row r="10" spans="1:8" ht="17.25" customHeight="1">
      <c r="A10" s="771"/>
      <c r="F10" s="768"/>
      <c r="G10" s="767"/>
      <c r="H10" s="824"/>
    </row>
    <row r="11" spans="1:8" ht="17.25" customHeight="1">
      <c r="A11" s="771"/>
      <c r="B11" s="770"/>
      <c r="C11" s="769"/>
      <c r="D11" s="769"/>
      <c r="E11" s="769"/>
      <c r="F11" s="768"/>
      <c r="G11" s="767"/>
      <c r="H11" s="824"/>
    </row>
    <row r="12" spans="1:8" ht="17.25" customHeight="1">
      <c r="A12" s="768"/>
      <c r="B12" s="827"/>
      <c r="C12" s="826"/>
      <c r="D12" s="826"/>
      <c r="E12" s="826"/>
      <c r="F12" s="768"/>
      <c r="G12" s="767" t="s">
        <v>19</v>
      </c>
      <c r="H12" s="825"/>
    </row>
    <row r="13" spans="1:8" s="820" customFormat="1" ht="17.25" customHeight="1">
      <c r="A13" s="771"/>
      <c r="B13" s="777"/>
      <c r="C13" s="777"/>
      <c r="D13" s="777"/>
      <c r="E13" s="777"/>
      <c r="F13" s="771"/>
      <c r="G13" s="767" t="s">
        <v>19</v>
      </c>
      <c r="H13" s="824"/>
    </row>
    <row r="14" spans="1:8" s="820" customFormat="1" ht="17.25" customHeight="1">
      <c r="A14" s="808"/>
      <c r="B14" s="808" t="s">
        <v>893</v>
      </c>
      <c r="C14" s="812"/>
      <c r="D14" s="811"/>
      <c r="E14" s="811"/>
      <c r="F14" s="811"/>
      <c r="G14" s="808"/>
      <c r="H14" s="808"/>
    </row>
    <row r="15" spans="1:8" s="820" customFormat="1" ht="17.25" customHeight="1">
      <c r="A15" s="808"/>
      <c r="B15" s="808"/>
      <c r="C15" s="812"/>
      <c r="D15" s="811"/>
      <c r="E15" s="811"/>
      <c r="F15" s="811"/>
      <c r="G15" s="808"/>
      <c r="H15" s="823"/>
    </row>
    <row r="16" spans="1:8" s="820" customFormat="1" ht="17.25" customHeight="1">
      <c r="A16" s="808"/>
      <c r="B16" s="808"/>
      <c r="C16" s="812"/>
      <c r="D16" s="811"/>
      <c r="E16" s="811"/>
      <c r="F16" s="822" t="s">
        <v>19</v>
      </c>
      <c r="G16" s="811"/>
      <c r="H16" s="821"/>
    </row>
    <row r="17" spans="1:16" s="816" customFormat="1" ht="17.25" customHeight="1">
      <c r="A17" s="808"/>
      <c r="B17" s="808"/>
      <c r="C17" s="812"/>
      <c r="D17" s="811"/>
      <c r="E17" s="811"/>
      <c r="G17" s="819" t="s">
        <v>19</v>
      </c>
      <c r="H17" s="818" t="s">
        <v>892</v>
      </c>
    </row>
    <row r="18" spans="1:16" s="816" customFormat="1" ht="17.25" customHeight="1">
      <c r="A18" s="808"/>
      <c r="B18" s="808"/>
      <c r="C18" s="812"/>
      <c r="D18" s="811"/>
      <c r="E18" s="811"/>
      <c r="F18" s="811"/>
      <c r="G18" s="811"/>
      <c r="H18" s="830"/>
    </row>
    <row r="19" spans="1:16" s="809" customFormat="1" ht="17.25" customHeight="1">
      <c r="A19" s="772"/>
      <c r="B19" s="808"/>
      <c r="C19" s="812"/>
      <c r="D19" s="811"/>
      <c r="E19" s="811"/>
      <c r="F19" s="811"/>
      <c r="G19" s="811"/>
      <c r="H19" s="1428"/>
    </row>
    <row r="20" spans="1:16" s="809" customFormat="1" ht="17.25" customHeight="1">
      <c r="A20" s="772"/>
      <c r="B20" s="808" t="s">
        <v>890</v>
      </c>
      <c r="C20" s="812"/>
      <c r="D20" s="815"/>
      <c r="E20" s="815"/>
      <c r="F20" s="815"/>
      <c r="G20" s="815"/>
      <c r="H20" s="813">
        <f>'ZUNANJA UREDITEV'!F27</f>
        <v>0</v>
      </c>
    </row>
    <row r="21" spans="1:16" s="809" customFormat="1" ht="17.25" customHeight="1">
      <c r="A21" s="772"/>
      <c r="B21" s="808" t="s">
        <v>889</v>
      </c>
      <c r="C21" s="812"/>
      <c r="D21" s="811"/>
      <c r="E21" s="811"/>
      <c r="F21" s="811"/>
      <c r="G21" s="811"/>
      <c r="H21" s="813">
        <f>'ZUNANJA UREDITEV'!F46</f>
        <v>0</v>
      </c>
      <c r="P21" s="814"/>
    </row>
    <row r="22" spans="1:16" s="809" customFormat="1" ht="17.25" customHeight="1">
      <c r="A22" s="772"/>
      <c r="B22" s="808"/>
      <c r="C22" s="812"/>
      <c r="D22" s="811"/>
      <c r="E22" s="811"/>
      <c r="F22" s="811"/>
      <c r="G22" s="811"/>
      <c r="H22" s="813"/>
      <c r="P22" s="814"/>
    </row>
    <row r="23" spans="1:16" s="809" customFormat="1" ht="17.25" customHeight="1">
      <c r="A23" s="772"/>
      <c r="B23" s="808" t="s">
        <v>888</v>
      </c>
      <c r="C23" s="812"/>
      <c r="D23" s="811"/>
      <c r="E23" s="811"/>
      <c r="F23" s="811"/>
      <c r="G23" s="811"/>
      <c r="H23" s="813">
        <f>'ZUNANJA UREDITEV'!F64</f>
        <v>0</v>
      </c>
      <c r="P23" s="814"/>
    </row>
    <row r="24" spans="1:16" s="809" customFormat="1" ht="17.25" customHeight="1">
      <c r="A24" s="772"/>
      <c r="B24" s="808" t="s">
        <v>887</v>
      </c>
      <c r="C24" s="812"/>
      <c r="D24" s="811"/>
      <c r="E24" s="811"/>
      <c r="F24" s="811"/>
      <c r="G24" s="811"/>
      <c r="H24" s="813">
        <f>'ZUNANJA UREDITEV'!F69</f>
        <v>0</v>
      </c>
    </row>
    <row r="25" spans="1:16" s="809" customFormat="1" ht="17.25" customHeight="1">
      <c r="A25" s="772"/>
      <c r="B25" s="808"/>
      <c r="C25" s="812"/>
      <c r="D25" s="812"/>
      <c r="E25" s="812"/>
      <c r="F25" s="812"/>
      <c r="G25" s="811"/>
      <c r="H25" s="810"/>
    </row>
    <row r="26" spans="1:16" s="809" customFormat="1" ht="17.25" customHeight="1" thickBot="1">
      <c r="A26" s="776"/>
      <c r="B26" s="803" t="s">
        <v>886</v>
      </c>
      <c r="C26" s="802"/>
      <c r="D26" s="801"/>
      <c r="E26" s="801"/>
      <c r="F26" s="801"/>
      <c r="G26" s="800"/>
      <c r="H26" s="799">
        <f>SUM(H19:H25)</f>
        <v>0</v>
      </c>
    </row>
    <row r="27" spans="1:16" ht="17.25" customHeight="1" thickTop="1">
      <c r="A27" s="808"/>
      <c r="B27" s="776"/>
      <c r="C27" s="805"/>
      <c r="D27" s="804"/>
      <c r="E27" s="804"/>
      <c r="F27" s="804"/>
      <c r="G27" s="776"/>
      <c r="H27" s="776"/>
      <c r="P27" s="807"/>
    </row>
    <row r="28" spans="1:16" ht="17.25" customHeight="1">
      <c r="A28" s="806"/>
      <c r="B28" s="776"/>
      <c r="C28" s="805"/>
      <c r="D28" s="804"/>
      <c r="E28" s="804"/>
      <c r="F28" s="804"/>
      <c r="G28" s="776"/>
      <c r="H28" s="776"/>
    </row>
    <row r="29" spans="1:16" ht="17.25" customHeight="1">
      <c r="B29" s="760"/>
      <c r="C29" s="798"/>
      <c r="D29" s="797"/>
      <c r="E29" s="797"/>
      <c r="F29" s="797"/>
      <c r="G29" s="796"/>
      <c r="H29" s="796"/>
    </row>
    <row r="30" spans="1:16" ht="17.25" customHeight="1">
      <c r="B30" s="760"/>
      <c r="C30" s="798"/>
      <c r="D30" s="797"/>
      <c r="E30" s="797"/>
      <c r="F30" s="797"/>
      <c r="G30" s="796"/>
      <c r="H30" s="796"/>
    </row>
    <row r="31" spans="1:16" ht="17.25" customHeight="1">
      <c r="A31" s="796"/>
      <c r="B31" s="760"/>
      <c r="C31" s="798"/>
      <c r="D31" s="797"/>
      <c r="E31" s="797"/>
      <c r="F31" s="797"/>
      <c r="G31" s="796"/>
      <c r="H31" s="796"/>
    </row>
    <row r="32" spans="1:16" ht="17.25" customHeight="1">
      <c r="A32" s="796"/>
      <c r="B32" s="796"/>
      <c r="C32" s="798"/>
      <c r="D32" s="797"/>
      <c r="E32" s="797"/>
      <c r="F32" s="797"/>
      <c r="G32" s="796"/>
      <c r="H32" s="796"/>
    </row>
    <row r="33" spans="1:14" ht="17.25" customHeight="1">
      <c r="A33" s="768"/>
      <c r="B33" s="787"/>
      <c r="C33" s="795"/>
      <c r="F33" s="761"/>
    </row>
    <row r="34" spans="1:14" ht="17.25" customHeight="1">
      <c r="B34" s="760"/>
      <c r="C34" s="762"/>
      <c r="F34" s="761"/>
    </row>
    <row r="35" spans="1:14" ht="17.25" customHeight="1">
      <c r="B35" s="760"/>
      <c r="C35" s="762"/>
      <c r="F35" s="761"/>
    </row>
    <row r="36" spans="1:14" ht="17.25" customHeight="1">
      <c r="B36" s="794"/>
      <c r="C36" s="793"/>
      <c r="D36" s="792"/>
      <c r="E36" s="792"/>
      <c r="F36" s="792"/>
      <c r="H36" s="791"/>
    </row>
    <row r="37" spans="1:14" ht="17.25" customHeight="1">
      <c r="B37" s="791"/>
      <c r="C37" s="793"/>
      <c r="D37" s="792"/>
      <c r="E37" s="792"/>
      <c r="F37" s="792"/>
      <c r="H37" s="791"/>
    </row>
    <row r="38" spans="1:14" ht="17.25" customHeight="1">
      <c r="B38" s="791"/>
      <c r="C38" s="793"/>
      <c r="D38" s="792"/>
      <c r="E38" s="792"/>
      <c r="F38" s="792"/>
      <c r="G38" s="791"/>
      <c r="H38" s="791"/>
    </row>
    <row r="39" spans="1:14" ht="17.25" customHeight="1">
      <c r="B39" s="788"/>
      <c r="C39" s="790"/>
      <c r="D39" s="790"/>
      <c r="E39" s="790"/>
      <c r="F39" s="789"/>
      <c r="G39" s="768"/>
      <c r="H39" s="787"/>
    </row>
    <row r="40" spans="1:14" ht="17.25" customHeight="1">
      <c r="A40" s="788"/>
      <c r="B40" s="785"/>
      <c r="C40" s="785"/>
      <c r="D40" s="780"/>
      <c r="E40" s="782"/>
      <c r="F40" s="773"/>
      <c r="G40" s="772"/>
      <c r="H40" s="787"/>
    </row>
    <row r="41" spans="1:14" ht="17.25" customHeight="1">
      <c r="A41" s="786"/>
      <c r="B41" s="785"/>
      <c r="C41" s="780"/>
      <c r="D41" s="780"/>
      <c r="E41" s="782"/>
      <c r="F41" s="773"/>
      <c r="G41" s="772"/>
    </row>
    <row r="42" spans="1:14" ht="17.25" customHeight="1">
      <c r="A42" s="783"/>
      <c r="B42" s="785"/>
      <c r="C42" s="784"/>
      <c r="D42" s="780"/>
      <c r="E42" s="782"/>
      <c r="F42" s="773"/>
      <c r="G42" s="772"/>
    </row>
    <row r="43" spans="1:14" ht="17.25" customHeight="1">
      <c r="A43" s="786"/>
      <c r="B43" s="785"/>
      <c r="C43" s="784"/>
      <c r="D43" s="780"/>
      <c r="E43" s="782"/>
      <c r="F43" s="773"/>
      <c r="G43" s="772"/>
      <c r="H43" s="766"/>
      <c r="K43" s="762"/>
      <c r="L43" s="761"/>
      <c r="M43" s="761"/>
      <c r="N43" s="761"/>
    </row>
    <row r="44" spans="1:14" ht="17.25" customHeight="1">
      <c r="A44" s="783"/>
      <c r="B44" s="785"/>
      <c r="C44" s="780"/>
      <c r="D44" s="780"/>
      <c r="E44" s="782"/>
      <c r="F44" s="773"/>
      <c r="G44" s="772"/>
      <c r="H44" s="766"/>
      <c r="K44" s="762"/>
      <c r="L44" s="761"/>
      <c r="M44" s="761"/>
      <c r="N44" s="761"/>
    </row>
    <row r="45" spans="1:14" ht="17.25" customHeight="1">
      <c r="A45" s="783"/>
      <c r="B45" s="785"/>
      <c r="C45" s="784"/>
      <c r="D45" s="780"/>
      <c r="E45" s="782"/>
      <c r="F45" s="773"/>
      <c r="G45" s="772"/>
      <c r="H45" s="766"/>
      <c r="K45" s="762"/>
      <c r="L45" s="761"/>
      <c r="M45" s="761"/>
      <c r="N45" s="761"/>
    </row>
    <row r="46" spans="1:14" ht="17.25" customHeight="1">
      <c r="A46" s="786"/>
      <c r="B46" s="785"/>
      <c r="C46" s="784"/>
      <c r="D46" s="780"/>
      <c r="E46" s="782"/>
      <c r="F46" s="773"/>
      <c r="G46" s="772"/>
      <c r="H46" s="766"/>
    </row>
    <row r="47" spans="1:14" ht="17.25" customHeight="1">
      <c r="A47" s="783"/>
      <c r="B47" s="777"/>
      <c r="C47" s="777"/>
      <c r="D47" s="780"/>
      <c r="E47" s="782"/>
      <c r="F47" s="773"/>
      <c r="G47" s="772"/>
      <c r="H47" s="766"/>
    </row>
    <row r="48" spans="1:14" ht="17.25" customHeight="1">
      <c r="A48" s="781"/>
      <c r="B48" s="777"/>
      <c r="C48" s="780"/>
      <c r="D48" s="777"/>
      <c r="E48" s="774"/>
      <c r="F48" s="773"/>
      <c r="G48" s="772"/>
      <c r="H48" s="766"/>
    </row>
    <row r="49" spans="1:8" ht="17.25" customHeight="1">
      <c r="A49" s="779"/>
      <c r="B49" s="777"/>
      <c r="C49" s="776"/>
      <c r="D49" s="775"/>
      <c r="E49" s="774"/>
      <c r="F49" s="773"/>
      <c r="G49" s="772"/>
      <c r="H49" s="766"/>
    </row>
    <row r="50" spans="1:8" ht="17.25" customHeight="1">
      <c r="A50" s="778"/>
      <c r="B50" s="777"/>
      <c r="C50" s="776"/>
      <c r="D50" s="775"/>
      <c r="E50" s="774"/>
      <c r="F50" s="773"/>
      <c r="G50" s="772"/>
      <c r="H50" s="766"/>
    </row>
    <row r="51" spans="1:8" ht="17.25" customHeight="1">
      <c r="A51" s="771"/>
      <c r="B51" s="770"/>
      <c r="C51" s="769"/>
      <c r="D51" s="769"/>
      <c r="E51" s="769"/>
      <c r="F51" s="768"/>
      <c r="G51" s="767"/>
      <c r="H51" s="766"/>
    </row>
    <row r="52" spans="1:8" ht="17.25" customHeight="1">
      <c r="A52" s="771"/>
      <c r="B52" s="770"/>
      <c r="C52" s="769"/>
      <c r="D52" s="769"/>
      <c r="E52" s="769"/>
      <c r="F52" s="768"/>
      <c r="G52" s="767"/>
      <c r="H52" s="766"/>
    </row>
    <row r="58" spans="1:8" ht="17.25" customHeight="1">
      <c r="B58" s="765"/>
      <c r="C58" s="764"/>
      <c r="D58" s="764"/>
      <c r="E58" s="764"/>
      <c r="F58" s="763"/>
      <c r="G58" s="763"/>
    </row>
    <row r="59" spans="1:8" ht="17.25" customHeight="1">
      <c r="A59" s="763"/>
      <c r="H59" s="763"/>
    </row>
    <row r="60" spans="1:8" s="763" customFormat="1" ht="17.25" customHeight="1">
      <c r="A60" s="760"/>
      <c r="B60" s="762"/>
      <c r="C60" s="761"/>
      <c r="D60" s="761"/>
      <c r="E60" s="761"/>
      <c r="F60" s="760"/>
      <c r="G60" s="760"/>
      <c r="H60" s="760"/>
    </row>
  </sheetData>
  <printOptions gridLinesSet="0"/>
  <pageMargins left="0.98425196850393704" right="0.19685039370078741" top="0.78740157480314965" bottom="0.78740157480314965" header="0.19685039370078741" footer="0.19685039370078741"/>
  <pageSetup paperSize="9" scale="80" firstPageNumber="4" orientation="portrait" useFirstPageNumber="1" r:id="rId1"/>
  <headerFooter alignWithMargins="0">
    <oddFooter xml:space="preserve">&amp;C&amp;"Arial CE,Regular\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78"/>
  <sheetViews>
    <sheetView showZeros="0" view="pageBreakPreview" topLeftCell="A43" zoomScaleNormal="75" zoomScaleSheetLayoutView="100" zoomScalePageLayoutView="90" workbookViewId="0">
      <selection activeCell="F74" sqref="F74"/>
    </sheetView>
  </sheetViews>
  <sheetFormatPr defaultColWidth="10" defaultRowHeight="15.75"/>
  <cols>
    <col min="1" max="1" width="11.5703125" style="831" customWidth="1"/>
    <col min="2" max="2" width="63.7109375" style="831" customWidth="1"/>
    <col min="3" max="3" width="8.7109375" style="835" customWidth="1"/>
    <col min="4" max="4" width="14.42578125" style="834" customWidth="1"/>
    <col min="5" max="5" width="15.42578125" style="833" customWidth="1"/>
    <col min="6" max="6" width="19.42578125" style="831" customWidth="1"/>
    <col min="7" max="7" width="13.5703125" style="831" customWidth="1"/>
    <col min="8" max="8" width="10" style="832"/>
    <col min="9" max="10" width="10" style="831"/>
    <col min="11" max="11" width="10.85546875" style="831" bestFit="1" customWidth="1"/>
    <col min="12" max="16384" width="10" style="831"/>
  </cols>
  <sheetData>
    <row r="1" spans="1:37" s="918" customFormat="1">
      <c r="A1" s="923" t="s">
        <v>1001</v>
      </c>
      <c r="B1" s="922" t="s">
        <v>1000</v>
      </c>
      <c r="C1" s="922" t="s">
        <v>999</v>
      </c>
      <c r="D1" s="921" t="s">
        <v>998</v>
      </c>
      <c r="E1" s="920" t="s">
        <v>997</v>
      </c>
      <c r="F1" s="919" t="s">
        <v>996</v>
      </c>
    </row>
    <row r="2" spans="1:37">
      <c r="A2" s="917"/>
      <c r="B2" s="916"/>
      <c r="C2" s="879"/>
      <c r="D2" s="915"/>
      <c r="E2" s="915"/>
      <c r="F2" s="914"/>
      <c r="I2" s="837"/>
    </row>
    <row r="3" spans="1:37" s="908" customFormat="1" ht="21" thickBot="1">
      <c r="A3" s="930" t="s">
        <v>995</v>
      </c>
      <c r="B3" s="931" t="s">
        <v>994</v>
      </c>
      <c r="C3" s="911"/>
      <c r="D3" s="910"/>
      <c r="E3" s="910"/>
      <c r="F3" s="909"/>
      <c r="G3" s="831"/>
      <c r="H3" s="832"/>
      <c r="I3" s="837"/>
      <c r="J3" s="831"/>
    </row>
    <row r="4" spans="1:37" s="882" customFormat="1" ht="20.25">
      <c r="A4" s="899" t="s">
        <v>993</v>
      </c>
      <c r="B4" s="898" t="s">
        <v>992</v>
      </c>
      <c r="C4" s="897"/>
      <c r="D4" s="896"/>
      <c r="E4" s="907"/>
      <c r="F4" s="895"/>
      <c r="G4" s="831"/>
      <c r="H4" s="832"/>
      <c r="I4" s="837"/>
      <c r="J4" s="831"/>
    </row>
    <row r="5" spans="1:37" s="882" customFormat="1">
      <c r="A5" s="906"/>
      <c r="B5" s="861" t="s">
        <v>991</v>
      </c>
      <c r="C5" s="860"/>
      <c r="D5" s="888"/>
      <c r="E5" s="858"/>
      <c r="F5" s="905"/>
      <c r="G5" s="831"/>
      <c r="H5" s="832"/>
      <c r="I5" s="837"/>
      <c r="J5" s="831"/>
    </row>
    <row r="6" spans="1:37" s="836" customFormat="1">
      <c r="A6" s="887" t="s">
        <v>990</v>
      </c>
      <c r="B6" s="886" t="s">
        <v>989</v>
      </c>
      <c r="C6" s="854" t="s">
        <v>907</v>
      </c>
      <c r="D6" s="853">
        <v>140</v>
      </c>
      <c r="E6" s="884"/>
      <c r="F6" s="851">
        <f>E6*D6</f>
        <v>0</v>
      </c>
      <c r="G6" s="831"/>
      <c r="H6" s="832"/>
      <c r="I6" s="837"/>
      <c r="J6" s="831"/>
    </row>
    <row r="7" spans="1:37" s="893" customFormat="1" ht="20.25">
      <c r="A7" s="889"/>
      <c r="B7" s="861" t="s">
        <v>988</v>
      </c>
      <c r="C7" s="860"/>
      <c r="D7" s="888"/>
      <c r="E7" s="858"/>
      <c r="F7" s="857"/>
      <c r="G7" s="831"/>
      <c r="H7" s="832"/>
      <c r="I7" s="837"/>
      <c r="J7" s="831"/>
    </row>
    <row r="8" spans="1:37" s="836" customFormat="1" ht="31.5">
      <c r="A8" s="887" t="s">
        <v>987</v>
      </c>
      <c r="B8" s="886" t="s">
        <v>986</v>
      </c>
      <c r="C8" s="902" t="s">
        <v>911</v>
      </c>
      <c r="D8" s="885">
        <v>1698</v>
      </c>
      <c r="E8" s="884"/>
      <c r="F8" s="883">
        <f>E8*D8</f>
        <v>0</v>
      </c>
      <c r="G8" s="831"/>
      <c r="H8" s="832"/>
      <c r="I8" s="837"/>
      <c r="J8" s="831"/>
    </row>
    <row r="9" spans="1:37" ht="31.5">
      <c r="A9" s="891"/>
      <c r="B9" s="861" t="s">
        <v>985</v>
      </c>
      <c r="C9" s="860"/>
      <c r="D9" s="888"/>
      <c r="E9" s="858"/>
      <c r="F9" s="857"/>
      <c r="H9" s="904"/>
      <c r="I9" s="837"/>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row>
    <row r="10" spans="1:37" ht="31.5">
      <c r="A10" s="903" t="s">
        <v>984</v>
      </c>
      <c r="B10" s="880" t="s">
        <v>983</v>
      </c>
      <c r="C10" s="879" t="s">
        <v>911</v>
      </c>
      <c r="D10" s="878">
        <v>1698</v>
      </c>
      <c r="E10" s="877"/>
      <c r="F10" s="876">
        <f>E10*D10</f>
        <v>0</v>
      </c>
      <c r="I10" s="837"/>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2"/>
    </row>
    <row r="11" spans="1:37">
      <c r="A11" s="889"/>
      <c r="B11" s="861" t="s">
        <v>982</v>
      </c>
      <c r="C11" s="860"/>
      <c r="D11" s="888"/>
      <c r="E11" s="858"/>
      <c r="F11" s="857"/>
      <c r="I11" s="837"/>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row>
    <row r="12" spans="1:37" ht="31.5">
      <c r="A12" s="881" t="s">
        <v>981</v>
      </c>
      <c r="B12" s="880" t="s">
        <v>980</v>
      </c>
      <c r="C12" s="879" t="s">
        <v>907</v>
      </c>
      <c r="D12" s="878">
        <v>32</v>
      </c>
      <c r="E12" s="884"/>
      <c r="F12" s="876">
        <f>E12*D12</f>
        <v>0</v>
      </c>
      <c r="I12" s="837"/>
      <c r="K12" s="832"/>
      <c r="L12" s="832"/>
      <c r="M12" s="832"/>
      <c r="N12" s="832"/>
      <c r="O12" s="832"/>
      <c r="P12" s="832"/>
      <c r="Q12" s="832"/>
      <c r="R12" s="832"/>
      <c r="S12" s="832"/>
      <c r="T12" s="832"/>
      <c r="U12" s="832"/>
      <c r="V12" s="832"/>
      <c r="W12" s="832"/>
      <c r="X12" s="832"/>
      <c r="Y12" s="832"/>
      <c r="Z12" s="832"/>
      <c r="AA12" s="832"/>
      <c r="AB12" s="832"/>
      <c r="AC12" s="832"/>
      <c r="AD12" s="832"/>
      <c r="AE12" s="832"/>
      <c r="AF12" s="832"/>
      <c r="AG12" s="832"/>
      <c r="AH12" s="832"/>
      <c r="AI12" s="832"/>
      <c r="AJ12" s="832"/>
      <c r="AK12" s="832"/>
    </row>
    <row r="13" spans="1:37">
      <c r="A13" s="889"/>
      <c r="B13" s="861" t="s">
        <v>979</v>
      </c>
      <c r="C13" s="860"/>
      <c r="D13" s="859"/>
      <c r="E13" s="858"/>
      <c r="F13" s="857"/>
      <c r="I13" s="837"/>
      <c r="K13" s="832"/>
      <c r="L13" s="832"/>
      <c r="M13" s="832"/>
      <c r="N13" s="832"/>
      <c r="O13" s="832"/>
      <c r="P13" s="832"/>
      <c r="Q13" s="832"/>
      <c r="R13" s="832"/>
      <c r="S13" s="832"/>
      <c r="T13" s="832"/>
      <c r="U13" s="832"/>
      <c r="V13" s="832"/>
      <c r="W13" s="832"/>
      <c r="X13" s="832"/>
      <c r="Y13" s="832"/>
      <c r="Z13" s="832"/>
      <c r="AA13" s="832"/>
      <c r="AB13" s="832"/>
      <c r="AC13" s="832"/>
      <c r="AD13" s="832"/>
      <c r="AE13" s="832"/>
      <c r="AF13" s="832"/>
      <c r="AG13" s="832"/>
      <c r="AH13" s="832"/>
      <c r="AI13" s="832"/>
      <c r="AJ13" s="832"/>
      <c r="AK13" s="832"/>
    </row>
    <row r="14" spans="1:37">
      <c r="A14" s="887" t="s">
        <v>978</v>
      </c>
      <c r="B14" s="886" t="s">
        <v>977</v>
      </c>
      <c r="C14" s="902" t="s">
        <v>911</v>
      </c>
      <c r="D14" s="885">
        <v>1240</v>
      </c>
      <c r="E14" s="884"/>
      <c r="F14" s="883">
        <f t="shared" ref="F14:F23" si="0">E14*D14</f>
        <v>0</v>
      </c>
      <c r="I14" s="837"/>
      <c r="K14" s="832"/>
      <c r="L14" s="832"/>
      <c r="M14" s="832"/>
      <c r="N14" s="832"/>
      <c r="O14" s="832"/>
      <c r="P14" s="832"/>
      <c r="Q14" s="832"/>
      <c r="R14" s="832"/>
      <c r="S14" s="832"/>
      <c r="T14" s="832"/>
      <c r="U14" s="832"/>
      <c r="V14" s="832"/>
      <c r="W14" s="832"/>
      <c r="X14" s="832"/>
      <c r="Y14" s="832"/>
      <c r="Z14" s="832"/>
      <c r="AA14" s="832"/>
      <c r="AB14" s="832"/>
      <c r="AC14" s="832"/>
      <c r="AD14" s="832"/>
      <c r="AE14" s="832"/>
      <c r="AF14" s="832"/>
      <c r="AG14" s="832"/>
      <c r="AH14" s="832"/>
      <c r="AI14" s="832"/>
      <c r="AJ14" s="832"/>
      <c r="AK14" s="832"/>
    </row>
    <row r="15" spans="1:37">
      <c r="A15" s="887" t="s">
        <v>976</v>
      </c>
      <c r="B15" s="886" t="s">
        <v>975</v>
      </c>
      <c r="C15" s="902" t="s">
        <v>911</v>
      </c>
      <c r="D15" s="885">
        <v>1240</v>
      </c>
      <c r="E15" s="884"/>
      <c r="F15" s="883">
        <f t="shared" si="0"/>
        <v>0</v>
      </c>
      <c r="I15" s="837"/>
      <c r="K15" s="832"/>
      <c r="L15" s="832"/>
      <c r="M15" s="832"/>
      <c r="N15" s="832"/>
      <c r="O15" s="832"/>
      <c r="P15" s="832"/>
      <c r="Q15" s="832"/>
      <c r="R15" s="832"/>
      <c r="S15" s="832"/>
      <c r="T15" s="832"/>
      <c r="U15" s="832"/>
      <c r="V15" s="832"/>
      <c r="W15" s="832"/>
      <c r="X15" s="832"/>
      <c r="Y15" s="832"/>
      <c r="Z15" s="832"/>
      <c r="AA15" s="832"/>
      <c r="AB15" s="832"/>
      <c r="AC15" s="832"/>
      <c r="AD15" s="832"/>
      <c r="AE15" s="832"/>
      <c r="AF15" s="832"/>
      <c r="AG15" s="832"/>
      <c r="AH15" s="832"/>
      <c r="AI15" s="832"/>
      <c r="AJ15" s="832"/>
      <c r="AK15" s="832"/>
    </row>
    <row r="16" spans="1:37" ht="31.5">
      <c r="A16" s="887" t="s">
        <v>974</v>
      </c>
      <c r="B16" s="886" t="s">
        <v>973</v>
      </c>
      <c r="C16" s="902" t="s">
        <v>43</v>
      </c>
      <c r="D16" s="885">
        <v>12</v>
      </c>
      <c r="E16" s="884"/>
      <c r="F16" s="883">
        <f t="shared" si="0"/>
        <v>0</v>
      </c>
      <c r="I16" s="837"/>
    </row>
    <row r="17" spans="1:10" ht="31.5">
      <c r="A17" s="887" t="s">
        <v>971</v>
      </c>
      <c r="B17" s="886" t="s">
        <v>972</v>
      </c>
      <c r="C17" s="902" t="s">
        <v>43</v>
      </c>
      <c r="D17" s="885">
        <v>16</v>
      </c>
      <c r="E17" s="884"/>
      <c r="F17" s="883">
        <f t="shared" si="0"/>
        <v>0</v>
      </c>
      <c r="I17" s="837"/>
    </row>
    <row r="18" spans="1:10" ht="31.5">
      <c r="A18" s="887" t="s">
        <v>971</v>
      </c>
      <c r="B18" s="886" t="s">
        <v>970</v>
      </c>
      <c r="C18" s="902" t="s">
        <v>43</v>
      </c>
      <c r="D18" s="885">
        <v>78</v>
      </c>
      <c r="E18" s="884"/>
      <c r="F18" s="883">
        <f t="shared" si="0"/>
        <v>0</v>
      </c>
      <c r="I18" s="837"/>
    </row>
    <row r="19" spans="1:10" ht="31.5">
      <c r="A19" s="887" t="s">
        <v>969</v>
      </c>
      <c r="B19" s="886" t="s">
        <v>968</v>
      </c>
      <c r="C19" s="902" t="s">
        <v>43</v>
      </c>
      <c r="D19" s="885">
        <v>11</v>
      </c>
      <c r="E19" s="884"/>
      <c r="F19" s="883">
        <f t="shared" si="0"/>
        <v>0</v>
      </c>
      <c r="I19" s="837"/>
    </row>
    <row r="20" spans="1:10" ht="31.5">
      <c r="A20" s="887" t="s">
        <v>967</v>
      </c>
      <c r="B20" s="886" t="s">
        <v>966</v>
      </c>
      <c r="C20" s="902" t="s">
        <v>43</v>
      </c>
      <c r="D20" s="885">
        <v>5</v>
      </c>
      <c r="E20" s="884"/>
      <c r="F20" s="883">
        <f t="shared" si="0"/>
        <v>0</v>
      </c>
      <c r="I20" s="837"/>
    </row>
    <row r="21" spans="1:10">
      <c r="A21" s="887" t="s">
        <v>965</v>
      </c>
      <c r="B21" s="886" t="s">
        <v>964</v>
      </c>
      <c r="C21" s="902" t="s">
        <v>43</v>
      </c>
      <c r="D21" s="885">
        <v>10</v>
      </c>
      <c r="E21" s="884"/>
      <c r="F21" s="883">
        <f t="shared" si="0"/>
        <v>0</v>
      </c>
      <c r="I21" s="837"/>
    </row>
    <row r="22" spans="1:10">
      <c r="A22" s="887" t="s">
        <v>963</v>
      </c>
      <c r="B22" s="886" t="s">
        <v>962</v>
      </c>
      <c r="C22" s="902" t="s">
        <v>43</v>
      </c>
      <c r="D22" s="885">
        <v>4</v>
      </c>
      <c r="E22" s="884"/>
      <c r="F22" s="883">
        <f t="shared" si="0"/>
        <v>0</v>
      </c>
      <c r="I22" s="837"/>
    </row>
    <row r="23" spans="1:10">
      <c r="A23" s="887" t="s">
        <v>961</v>
      </c>
      <c r="B23" s="886" t="s">
        <v>960</v>
      </c>
      <c r="C23" s="879" t="s">
        <v>907</v>
      </c>
      <c r="D23" s="878">
        <v>60</v>
      </c>
      <c r="E23" s="884"/>
      <c r="F23" s="876">
        <f t="shared" si="0"/>
        <v>0</v>
      </c>
      <c r="I23" s="837"/>
    </row>
    <row r="24" spans="1:10" ht="31.5">
      <c r="A24" s="889"/>
      <c r="B24" s="861" t="s">
        <v>959</v>
      </c>
      <c r="C24" s="860"/>
      <c r="D24" s="859"/>
      <c r="E24" s="858"/>
      <c r="F24" s="857"/>
      <c r="I24" s="837"/>
    </row>
    <row r="25" spans="1:10" ht="31.5">
      <c r="A25" s="856" t="s">
        <v>958</v>
      </c>
      <c r="B25" s="892" t="s">
        <v>957</v>
      </c>
      <c r="C25" s="854" t="s">
        <v>956</v>
      </c>
      <c r="D25" s="853">
        <v>372</v>
      </c>
      <c r="E25" s="884"/>
      <c r="F25" s="851">
        <f>E25*D25</f>
        <v>0</v>
      </c>
      <c r="I25" s="837"/>
    </row>
    <row r="26" spans="1:10" ht="16.5" thickBot="1">
      <c r="A26" s="850"/>
      <c r="B26" s="901"/>
      <c r="C26" s="848"/>
      <c r="D26" s="847"/>
      <c r="E26" s="846"/>
      <c r="F26" s="845"/>
      <c r="I26" s="837"/>
    </row>
    <row r="27" spans="1:10" ht="19.5" thickTop="1" thickBot="1">
      <c r="A27" s="869"/>
      <c r="B27" s="843" t="s">
        <v>895</v>
      </c>
      <c r="C27" s="842"/>
      <c r="D27" s="841"/>
      <c r="E27" s="900"/>
      <c r="F27" s="839">
        <f>SUM(F6:F25)</f>
        <v>0</v>
      </c>
      <c r="I27" s="837"/>
    </row>
    <row r="28" spans="1:10" ht="20.25">
      <c r="A28" s="899" t="s">
        <v>955</v>
      </c>
      <c r="B28" s="898" t="s">
        <v>954</v>
      </c>
      <c r="C28" s="897"/>
      <c r="D28" s="896"/>
      <c r="E28" s="896"/>
      <c r="F28" s="895"/>
      <c r="I28" s="837"/>
    </row>
    <row r="29" spans="1:10" s="882" customFormat="1">
      <c r="A29" s="862"/>
      <c r="B29" s="861" t="s">
        <v>953</v>
      </c>
      <c r="C29" s="860"/>
      <c r="D29" s="888"/>
      <c r="E29" s="888"/>
      <c r="F29" s="890"/>
      <c r="G29" s="831"/>
      <c r="H29" s="832"/>
      <c r="I29" s="837"/>
      <c r="J29" s="831"/>
    </row>
    <row r="30" spans="1:10" s="836" customFormat="1">
      <c r="A30" s="862"/>
      <c r="B30" s="861" t="s">
        <v>952</v>
      </c>
      <c r="C30" s="860"/>
      <c r="D30" s="888"/>
      <c r="E30" s="888"/>
      <c r="F30" s="890"/>
      <c r="G30" s="831"/>
      <c r="H30" s="832"/>
      <c r="I30" s="837"/>
      <c r="J30" s="831"/>
    </row>
    <row r="31" spans="1:10" s="893" customFormat="1" ht="48">
      <c r="A31" s="894" t="s">
        <v>951</v>
      </c>
      <c r="B31" s="855" t="s">
        <v>950</v>
      </c>
      <c r="C31" s="854" t="s">
        <v>907</v>
      </c>
      <c r="D31" s="853">
        <v>25</v>
      </c>
      <c r="E31" s="884"/>
      <c r="F31" s="851">
        <f>D31*E31</f>
        <v>0</v>
      </c>
      <c r="G31" s="831"/>
      <c r="H31" s="832"/>
      <c r="I31" s="837"/>
      <c r="J31" s="831"/>
    </row>
    <row r="32" spans="1:10" ht="47.25">
      <c r="A32" s="856" t="s">
        <v>949</v>
      </c>
      <c r="B32" s="892" t="s">
        <v>948</v>
      </c>
      <c r="C32" s="854" t="s">
        <v>907</v>
      </c>
      <c r="D32" s="853">
        <v>340</v>
      </c>
      <c r="E32" s="884"/>
      <c r="F32" s="851">
        <f>D32*E32</f>
        <v>0</v>
      </c>
      <c r="I32" s="837"/>
    </row>
    <row r="33" spans="1:10">
      <c r="A33" s="889"/>
      <c r="B33" s="861" t="s">
        <v>947</v>
      </c>
      <c r="C33" s="860"/>
      <c r="D33" s="888"/>
      <c r="E33" s="858"/>
      <c r="F33" s="857"/>
      <c r="I33" s="837"/>
    </row>
    <row r="34" spans="1:10">
      <c r="A34" s="862"/>
      <c r="B34" s="861" t="s">
        <v>946</v>
      </c>
      <c r="C34" s="860"/>
      <c r="D34" s="888"/>
      <c r="E34" s="888"/>
      <c r="F34" s="890"/>
      <c r="I34" s="837"/>
    </row>
    <row r="35" spans="1:10">
      <c r="A35" s="891"/>
      <c r="B35" s="861" t="s">
        <v>945</v>
      </c>
      <c r="C35" s="860"/>
      <c r="D35" s="888"/>
      <c r="E35" s="858"/>
      <c r="F35" s="857"/>
      <c r="I35" s="837"/>
    </row>
    <row r="36" spans="1:10" ht="31.5">
      <c r="A36" s="881" t="s">
        <v>944</v>
      </c>
      <c r="B36" s="855" t="s">
        <v>943</v>
      </c>
      <c r="C36" s="854" t="s">
        <v>911</v>
      </c>
      <c r="D36" s="853">
        <v>125</v>
      </c>
      <c r="E36" s="884"/>
      <c r="F36" s="851">
        <f>D36*E36</f>
        <v>0</v>
      </c>
      <c r="I36" s="837"/>
    </row>
    <row r="37" spans="1:10">
      <c r="A37" s="862"/>
      <c r="B37" s="861" t="s">
        <v>942</v>
      </c>
      <c r="C37" s="860"/>
      <c r="D37" s="888"/>
      <c r="E37" s="888"/>
      <c r="F37" s="890"/>
      <c r="I37" s="837"/>
    </row>
    <row r="38" spans="1:10" ht="126">
      <c r="A38" s="887" t="s">
        <v>941</v>
      </c>
      <c r="B38" s="886" t="s">
        <v>940</v>
      </c>
      <c r="C38" s="854" t="s">
        <v>907</v>
      </c>
      <c r="D38" s="885">
        <v>78</v>
      </c>
      <c r="E38" s="884"/>
      <c r="F38" s="883">
        <f>D38*E38</f>
        <v>0</v>
      </c>
      <c r="I38" s="837"/>
    </row>
    <row r="39" spans="1:10">
      <c r="A39" s="889"/>
      <c r="B39" s="861" t="s">
        <v>939</v>
      </c>
      <c r="C39" s="860"/>
      <c r="D39" s="888"/>
      <c r="E39" s="858"/>
      <c r="F39" s="857"/>
      <c r="I39" s="837"/>
    </row>
    <row r="40" spans="1:10">
      <c r="A40" s="887" t="s">
        <v>938</v>
      </c>
      <c r="B40" s="886" t="s">
        <v>937</v>
      </c>
      <c r="C40" s="854" t="s">
        <v>911</v>
      </c>
      <c r="D40" s="885">
        <v>45</v>
      </c>
      <c r="E40" s="884"/>
      <c r="F40" s="883">
        <f>D40*E40</f>
        <v>0</v>
      </c>
      <c r="I40" s="837"/>
    </row>
    <row r="41" spans="1:10">
      <c r="A41" s="862"/>
      <c r="B41" s="861" t="s">
        <v>936</v>
      </c>
      <c r="C41" s="860"/>
      <c r="D41" s="888"/>
      <c r="E41" s="888"/>
      <c r="F41" s="890"/>
      <c r="I41" s="837"/>
    </row>
    <row r="42" spans="1:10">
      <c r="A42" s="889"/>
      <c r="B42" s="861" t="s">
        <v>935</v>
      </c>
      <c r="C42" s="860"/>
      <c r="D42" s="888"/>
      <c r="E42" s="858"/>
      <c r="F42" s="857"/>
      <c r="I42" s="837"/>
    </row>
    <row r="43" spans="1:10" ht="31.5">
      <c r="A43" s="887" t="s">
        <v>934</v>
      </c>
      <c r="B43" s="886" t="s">
        <v>933</v>
      </c>
      <c r="C43" s="879" t="s">
        <v>901</v>
      </c>
      <c r="D43" s="885">
        <v>290</v>
      </c>
      <c r="E43" s="884"/>
      <c r="F43" s="883">
        <f>D43*E43</f>
        <v>0</v>
      </c>
      <c r="I43" s="837"/>
    </row>
    <row r="44" spans="1:10" ht="31.5">
      <c r="A44" s="887" t="s">
        <v>932</v>
      </c>
      <c r="B44" s="886" t="s">
        <v>931</v>
      </c>
      <c r="C44" s="879" t="s">
        <v>901</v>
      </c>
      <c r="D44" s="885">
        <v>160</v>
      </c>
      <c r="E44" s="884"/>
      <c r="F44" s="883">
        <f>D44*E44</f>
        <v>0</v>
      </c>
      <c r="I44" s="837"/>
    </row>
    <row r="45" spans="1:10" ht="16.5" thickBot="1">
      <c r="A45" s="875"/>
      <c r="B45" s="874"/>
      <c r="C45" s="873"/>
      <c r="D45" s="872"/>
      <c r="E45" s="871"/>
      <c r="F45" s="870"/>
      <c r="I45" s="837"/>
    </row>
    <row r="46" spans="1:10" s="882" customFormat="1" ht="19.5" thickTop="1" thickBot="1">
      <c r="A46" s="869"/>
      <c r="B46" s="843" t="s">
        <v>895</v>
      </c>
      <c r="C46" s="842"/>
      <c r="D46" s="841"/>
      <c r="E46" s="840"/>
      <c r="F46" s="839">
        <f>SUM(F31:F45)</f>
        <v>0</v>
      </c>
      <c r="G46" s="831"/>
      <c r="H46" s="832"/>
      <c r="I46" s="837"/>
      <c r="J46" s="831"/>
    </row>
    <row r="47" spans="1:10" s="882" customFormat="1" ht="21" thickBot="1">
      <c r="A47" s="924" t="s">
        <v>930</v>
      </c>
      <c r="B47" s="925" t="s">
        <v>929</v>
      </c>
      <c r="C47" s="926"/>
      <c r="D47" s="927"/>
      <c r="E47" s="928"/>
      <c r="F47" s="929"/>
      <c r="G47" s="831"/>
      <c r="H47" s="832"/>
      <c r="I47" s="837"/>
      <c r="J47" s="831"/>
    </row>
    <row r="48" spans="1:10" ht="21" thickBot="1">
      <c r="A48" s="868" t="s">
        <v>928</v>
      </c>
      <c r="B48" s="867" t="s">
        <v>927</v>
      </c>
      <c r="C48" s="866"/>
      <c r="D48" s="865"/>
      <c r="E48" s="864"/>
      <c r="F48" s="863"/>
      <c r="I48" s="837"/>
    </row>
    <row r="49" spans="1:9">
      <c r="A49" s="862"/>
      <c r="B49" s="861" t="s">
        <v>926</v>
      </c>
      <c r="C49" s="860"/>
      <c r="D49" s="859"/>
      <c r="E49" s="858"/>
      <c r="F49" s="857"/>
      <c r="I49" s="837"/>
    </row>
    <row r="50" spans="1:9">
      <c r="A50" s="881" t="s">
        <v>925</v>
      </c>
      <c r="B50" s="880" t="s">
        <v>924</v>
      </c>
      <c r="C50" s="879" t="s">
        <v>911</v>
      </c>
      <c r="D50" s="878">
        <v>95</v>
      </c>
      <c r="E50" s="877"/>
      <c r="F50" s="876">
        <f>D50*E50</f>
        <v>0</v>
      </c>
      <c r="I50" s="837"/>
    </row>
    <row r="51" spans="1:9">
      <c r="A51" s="881" t="s">
        <v>923</v>
      </c>
      <c r="B51" s="880" t="s">
        <v>922</v>
      </c>
      <c r="C51" s="879" t="s">
        <v>911</v>
      </c>
      <c r="D51" s="878">
        <v>150</v>
      </c>
      <c r="E51" s="877"/>
      <c r="F51" s="876">
        <f>D51*E51</f>
        <v>0</v>
      </c>
      <c r="I51" s="837"/>
    </row>
    <row r="52" spans="1:9">
      <c r="A52" s="862"/>
      <c r="B52" s="861" t="s">
        <v>921</v>
      </c>
      <c r="C52" s="860"/>
      <c r="D52" s="859"/>
      <c r="E52" s="858"/>
      <c r="F52" s="857"/>
      <c r="I52" s="837"/>
    </row>
    <row r="53" spans="1:9">
      <c r="A53" s="881" t="s">
        <v>920</v>
      </c>
      <c r="B53" s="880" t="s">
        <v>919</v>
      </c>
      <c r="C53" s="879" t="s">
        <v>31</v>
      </c>
      <c r="D53" s="878">
        <v>3051</v>
      </c>
      <c r="E53" s="877"/>
      <c r="F53" s="876">
        <f>E53*D53</f>
        <v>0</v>
      </c>
      <c r="I53" s="837"/>
    </row>
    <row r="54" spans="1:9">
      <c r="A54" s="862"/>
      <c r="B54" s="861" t="s">
        <v>918</v>
      </c>
      <c r="C54" s="860"/>
      <c r="D54" s="859"/>
      <c r="E54" s="858"/>
      <c r="F54" s="857"/>
      <c r="I54" s="837"/>
    </row>
    <row r="55" spans="1:9" ht="31.5">
      <c r="A55" s="881" t="s">
        <v>917</v>
      </c>
      <c r="B55" s="880" t="s">
        <v>916</v>
      </c>
      <c r="C55" s="879" t="s">
        <v>907</v>
      </c>
      <c r="D55" s="878">
        <v>3</v>
      </c>
      <c r="E55" s="877"/>
      <c r="F55" s="876">
        <f>E55*D55</f>
        <v>0</v>
      </c>
      <c r="I55" s="837"/>
    </row>
    <row r="56" spans="1:9" ht="31.5">
      <c r="A56" s="881" t="s">
        <v>915</v>
      </c>
      <c r="B56" s="880" t="s">
        <v>914</v>
      </c>
      <c r="C56" s="879" t="s">
        <v>907</v>
      </c>
      <c r="D56" s="878">
        <v>35</v>
      </c>
      <c r="E56" s="877"/>
      <c r="F56" s="876">
        <f>E56*D56</f>
        <v>0</v>
      </c>
      <c r="I56" s="837"/>
    </row>
    <row r="57" spans="1:9">
      <c r="A57" s="881" t="s">
        <v>913</v>
      </c>
      <c r="B57" s="880" t="s">
        <v>912</v>
      </c>
      <c r="C57" s="879" t="s">
        <v>911</v>
      </c>
      <c r="D57" s="878">
        <v>392</v>
      </c>
      <c r="E57" s="877"/>
      <c r="F57" s="876">
        <f>D57*E57</f>
        <v>0</v>
      </c>
      <c r="I57" s="837"/>
    </row>
    <row r="58" spans="1:9">
      <c r="A58" s="862"/>
      <c r="B58" s="861" t="s">
        <v>910</v>
      </c>
      <c r="C58" s="860"/>
      <c r="D58" s="859"/>
      <c r="E58" s="858"/>
      <c r="F58" s="857"/>
      <c r="I58" s="837"/>
    </row>
    <row r="59" spans="1:9">
      <c r="A59" s="881" t="s">
        <v>909</v>
      </c>
      <c r="B59" s="880" t="s">
        <v>908</v>
      </c>
      <c r="C59" s="879" t="s">
        <v>907</v>
      </c>
      <c r="D59" s="878">
        <v>13</v>
      </c>
      <c r="E59" s="877"/>
      <c r="F59" s="876">
        <f>E59*D59</f>
        <v>0</v>
      </c>
      <c r="I59" s="837"/>
    </row>
    <row r="60" spans="1:9">
      <c r="A60" s="862"/>
      <c r="B60" s="861" t="s">
        <v>906</v>
      </c>
      <c r="C60" s="860"/>
      <c r="D60" s="859"/>
      <c r="E60" s="858"/>
      <c r="F60" s="857"/>
      <c r="I60" s="837"/>
    </row>
    <row r="61" spans="1:9" ht="31.5">
      <c r="A61" s="881" t="s">
        <v>905</v>
      </c>
      <c r="B61" s="880" t="s">
        <v>904</v>
      </c>
      <c r="C61" s="879" t="s">
        <v>901</v>
      </c>
      <c r="D61" s="878">
        <v>67</v>
      </c>
      <c r="E61" s="877"/>
      <c r="F61" s="876">
        <f>E61*D61</f>
        <v>0</v>
      </c>
      <c r="I61" s="837"/>
    </row>
    <row r="62" spans="1:9" ht="47.25">
      <c r="A62" s="881" t="s">
        <v>903</v>
      </c>
      <c r="B62" s="880" t="s">
        <v>902</v>
      </c>
      <c r="C62" s="879" t="s">
        <v>901</v>
      </c>
      <c r="D62" s="878">
        <v>20</v>
      </c>
      <c r="E62" s="877"/>
      <c r="F62" s="876">
        <f>E62*D62</f>
        <v>0</v>
      </c>
      <c r="I62" s="837"/>
    </row>
    <row r="63" spans="1:9" ht="16.5" thickBot="1">
      <c r="A63" s="875"/>
      <c r="B63" s="874"/>
      <c r="C63" s="873"/>
      <c r="D63" s="872"/>
      <c r="E63" s="871"/>
      <c r="F63" s="870"/>
      <c r="I63" s="837"/>
    </row>
    <row r="64" spans="1:9" ht="19.5" thickTop="1" thickBot="1">
      <c r="A64" s="869"/>
      <c r="B64" s="843" t="s">
        <v>895</v>
      </c>
      <c r="C64" s="842"/>
      <c r="D64" s="841"/>
      <c r="E64" s="840"/>
      <c r="F64" s="839">
        <f>SUM(F49:F63)</f>
        <v>0</v>
      </c>
      <c r="I64" s="837"/>
    </row>
    <row r="65" spans="1:9" ht="21" thickBot="1">
      <c r="A65" s="868" t="s">
        <v>900</v>
      </c>
      <c r="B65" s="867" t="s">
        <v>899</v>
      </c>
      <c r="C65" s="866"/>
      <c r="D65" s="865"/>
      <c r="E65" s="864"/>
      <c r="F65" s="863"/>
      <c r="I65" s="837"/>
    </row>
    <row r="66" spans="1:9">
      <c r="A66" s="862"/>
      <c r="B66" s="861" t="s">
        <v>898</v>
      </c>
      <c r="C66" s="860"/>
      <c r="D66" s="859"/>
      <c r="E66" s="858"/>
      <c r="F66" s="857"/>
      <c r="I66" s="837"/>
    </row>
    <row r="67" spans="1:9" ht="47.25">
      <c r="A67" s="856" t="s">
        <v>897</v>
      </c>
      <c r="B67" s="855" t="s">
        <v>896</v>
      </c>
      <c r="C67" s="854" t="s">
        <v>43</v>
      </c>
      <c r="D67" s="853">
        <v>1</v>
      </c>
      <c r="E67" s="852"/>
      <c r="F67" s="851">
        <f>D67*E67</f>
        <v>0</v>
      </c>
      <c r="I67" s="837"/>
    </row>
    <row r="68" spans="1:9" ht="16.5" thickBot="1">
      <c r="A68" s="850"/>
      <c r="B68" s="849"/>
      <c r="C68" s="848"/>
      <c r="D68" s="847"/>
      <c r="E68" s="846"/>
      <c r="F68" s="845"/>
      <c r="I68" s="837"/>
    </row>
    <row r="69" spans="1:9" ht="19.5" thickTop="1" thickBot="1">
      <c r="A69" s="844"/>
      <c r="B69" s="843" t="s">
        <v>895</v>
      </c>
      <c r="C69" s="842"/>
      <c r="D69" s="841"/>
      <c r="E69" s="840"/>
      <c r="F69" s="839">
        <f>SUM(F67:F67)</f>
        <v>0</v>
      </c>
      <c r="I69" s="837"/>
    </row>
    <row r="70" spans="1:9">
      <c r="B70" s="838"/>
      <c r="I70" s="837"/>
    </row>
    <row r="71" spans="1:9">
      <c r="I71" s="837"/>
    </row>
    <row r="72" spans="1:9">
      <c r="I72" s="837"/>
    </row>
    <row r="74" spans="1:9" s="836" customFormat="1">
      <c r="B74" s="831"/>
      <c r="C74" s="835"/>
      <c r="D74" s="834"/>
      <c r="E74" s="833"/>
      <c r="F74" s="831"/>
    </row>
    <row r="75" spans="1:9" s="836" customFormat="1">
      <c r="A75" s="831"/>
      <c r="B75" s="831"/>
      <c r="C75" s="835"/>
      <c r="D75" s="834"/>
      <c r="E75" s="833"/>
      <c r="F75" s="831"/>
    </row>
    <row r="76" spans="1:9" s="836" customFormat="1">
      <c r="A76" s="831"/>
      <c r="B76" s="831"/>
      <c r="C76" s="835"/>
      <c r="D76" s="834"/>
      <c r="E76" s="833"/>
      <c r="F76" s="831"/>
    </row>
    <row r="77" spans="1:9" s="836" customFormat="1">
      <c r="A77" s="831"/>
      <c r="B77" s="831"/>
      <c r="C77" s="835"/>
      <c r="D77" s="834"/>
      <c r="E77" s="833"/>
      <c r="F77" s="831"/>
    </row>
    <row r="78" spans="1:9" s="836" customFormat="1">
      <c r="A78" s="831"/>
      <c r="B78" s="831"/>
      <c r="C78" s="835"/>
      <c r="D78" s="834"/>
      <c r="E78" s="833"/>
      <c r="F78" s="831"/>
    </row>
  </sheetData>
  <printOptions gridLines="1" gridLinesSet="0"/>
  <pageMargins left="0.98425196850393704" right="0.19685039370078741" top="0.78740157480314965" bottom="0.78740157480314965" header="0.19685039370078741" footer="0.19685039370078741"/>
  <pageSetup paperSize="9" scale="61" firstPageNumber="5" orientation="portrait" useFirstPageNumber="1" r:id="rId1"/>
  <headerFooter alignWithMargins="0">
    <oddHeader xml:space="preserve">&amp;L&amp;"Arial CE,Običajno"  </oddHeader>
  </headerFooter>
  <rowBreaks count="1" manualBreakCount="1">
    <brk id="46"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9"/>
  <sheetViews>
    <sheetView showGridLines="0" showWhiteSpace="0" view="pageBreakPreview" zoomScaleNormal="100" zoomScaleSheetLayoutView="100" workbookViewId="0">
      <selection activeCell="J38" sqref="J38"/>
    </sheetView>
  </sheetViews>
  <sheetFormatPr defaultColWidth="10" defaultRowHeight="17.25" customHeight="1"/>
  <cols>
    <col min="1" max="1" width="10" style="760" customWidth="1"/>
    <col min="2" max="2" width="13" style="762" customWidth="1"/>
    <col min="3" max="4" width="10" style="761" customWidth="1"/>
    <col min="5" max="5" width="11.140625" style="761" customWidth="1"/>
    <col min="6" max="6" width="3.85546875" style="760" customWidth="1"/>
    <col min="7" max="7" width="17.42578125" style="760" customWidth="1"/>
    <col min="8" max="8" width="21.5703125" style="760" customWidth="1"/>
    <col min="9" max="9" width="7.140625" style="760" customWidth="1"/>
    <col min="10" max="15" width="10" style="760" customWidth="1"/>
    <col min="16" max="16" width="21.7109375" style="760" bestFit="1" customWidth="1"/>
    <col min="17" max="16384" width="10" style="760"/>
  </cols>
  <sheetData>
    <row r="1" spans="1:8" s="766" customFormat="1" ht="17.25" customHeight="1">
      <c r="A1" s="783"/>
      <c r="B1" s="785"/>
      <c r="C1" s="784"/>
      <c r="D1" s="780"/>
      <c r="E1" s="782"/>
      <c r="F1" s="773"/>
      <c r="G1" s="772"/>
    </row>
    <row r="2" spans="1:8" s="766" customFormat="1" ht="17.25" customHeight="1">
      <c r="A2" s="783"/>
      <c r="B2" s="785"/>
      <c r="C2" s="780"/>
      <c r="D2" s="780"/>
      <c r="E2" s="782"/>
      <c r="F2" s="773"/>
      <c r="G2" s="772"/>
    </row>
    <row r="3" spans="1:8" s="766" customFormat="1" ht="17.25" customHeight="1">
      <c r="A3" s="786"/>
      <c r="B3" s="785"/>
      <c r="C3" s="784"/>
      <c r="D3" s="780"/>
      <c r="E3" s="782"/>
      <c r="F3" s="773"/>
      <c r="G3" s="772"/>
    </row>
    <row r="4" spans="1:8" s="766" customFormat="1" ht="17.25" customHeight="1">
      <c r="A4" s="783"/>
      <c r="B4" s="785"/>
      <c r="C4" s="784"/>
      <c r="D4" s="780"/>
      <c r="E4" s="782"/>
      <c r="F4" s="773"/>
      <c r="G4" s="772"/>
    </row>
    <row r="5" spans="1:8" s="766" customFormat="1" ht="17.25" customHeight="1">
      <c r="A5" s="781" t="s">
        <v>1002</v>
      </c>
      <c r="B5" s="829"/>
      <c r="C5" s="829"/>
      <c r="D5" s="780"/>
      <c r="E5" s="782"/>
      <c r="F5" s="828"/>
      <c r="G5" s="772"/>
    </row>
    <row r="6" spans="1:8" s="766" customFormat="1" ht="17.25" customHeight="1">
      <c r="A6" s="779"/>
      <c r="B6" s="829"/>
      <c r="C6" s="780"/>
      <c r="D6" s="829"/>
      <c r="E6" s="774"/>
      <c r="F6" s="828"/>
      <c r="G6" s="772"/>
    </row>
    <row r="7" spans="1:8" s="766" customFormat="1" ht="17.25" customHeight="1">
      <c r="A7" s="778"/>
      <c r="B7" s="829"/>
      <c r="C7" s="776"/>
      <c r="D7" s="775"/>
      <c r="E7" s="774"/>
      <c r="F7" s="828"/>
      <c r="G7" s="772"/>
    </row>
    <row r="8" spans="1:8" s="766" customFormat="1" ht="17.25" customHeight="1">
      <c r="A8" s="771" t="s">
        <v>894</v>
      </c>
      <c r="B8" s="829"/>
      <c r="C8" s="776"/>
      <c r="D8" s="775"/>
      <c r="E8" s="774"/>
      <c r="F8" s="828"/>
      <c r="G8" s="772"/>
    </row>
    <row r="9" spans="1:8" ht="17.25" customHeight="1">
      <c r="A9" s="771"/>
      <c r="B9" s="770"/>
      <c r="C9" s="769"/>
      <c r="D9" s="769"/>
      <c r="E9" s="769"/>
      <c r="F9" s="768"/>
      <c r="G9" s="767"/>
      <c r="H9" s="824"/>
    </row>
    <row r="10" spans="1:8" ht="17.25" customHeight="1">
      <c r="A10" s="771"/>
      <c r="F10" s="768"/>
      <c r="G10" s="767"/>
      <c r="H10" s="824"/>
    </row>
    <row r="11" spans="1:8" ht="17.25" customHeight="1">
      <c r="A11" s="771"/>
      <c r="B11" s="770"/>
      <c r="C11" s="769"/>
      <c r="D11" s="769"/>
      <c r="E11" s="769"/>
      <c r="F11" s="768"/>
      <c r="G11" s="767"/>
      <c r="H11" s="824"/>
    </row>
    <row r="12" spans="1:8" ht="17.25" customHeight="1">
      <c r="A12" s="768"/>
      <c r="B12" s="827"/>
      <c r="C12" s="826"/>
      <c r="D12" s="826"/>
      <c r="E12" s="826"/>
      <c r="F12" s="768"/>
      <c r="G12" s="767" t="s">
        <v>19</v>
      </c>
      <c r="H12" s="825"/>
    </row>
    <row r="13" spans="1:8" s="820" customFormat="1" ht="17.25" customHeight="1">
      <c r="A13" s="771"/>
      <c r="B13" s="777"/>
      <c r="C13" s="777"/>
      <c r="D13" s="777"/>
      <c r="E13" s="777"/>
      <c r="F13" s="771"/>
      <c r="G13" s="767" t="s">
        <v>19</v>
      </c>
      <c r="H13" s="824"/>
    </row>
    <row r="14" spans="1:8" s="820" customFormat="1" ht="17.25" customHeight="1">
      <c r="A14" s="808"/>
      <c r="B14" s="808" t="s">
        <v>893</v>
      </c>
      <c r="C14" s="812"/>
      <c r="D14" s="811"/>
      <c r="E14" s="811"/>
      <c r="F14" s="811"/>
      <c r="G14" s="808"/>
      <c r="H14" s="808"/>
    </row>
    <row r="15" spans="1:8" s="820" customFormat="1" ht="17.25" customHeight="1">
      <c r="A15" s="808"/>
      <c r="B15" s="808"/>
      <c r="C15" s="812"/>
      <c r="D15" s="811"/>
      <c r="E15" s="811"/>
      <c r="F15" s="811"/>
      <c r="G15" s="808"/>
      <c r="H15" s="823"/>
    </row>
    <row r="16" spans="1:8" s="820" customFormat="1" ht="17.25" customHeight="1">
      <c r="A16" s="808"/>
      <c r="B16" s="808"/>
      <c r="C16" s="812"/>
      <c r="D16" s="811"/>
      <c r="E16" s="811"/>
      <c r="F16" s="822" t="s">
        <v>19</v>
      </c>
      <c r="G16" s="811"/>
      <c r="H16" s="821"/>
    </row>
    <row r="17" spans="1:16" s="816" customFormat="1" ht="17.25" customHeight="1">
      <c r="A17" s="808"/>
      <c r="B17" s="808"/>
      <c r="C17" s="812"/>
      <c r="D17" s="811"/>
      <c r="E17" s="811"/>
      <c r="G17" s="819" t="s">
        <v>19</v>
      </c>
      <c r="H17" s="818" t="s">
        <v>892</v>
      </c>
    </row>
    <row r="18" spans="1:16" s="816" customFormat="1" ht="17.25" customHeight="1">
      <c r="A18" s="808"/>
      <c r="B18" s="808"/>
      <c r="C18" s="812"/>
      <c r="D18" s="811"/>
      <c r="E18" s="811"/>
      <c r="G18" s="819"/>
      <c r="H18" s="818"/>
    </row>
    <row r="19" spans="1:16" s="816" customFormat="1" ht="17.25" customHeight="1">
      <c r="A19" s="808"/>
      <c r="B19" s="808"/>
      <c r="C19" s="812"/>
      <c r="D19" s="811"/>
      <c r="E19" s="811"/>
      <c r="F19" s="811"/>
      <c r="G19" s="811"/>
      <c r="H19" s="1427"/>
    </row>
    <row r="20" spans="1:16" s="809" customFormat="1" ht="17.25" customHeight="1">
      <c r="A20" s="772"/>
      <c r="B20" s="808" t="s">
        <v>891</v>
      </c>
      <c r="C20" s="812"/>
      <c r="D20" s="811"/>
      <c r="E20" s="811"/>
      <c r="F20" s="811"/>
      <c r="G20" s="811"/>
      <c r="H20" s="813">
        <f>'REKONSTRUKCIJA CESTE'!F11</f>
        <v>0</v>
      </c>
    </row>
    <row r="21" spans="1:16" s="809" customFormat="1" ht="17.25" customHeight="1">
      <c r="A21" s="772"/>
      <c r="B21" s="808" t="s">
        <v>890</v>
      </c>
      <c r="C21" s="812"/>
      <c r="D21" s="815"/>
      <c r="E21" s="815"/>
      <c r="F21" s="815"/>
      <c r="G21" s="815"/>
      <c r="H21" s="813">
        <f>'REKONSTRUKCIJA CESTE'!F28</f>
        <v>0</v>
      </c>
    </row>
    <row r="22" spans="1:16" s="809" customFormat="1" ht="17.25" customHeight="1">
      <c r="A22" s="772"/>
      <c r="B22" s="808" t="s">
        <v>889</v>
      </c>
      <c r="C22" s="812"/>
      <c r="D22" s="811"/>
      <c r="E22" s="811"/>
      <c r="F22" s="811"/>
      <c r="G22" s="811"/>
      <c r="H22" s="813">
        <f>'REKONSTRUKCIJA CESTE'!F50</f>
        <v>0</v>
      </c>
      <c r="P22" s="814"/>
    </row>
    <row r="23" spans="1:16" s="809" customFormat="1" ht="17.25" customHeight="1">
      <c r="A23" s="772"/>
      <c r="B23" s="808" t="s">
        <v>1003</v>
      </c>
      <c r="C23" s="812"/>
      <c r="D23" s="811"/>
      <c r="E23" s="811"/>
      <c r="F23" s="811"/>
      <c r="G23" s="811"/>
      <c r="H23" s="813">
        <f>'REKONSTRUKCIJA CESTE'!F76</f>
        <v>0</v>
      </c>
    </row>
    <row r="24" spans="1:16" s="809" customFormat="1" ht="17.25" customHeight="1">
      <c r="A24" s="772"/>
      <c r="B24" s="808"/>
      <c r="C24" s="812"/>
      <c r="D24" s="812"/>
      <c r="E24" s="812"/>
      <c r="F24" s="812"/>
      <c r="G24" s="811"/>
      <c r="H24" s="810"/>
    </row>
    <row r="25" spans="1:16" s="809" customFormat="1" ht="17.25" customHeight="1" thickBot="1">
      <c r="A25" s="776"/>
      <c r="B25" s="803" t="s">
        <v>1004</v>
      </c>
      <c r="C25" s="802"/>
      <c r="D25" s="801"/>
      <c r="E25" s="801"/>
      <c r="F25" s="801"/>
      <c r="G25" s="800"/>
      <c r="H25" s="799">
        <f>SUM(H20:H24)</f>
        <v>0</v>
      </c>
    </row>
    <row r="26" spans="1:16" ht="17.25" customHeight="1" thickTop="1">
      <c r="A26" s="808"/>
      <c r="B26" s="776"/>
      <c r="C26" s="805"/>
      <c r="D26" s="804"/>
      <c r="E26" s="804"/>
      <c r="F26" s="804"/>
      <c r="G26" s="776"/>
      <c r="H26" s="776"/>
      <c r="P26" s="807"/>
    </row>
    <row r="27" spans="1:16" ht="17.25" customHeight="1">
      <c r="B27" s="760"/>
      <c r="C27" s="798"/>
      <c r="D27" s="797"/>
      <c r="E27" s="797"/>
      <c r="F27" s="797"/>
      <c r="G27" s="796"/>
      <c r="H27" s="796"/>
    </row>
    <row r="28" spans="1:16" ht="17.25" customHeight="1">
      <c r="A28" s="796"/>
      <c r="B28" s="760"/>
      <c r="C28" s="798"/>
      <c r="D28" s="797"/>
      <c r="E28" s="797"/>
      <c r="F28" s="797"/>
      <c r="G28" s="796"/>
      <c r="H28" s="796"/>
    </row>
    <row r="29" spans="1:16" ht="17.25" customHeight="1">
      <c r="A29" s="796"/>
      <c r="B29" s="796"/>
      <c r="C29" s="798"/>
      <c r="D29" s="797"/>
      <c r="E29" s="797"/>
      <c r="F29" s="797"/>
      <c r="G29" s="796"/>
      <c r="H29" s="796"/>
    </row>
    <row r="30" spans="1:16" s="766" customFormat="1" ht="17.25" customHeight="1">
      <c r="A30" s="778"/>
      <c r="B30" s="777"/>
      <c r="C30" s="776"/>
      <c r="D30" s="775"/>
      <c r="E30" s="774"/>
      <c r="F30" s="773"/>
      <c r="G30" s="772"/>
      <c r="I30" s="760"/>
      <c r="J30" s="760"/>
    </row>
    <row r="37" spans="1:8" ht="17.25" customHeight="1">
      <c r="B37" s="765"/>
      <c r="C37" s="764"/>
      <c r="D37" s="764"/>
      <c r="E37" s="764"/>
      <c r="F37" s="763"/>
      <c r="G37" s="763"/>
    </row>
    <row r="38" spans="1:8" ht="17.25" customHeight="1">
      <c r="A38" s="763"/>
      <c r="H38" s="763"/>
    </row>
    <row r="39" spans="1:8" s="763" customFormat="1" ht="17.25" customHeight="1">
      <c r="A39" s="760"/>
      <c r="B39" s="762"/>
      <c r="C39" s="761"/>
      <c r="D39" s="761"/>
      <c r="E39" s="761"/>
      <c r="F39" s="760"/>
      <c r="G39" s="760"/>
      <c r="H39" s="760"/>
    </row>
  </sheetData>
  <printOptions gridLinesSet="0"/>
  <pageMargins left="0.98425196850393704" right="0.19685039370078741" top="0.78740157480314965" bottom="0.78740157480314965" header="0.19685039370078741" footer="0.19685039370078741"/>
  <pageSetup paperSize="9" scale="80" firstPageNumber="4" orientation="portrait" useFirstPageNumber="1" r:id="rId1"/>
  <headerFooter alignWithMargins="0">
    <oddFooter xml:space="preserve">&amp;C&amp;"Arial CE,Regular\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80"/>
  <sheetViews>
    <sheetView showZeros="0" view="pageBreakPreview" topLeftCell="A64" zoomScaleNormal="100" zoomScaleSheetLayoutView="100" zoomScalePageLayoutView="90" workbookViewId="0">
      <selection activeCell="E5" sqref="E5:E9"/>
    </sheetView>
  </sheetViews>
  <sheetFormatPr defaultColWidth="10" defaultRowHeight="15.75"/>
  <cols>
    <col min="1" max="1" width="11.5703125" style="831" customWidth="1"/>
    <col min="2" max="2" width="63.5703125" style="831" customWidth="1"/>
    <col min="3" max="3" width="8.7109375" style="835" customWidth="1"/>
    <col min="4" max="4" width="14.42578125" style="834" customWidth="1"/>
    <col min="5" max="5" width="15.42578125" style="833" customWidth="1"/>
    <col min="6" max="6" width="19.42578125" style="831" customWidth="1"/>
    <col min="7" max="7" width="13.5703125" style="831" customWidth="1"/>
    <col min="8" max="8" width="10" style="832"/>
    <col min="9" max="10" width="10" style="831"/>
    <col min="11" max="11" width="10.85546875" style="831" bestFit="1" customWidth="1"/>
    <col min="12" max="16384" width="10" style="831"/>
  </cols>
  <sheetData>
    <row r="1" spans="1:37" s="918" customFormat="1">
      <c r="A1" s="923" t="s">
        <v>1001</v>
      </c>
      <c r="B1" s="922" t="s">
        <v>1000</v>
      </c>
      <c r="C1" s="922" t="s">
        <v>999</v>
      </c>
      <c r="D1" s="921" t="s">
        <v>998</v>
      </c>
      <c r="E1" s="920" t="s">
        <v>997</v>
      </c>
      <c r="F1" s="919" t="s">
        <v>996</v>
      </c>
    </row>
    <row r="2" spans="1:37">
      <c r="A2" s="917"/>
      <c r="B2" s="916"/>
      <c r="C2" s="879"/>
      <c r="D2" s="915"/>
      <c r="E2" s="915"/>
      <c r="F2" s="914"/>
      <c r="I2" s="837"/>
    </row>
    <row r="3" spans="1:37" s="908" customFormat="1" ht="20.25">
      <c r="A3" s="913" t="s">
        <v>995</v>
      </c>
      <c r="B3" s="912" t="s">
        <v>994</v>
      </c>
      <c r="C3" s="911"/>
      <c r="D3" s="910"/>
      <c r="E3" s="910"/>
      <c r="F3" s="909"/>
      <c r="G3" s="831"/>
      <c r="H3" s="832"/>
      <c r="I3" s="837"/>
      <c r="J3" s="831"/>
    </row>
    <row r="4" spans="1:37">
      <c r="A4" s="943"/>
      <c r="B4" s="861" t="s">
        <v>1085</v>
      </c>
      <c r="C4" s="942"/>
      <c r="D4" s="941"/>
      <c r="E4" s="940"/>
      <c r="F4" s="857"/>
      <c r="I4" s="837"/>
    </row>
    <row r="5" spans="1:37">
      <c r="A5" s="935" t="s">
        <v>1084</v>
      </c>
      <c r="B5" s="886" t="s">
        <v>1083</v>
      </c>
      <c r="C5" s="902" t="s">
        <v>43</v>
      </c>
      <c r="D5" s="939">
        <v>3</v>
      </c>
      <c r="E5" s="852"/>
      <c r="F5" s="851">
        <f>E5*D5</f>
        <v>0</v>
      </c>
      <c r="I5" s="837"/>
    </row>
    <row r="6" spans="1:37">
      <c r="A6" s="935" t="s">
        <v>1081</v>
      </c>
      <c r="B6" s="886" t="s">
        <v>1082</v>
      </c>
      <c r="C6" s="902" t="s">
        <v>911</v>
      </c>
      <c r="D6" s="938">
        <v>390</v>
      </c>
      <c r="E6" s="884"/>
      <c r="F6" s="851">
        <f>E6*D6</f>
        <v>0</v>
      </c>
      <c r="I6" s="837"/>
    </row>
    <row r="7" spans="1:37" ht="31.5">
      <c r="A7" s="935" t="s">
        <v>1081</v>
      </c>
      <c r="B7" s="886" t="s">
        <v>1080</v>
      </c>
      <c r="C7" s="902" t="s">
        <v>911</v>
      </c>
      <c r="D7" s="938">
        <v>1520</v>
      </c>
      <c r="E7" s="884"/>
      <c r="F7" s="851">
        <f>E7*D7</f>
        <v>0</v>
      </c>
      <c r="I7" s="837"/>
    </row>
    <row r="8" spans="1:37" ht="31.5">
      <c r="A8" s="935" t="s">
        <v>1079</v>
      </c>
      <c r="B8" s="886" t="s">
        <v>1078</v>
      </c>
      <c r="C8" s="879" t="s">
        <v>901</v>
      </c>
      <c r="D8" s="938">
        <v>230</v>
      </c>
      <c r="E8" s="884"/>
      <c r="F8" s="851">
        <f>E8*D8</f>
        <v>0</v>
      </c>
      <c r="I8" s="837"/>
    </row>
    <row r="9" spans="1:37" s="882" customFormat="1">
      <c r="A9" s="935" t="s">
        <v>1077</v>
      </c>
      <c r="B9" s="886" t="s">
        <v>1076</v>
      </c>
      <c r="C9" s="879" t="s">
        <v>901</v>
      </c>
      <c r="D9" s="938">
        <v>170</v>
      </c>
      <c r="E9" s="852"/>
      <c r="F9" s="851">
        <f>E9*D9</f>
        <v>0</v>
      </c>
      <c r="G9" s="831"/>
      <c r="H9" s="832"/>
      <c r="I9" s="837"/>
      <c r="J9" s="831"/>
    </row>
    <row r="10" spans="1:37" s="882" customFormat="1" ht="16.5" thickBot="1">
      <c r="A10" s="933"/>
      <c r="B10" s="901"/>
      <c r="C10" s="848"/>
      <c r="D10" s="847"/>
      <c r="E10" s="846"/>
      <c r="F10" s="845"/>
      <c r="G10" s="831"/>
      <c r="H10" s="832"/>
      <c r="I10" s="837"/>
      <c r="J10" s="831"/>
    </row>
    <row r="11" spans="1:37" s="836" customFormat="1" ht="19.5" thickTop="1" thickBot="1">
      <c r="A11" s="869"/>
      <c r="B11" s="843" t="s">
        <v>895</v>
      </c>
      <c r="C11" s="842"/>
      <c r="D11" s="841"/>
      <c r="E11" s="840"/>
      <c r="F11" s="839">
        <f>SUM(F4:F9)</f>
        <v>0</v>
      </c>
      <c r="G11" s="831"/>
      <c r="H11" s="832"/>
      <c r="I11" s="837"/>
      <c r="J11" s="831"/>
    </row>
    <row r="12" spans="1:37" s="893" customFormat="1" ht="20.25">
      <c r="A12" s="899" t="s">
        <v>993</v>
      </c>
      <c r="B12" s="898" t="s">
        <v>992</v>
      </c>
      <c r="C12" s="897"/>
      <c r="D12" s="896"/>
      <c r="E12" s="907"/>
      <c r="F12" s="895"/>
      <c r="G12" s="831"/>
      <c r="H12" s="832"/>
      <c r="I12" s="837"/>
      <c r="J12" s="831"/>
    </row>
    <row r="13" spans="1:37" s="836" customFormat="1">
      <c r="A13" s="906"/>
      <c r="B13" s="861" t="s">
        <v>991</v>
      </c>
      <c r="C13" s="860"/>
      <c r="D13" s="888"/>
      <c r="E13" s="858"/>
      <c r="F13" s="905"/>
      <c r="G13" s="831"/>
      <c r="H13" s="832"/>
      <c r="I13" s="837"/>
      <c r="J13" s="831"/>
    </row>
    <row r="14" spans="1:37">
      <c r="A14" s="935" t="s">
        <v>990</v>
      </c>
      <c r="B14" s="886" t="s">
        <v>989</v>
      </c>
      <c r="C14" s="854" t="s">
        <v>907</v>
      </c>
      <c r="D14" s="853">
        <v>650</v>
      </c>
      <c r="E14" s="884"/>
      <c r="F14" s="851">
        <f>E14*D14</f>
        <v>0</v>
      </c>
      <c r="I14" s="837"/>
      <c r="K14" s="832"/>
      <c r="L14" s="832"/>
      <c r="M14" s="832"/>
      <c r="N14" s="832"/>
      <c r="O14" s="832"/>
      <c r="P14" s="832"/>
      <c r="Q14" s="832"/>
      <c r="R14" s="832"/>
      <c r="S14" s="832"/>
      <c r="T14" s="832"/>
      <c r="U14" s="832"/>
      <c r="V14" s="832"/>
      <c r="W14" s="832"/>
      <c r="X14" s="832"/>
      <c r="Y14" s="832"/>
      <c r="Z14" s="832"/>
      <c r="AA14" s="832"/>
      <c r="AB14" s="832"/>
      <c r="AC14" s="832"/>
      <c r="AD14" s="832"/>
      <c r="AE14" s="832"/>
      <c r="AF14" s="832"/>
      <c r="AG14" s="832"/>
      <c r="AH14" s="832"/>
      <c r="AI14" s="832"/>
      <c r="AJ14" s="832"/>
      <c r="AK14" s="832"/>
    </row>
    <row r="15" spans="1:37">
      <c r="A15" s="889"/>
      <c r="B15" s="861" t="s">
        <v>988</v>
      </c>
      <c r="C15" s="860"/>
      <c r="D15" s="888"/>
      <c r="E15" s="858"/>
      <c r="F15" s="857"/>
      <c r="I15" s="837"/>
      <c r="K15" s="832"/>
      <c r="L15" s="832"/>
      <c r="M15" s="832"/>
      <c r="N15" s="832"/>
      <c r="O15" s="832"/>
      <c r="P15" s="832"/>
      <c r="Q15" s="832"/>
      <c r="R15" s="832"/>
      <c r="S15" s="832"/>
      <c r="T15" s="832"/>
      <c r="U15" s="832"/>
      <c r="V15" s="832"/>
      <c r="W15" s="832"/>
      <c r="X15" s="832"/>
      <c r="Y15" s="832"/>
      <c r="Z15" s="832"/>
      <c r="AA15" s="832"/>
      <c r="AB15" s="832"/>
      <c r="AC15" s="832"/>
      <c r="AD15" s="832"/>
      <c r="AE15" s="832"/>
      <c r="AF15" s="832"/>
      <c r="AG15" s="832"/>
      <c r="AH15" s="832"/>
      <c r="AI15" s="832"/>
      <c r="AJ15" s="832"/>
      <c r="AK15" s="832"/>
    </row>
    <row r="16" spans="1:37" ht="31.5">
      <c r="A16" s="935" t="s">
        <v>1075</v>
      </c>
      <c r="B16" s="886" t="s">
        <v>1074</v>
      </c>
      <c r="C16" s="902" t="s">
        <v>911</v>
      </c>
      <c r="D16" s="885">
        <v>2450</v>
      </c>
      <c r="E16" s="884"/>
      <c r="F16" s="883">
        <f>E16*D16</f>
        <v>0</v>
      </c>
      <c r="I16" s="837"/>
      <c r="K16" s="832"/>
      <c r="L16" s="832"/>
      <c r="M16" s="832"/>
      <c r="N16" s="832"/>
      <c r="O16" s="832"/>
      <c r="P16" s="832"/>
      <c r="Q16" s="832"/>
      <c r="R16" s="832"/>
      <c r="S16" s="832"/>
      <c r="T16" s="832"/>
      <c r="U16" s="832"/>
      <c r="V16" s="832"/>
      <c r="W16" s="832"/>
      <c r="X16" s="832"/>
      <c r="Y16" s="832"/>
      <c r="Z16" s="832"/>
      <c r="AA16" s="832"/>
      <c r="AB16" s="832"/>
      <c r="AC16" s="832"/>
      <c r="AD16" s="832"/>
      <c r="AE16" s="832"/>
      <c r="AF16" s="832"/>
      <c r="AG16" s="832"/>
      <c r="AH16" s="832"/>
      <c r="AI16" s="832"/>
      <c r="AJ16" s="832"/>
      <c r="AK16" s="832"/>
    </row>
    <row r="17" spans="1:37" ht="31.5">
      <c r="A17" s="891"/>
      <c r="B17" s="861" t="s">
        <v>985</v>
      </c>
      <c r="C17" s="860"/>
      <c r="D17" s="888"/>
      <c r="E17" s="858"/>
      <c r="F17" s="857"/>
      <c r="I17" s="837"/>
      <c r="K17" s="832"/>
      <c r="L17" s="832"/>
      <c r="M17" s="832"/>
      <c r="N17" s="832"/>
      <c r="O17" s="832"/>
      <c r="P17" s="832"/>
      <c r="Q17" s="832"/>
      <c r="R17" s="832"/>
      <c r="S17" s="832"/>
      <c r="T17" s="832"/>
      <c r="U17" s="832"/>
      <c r="V17" s="832"/>
      <c r="W17" s="832"/>
      <c r="X17" s="832"/>
      <c r="Y17" s="832"/>
      <c r="Z17" s="832"/>
      <c r="AA17" s="832"/>
      <c r="AB17" s="832"/>
      <c r="AC17" s="832"/>
      <c r="AD17" s="832"/>
      <c r="AE17" s="832"/>
      <c r="AF17" s="832"/>
      <c r="AG17" s="832"/>
      <c r="AH17" s="832"/>
      <c r="AI17" s="832"/>
      <c r="AJ17" s="832"/>
      <c r="AK17" s="832"/>
    </row>
    <row r="18" spans="1:37" ht="31.5">
      <c r="A18" s="903" t="s">
        <v>984</v>
      </c>
      <c r="B18" s="880" t="s">
        <v>983</v>
      </c>
      <c r="C18" s="879" t="s">
        <v>911</v>
      </c>
      <c r="D18" s="878">
        <v>2450</v>
      </c>
      <c r="E18" s="877"/>
      <c r="F18" s="876">
        <f>E18*D18</f>
        <v>0</v>
      </c>
      <c r="I18" s="837"/>
      <c r="K18" s="832"/>
      <c r="L18" s="832"/>
      <c r="M18" s="832"/>
      <c r="N18" s="832"/>
      <c r="O18" s="832"/>
      <c r="P18" s="832"/>
      <c r="Q18" s="832"/>
      <c r="R18" s="832"/>
      <c r="S18" s="832"/>
      <c r="T18" s="832"/>
      <c r="U18" s="832"/>
      <c r="V18" s="832"/>
      <c r="W18" s="832"/>
      <c r="X18" s="832"/>
      <c r="Y18" s="832"/>
      <c r="Z18" s="832"/>
      <c r="AA18" s="832"/>
      <c r="AB18" s="832"/>
      <c r="AC18" s="832"/>
      <c r="AD18" s="832"/>
      <c r="AE18" s="832"/>
      <c r="AF18" s="832"/>
      <c r="AG18" s="832"/>
      <c r="AH18" s="832"/>
      <c r="AI18" s="832"/>
      <c r="AJ18" s="832"/>
      <c r="AK18" s="832"/>
    </row>
    <row r="19" spans="1:37">
      <c r="A19" s="889"/>
      <c r="B19" s="861" t="s">
        <v>982</v>
      </c>
      <c r="C19" s="860"/>
      <c r="D19" s="888"/>
      <c r="E19" s="858"/>
      <c r="F19" s="857"/>
      <c r="I19" s="837"/>
      <c r="K19" s="832"/>
      <c r="L19" s="832"/>
      <c r="M19" s="832"/>
      <c r="N19" s="832"/>
      <c r="O19" s="832"/>
      <c r="P19" s="832"/>
      <c r="Q19" s="832"/>
      <c r="R19" s="832"/>
      <c r="S19" s="832"/>
      <c r="T19" s="832"/>
      <c r="U19" s="832"/>
      <c r="V19" s="832"/>
      <c r="W19" s="832"/>
      <c r="X19" s="832"/>
      <c r="Y19" s="832"/>
      <c r="Z19" s="832"/>
      <c r="AA19" s="832"/>
      <c r="AB19" s="832"/>
      <c r="AC19" s="832"/>
      <c r="AD19" s="832"/>
      <c r="AE19" s="832"/>
      <c r="AF19" s="832"/>
      <c r="AG19" s="832"/>
      <c r="AH19" s="832"/>
      <c r="AI19" s="832"/>
      <c r="AJ19" s="832"/>
      <c r="AK19" s="832"/>
    </row>
    <row r="20" spans="1:37" ht="31.5">
      <c r="A20" s="935" t="s">
        <v>981</v>
      </c>
      <c r="B20" s="886" t="s">
        <v>1073</v>
      </c>
      <c r="C20" s="902" t="s">
        <v>907</v>
      </c>
      <c r="D20" s="885">
        <v>270</v>
      </c>
      <c r="E20" s="884"/>
      <c r="F20" s="883">
        <f>E20*D20</f>
        <v>0</v>
      </c>
      <c r="I20" s="837"/>
      <c r="K20" s="832"/>
      <c r="L20" s="832"/>
      <c r="M20" s="832"/>
      <c r="N20" s="832"/>
      <c r="O20" s="832"/>
      <c r="P20" s="832"/>
      <c r="Q20" s="832"/>
      <c r="R20" s="832"/>
      <c r="S20" s="832"/>
      <c r="T20" s="832"/>
      <c r="U20" s="832"/>
      <c r="V20" s="832"/>
      <c r="W20" s="832"/>
      <c r="X20" s="832"/>
      <c r="Y20" s="832"/>
      <c r="Z20" s="832"/>
      <c r="AA20" s="832"/>
      <c r="AB20" s="832"/>
      <c r="AC20" s="832"/>
      <c r="AD20" s="832"/>
      <c r="AE20" s="832"/>
      <c r="AF20" s="832"/>
      <c r="AG20" s="832"/>
      <c r="AH20" s="832"/>
      <c r="AI20" s="832"/>
      <c r="AJ20" s="832"/>
      <c r="AK20" s="832"/>
    </row>
    <row r="21" spans="1:37">
      <c r="A21" s="889"/>
      <c r="B21" s="861" t="s">
        <v>979</v>
      </c>
      <c r="C21" s="860"/>
      <c r="D21" s="859"/>
      <c r="E21" s="858"/>
      <c r="F21" s="857"/>
      <c r="I21" s="837"/>
    </row>
    <row r="22" spans="1:37">
      <c r="A22" s="935" t="s">
        <v>1072</v>
      </c>
      <c r="B22" s="886" t="s">
        <v>1071</v>
      </c>
      <c r="C22" s="902" t="s">
        <v>911</v>
      </c>
      <c r="D22" s="885">
        <v>50</v>
      </c>
      <c r="E22" s="884"/>
      <c r="F22" s="883">
        <f>E22*D22</f>
        <v>0</v>
      </c>
      <c r="I22" s="837"/>
    </row>
    <row r="23" spans="1:37">
      <c r="A23" s="935" t="s">
        <v>978</v>
      </c>
      <c r="B23" s="886" t="s">
        <v>1070</v>
      </c>
      <c r="C23" s="902" t="s">
        <v>911</v>
      </c>
      <c r="D23" s="885">
        <v>100</v>
      </c>
      <c r="E23" s="884"/>
      <c r="F23" s="883">
        <f>E23*D23</f>
        <v>0</v>
      </c>
      <c r="I23" s="837"/>
    </row>
    <row r="24" spans="1:37">
      <c r="A24" s="935" t="s">
        <v>976</v>
      </c>
      <c r="B24" s="886" t="s">
        <v>975</v>
      </c>
      <c r="C24" s="902" t="s">
        <v>911</v>
      </c>
      <c r="D24" s="885">
        <f>D22+D23</f>
        <v>150</v>
      </c>
      <c r="E24" s="884"/>
      <c r="F24" s="883">
        <f>E24*D24</f>
        <v>0</v>
      </c>
      <c r="I24" s="837"/>
    </row>
    <row r="25" spans="1:37" ht="31.5">
      <c r="A25" s="889"/>
      <c r="B25" s="861" t="s">
        <v>959</v>
      </c>
      <c r="C25" s="860"/>
      <c r="D25" s="859"/>
      <c r="E25" s="858"/>
      <c r="F25" s="857"/>
      <c r="I25" s="837"/>
    </row>
    <row r="26" spans="1:37" ht="31.5">
      <c r="A26" s="894" t="s">
        <v>958</v>
      </c>
      <c r="B26" s="892" t="s">
        <v>1069</v>
      </c>
      <c r="C26" s="854" t="s">
        <v>956</v>
      </c>
      <c r="D26" s="853">
        <v>1640</v>
      </c>
      <c r="E26" s="884"/>
      <c r="F26" s="851">
        <f>E26*D26</f>
        <v>0</v>
      </c>
      <c r="I26" s="837"/>
    </row>
    <row r="27" spans="1:37" s="882" customFormat="1" ht="16.5" thickBot="1">
      <c r="A27" s="933"/>
      <c r="B27" s="901"/>
      <c r="C27" s="848"/>
      <c r="D27" s="847"/>
      <c r="E27" s="846"/>
      <c r="F27" s="845"/>
      <c r="G27" s="831"/>
      <c r="H27" s="832"/>
      <c r="I27" s="837"/>
      <c r="J27" s="831"/>
    </row>
    <row r="28" spans="1:37" s="836" customFormat="1" ht="19.5" thickTop="1" thickBot="1">
      <c r="A28" s="869"/>
      <c r="B28" s="843" t="s">
        <v>895</v>
      </c>
      <c r="C28" s="842"/>
      <c r="D28" s="841"/>
      <c r="E28" s="900"/>
      <c r="F28" s="839">
        <f>SUM(F14:F26)</f>
        <v>0</v>
      </c>
      <c r="G28" s="831"/>
      <c r="H28" s="832"/>
      <c r="I28" s="837"/>
      <c r="J28" s="831"/>
    </row>
    <row r="29" spans="1:37" s="893" customFormat="1" ht="20.25">
      <c r="A29" s="899" t="s">
        <v>955</v>
      </c>
      <c r="B29" s="898" t="s">
        <v>954</v>
      </c>
      <c r="C29" s="897"/>
      <c r="D29" s="896"/>
      <c r="E29" s="896"/>
      <c r="F29" s="895"/>
      <c r="G29" s="831"/>
      <c r="H29" s="832"/>
      <c r="I29" s="837"/>
      <c r="J29" s="831"/>
    </row>
    <row r="30" spans="1:37">
      <c r="A30" s="862"/>
      <c r="B30" s="861" t="s">
        <v>953</v>
      </c>
      <c r="C30" s="860"/>
      <c r="D30" s="888"/>
      <c r="E30" s="888"/>
      <c r="F30" s="890"/>
      <c r="I30" s="837"/>
    </row>
    <row r="31" spans="1:37">
      <c r="A31" s="862"/>
      <c r="B31" s="861" t="s">
        <v>952</v>
      </c>
      <c r="C31" s="860"/>
      <c r="D31" s="888"/>
      <c r="E31" s="888"/>
      <c r="F31" s="890"/>
      <c r="I31" s="837"/>
    </row>
    <row r="32" spans="1:37" ht="47.25">
      <c r="A32" s="894" t="s">
        <v>951</v>
      </c>
      <c r="B32" s="892" t="s">
        <v>1068</v>
      </c>
      <c r="C32" s="854" t="s">
        <v>907</v>
      </c>
      <c r="D32" s="853">
        <v>200</v>
      </c>
      <c r="E32" s="884"/>
      <c r="F32" s="851">
        <f>D32*E32</f>
        <v>0</v>
      </c>
      <c r="I32" s="837"/>
    </row>
    <row r="33" spans="1:10" ht="47.25">
      <c r="A33" s="894" t="s">
        <v>949</v>
      </c>
      <c r="B33" s="892" t="s">
        <v>1067</v>
      </c>
      <c r="C33" s="854" t="s">
        <v>907</v>
      </c>
      <c r="D33" s="853">
        <v>420</v>
      </c>
      <c r="E33" s="884"/>
      <c r="F33" s="851">
        <f>D33*E33</f>
        <v>0</v>
      </c>
      <c r="I33" s="837"/>
    </row>
    <row r="34" spans="1:10">
      <c r="A34" s="889"/>
      <c r="B34" s="861" t="s">
        <v>947</v>
      </c>
      <c r="C34" s="860"/>
      <c r="D34" s="888"/>
      <c r="E34" s="858"/>
      <c r="F34" s="857"/>
      <c r="I34" s="837"/>
    </row>
    <row r="35" spans="1:10" ht="31.5">
      <c r="A35" s="935" t="s">
        <v>1066</v>
      </c>
      <c r="B35" s="886" t="s">
        <v>1065</v>
      </c>
      <c r="C35" s="902" t="s">
        <v>911</v>
      </c>
      <c r="D35" s="885">
        <v>610</v>
      </c>
      <c r="E35" s="884"/>
      <c r="F35" s="883">
        <f>D35*E35</f>
        <v>0</v>
      </c>
      <c r="I35" s="837"/>
    </row>
    <row r="36" spans="1:10" ht="31.5">
      <c r="A36" s="935" t="s">
        <v>1064</v>
      </c>
      <c r="B36" s="886" t="s">
        <v>1063</v>
      </c>
      <c r="C36" s="902" t="s">
        <v>911</v>
      </c>
      <c r="D36" s="885">
        <v>1380</v>
      </c>
      <c r="E36" s="884"/>
      <c r="F36" s="883">
        <f>D36*E36</f>
        <v>0</v>
      </c>
      <c r="I36" s="837"/>
    </row>
    <row r="37" spans="1:10">
      <c r="A37" s="862"/>
      <c r="B37" s="861" t="s">
        <v>946</v>
      </c>
      <c r="C37" s="860"/>
      <c r="D37" s="888"/>
      <c r="E37" s="888"/>
      <c r="F37" s="890"/>
      <c r="I37" s="837"/>
    </row>
    <row r="38" spans="1:10">
      <c r="A38" s="889"/>
      <c r="B38" s="861" t="s">
        <v>945</v>
      </c>
      <c r="C38" s="860"/>
      <c r="D38" s="888"/>
      <c r="E38" s="858"/>
      <c r="F38" s="857"/>
      <c r="I38" s="837"/>
    </row>
    <row r="39" spans="1:10">
      <c r="A39" s="935" t="s">
        <v>1062</v>
      </c>
      <c r="B39" s="886" t="s">
        <v>1061</v>
      </c>
      <c r="C39" s="902" t="s">
        <v>911</v>
      </c>
      <c r="D39" s="885">
        <v>10</v>
      </c>
      <c r="E39" s="884"/>
      <c r="F39" s="883">
        <f>D39*E39</f>
        <v>0</v>
      </c>
      <c r="I39" s="837"/>
    </row>
    <row r="40" spans="1:10" ht="31.5">
      <c r="A40" s="935" t="s">
        <v>1060</v>
      </c>
      <c r="B40" s="886" t="s">
        <v>1059</v>
      </c>
      <c r="C40" s="854" t="s">
        <v>911</v>
      </c>
      <c r="D40" s="853">
        <v>1380</v>
      </c>
      <c r="E40" s="884"/>
      <c r="F40" s="851">
        <f>D40*E40</f>
        <v>0</v>
      </c>
      <c r="I40" s="837"/>
    </row>
    <row r="41" spans="1:10" ht="31.5">
      <c r="A41" s="935" t="s">
        <v>944</v>
      </c>
      <c r="B41" s="892" t="s">
        <v>1058</v>
      </c>
      <c r="C41" s="854" t="s">
        <v>911</v>
      </c>
      <c r="D41" s="853">
        <v>610</v>
      </c>
      <c r="E41" s="884"/>
      <c r="F41" s="851">
        <f>D41*E41</f>
        <v>0</v>
      </c>
      <c r="I41" s="837"/>
    </row>
    <row r="42" spans="1:10">
      <c r="A42" s="862"/>
      <c r="B42" s="861" t="s">
        <v>936</v>
      </c>
      <c r="C42" s="860"/>
      <c r="D42" s="888"/>
      <c r="E42" s="888"/>
      <c r="F42" s="890"/>
      <c r="I42" s="837"/>
    </row>
    <row r="43" spans="1:10">
      <c r="A43" s="889"/>
      <c r="B43" s="861" t="s">
        <v>935</v>
      </c>
      <c r="C43" s="860"/>
      <c r="D43" s="888"/>
      <c r="E43" s="858"/>
      <c r="F43" s="857"/>
      <c r="I43" s="837"/>
    </row>
    <row r="44" spans="1:10" s="882" customFormat="1" ht="31.5">
      <c r="A44" s="935" t="s">
        <v>1057</v>
      </c>
      <c r="B44" s="886" t="s">
        <v>1056</v>
      </c>
      <c r="C44" s="902" t="s">
        <v>1055</v>
      </c>
      <c r="D44" s="885">
        <v>230</v>
      </c>
      <c r="E44" s="884"/>
      <c r="F44" s="883">
        <f>D44*E44</f>
        <v>0</v>
      </c>
      <c r="G44" s="831"/>
      <c r="H44" s="832"/>
      <c r="I44" s="837"/>
      <c r="J44" s="831"/>
    </row>
    <row r="45" spans="1:10" s="882" customFormat="1" ht="31.5">
      <c r="A45" s="881" t="s">
        <v>1054</v>
      </c>
      <c r="B45" s="880" t="s">
        <v>1053</v>
      </c>
      <c r="C45" s="879" t="s">
        <v>901</v>
      </c>
      <c r="D45" s="878">
        <v>69</v>
      </c>
      <c r="E45" s="877"/>
      <c r="F45" s="876">
        <f>D45*E45</f>
        <v>0</v>
      </c>
      <c r="G45" s="831"/>
      <c r="H45" s="832"/>
      <c r="I45" s="837"/>
      <c r="J45" s="831"/>
    </row>
    <row r="46" spans="1:10" s="882" customFormat="1" ht="31.5">
      <c r="A46" s="881" t="s">
        <v>1052</v>
      </c>
      <c r="B46" s="880" t="s">
        <v>1051</v>
      </c>
      <c r="C46" s="879" t="s">
        <v>901</v>
      </c>
      <c r="D46" s="878">
        <v>196</v>
      </c>
      <c r="E46" s="877"/>
      <c r="F46" s="876">
        <f>D46*E46</f>
        <v>0</v>
      </c>
      <c r="G46" s="831"/>
      <c r="H46" s="832"/>
      <c r="I46" s="837"/>
      <c r="J46" s="831"/>
    </row>
    <row r="47" spans="1:10" s="882" customFormat="1">
      <c r="A47" s="889"/>
      <c r="B47" s="861" t="s">
        <v>1050</v>
      </c>
      <c r="C47" s="860"/>
      <c r="D47" s="888"/>
      <c r="E47" s="858"/>
      <c r="F47" s="857"/>
      <c r="G47" s="831"/>
      <c r="H47" s="832"/>
      <c r="I47" s="837"/>
      <c r="J47" s="831"/>
    </row>
    <row r="48" spans="1:10" s="882" customFormat="1" ht="31.5">
      <c r="A48" s="935" t="s">
        <v>1049</v>
      </c>
      <c r="B48" s="880" t="s">
        <v>1048</v>
      </c>
      <c r="C48" s="902" t="s">
        <v>907</v>
      </c>
      <c r="D48" s="885">
        <v>3</v>
      </c>
      <c r="E48" s="852"/>
      <c r="F48" s="883">
        <f>E48*D48</f>
        <v>0</v>
      </c>
      <c r="G48" s="831"/>
      <c r="H48" s="832"/>
      <c r="I48" s="837"/>
      <c r="J48" s="831"/>
    </row>
    <row r="49" spans="1:11" ht="16.5" thickBot="1">
      <c r="A49" s="875"/>
      <c r="B49" s="874"/>
      <c r="C49" s="873"/>
      <c r="D49" s="872"/>
      <c r="E49" s="871"/>
      <c r="F49" s="870"/>
      <c r="I49" s="837"/>
    </row>
    <row r="50" spans="1:11" ht="19.5" thickTop="1" thickBot="1">
      <c r="A50" s="869"/>
      <c r="B50" s="843" t="s">
        <v>895</v>
      </c>
      <c r="C50" s="842"/>
      <c r="D50" s="841"/>
      <c r="E50" s="840"/>
      <c r="F50" s="839">
        <f>SUM(F32:F49)</f>
        <v>0</v>
      </c>
      <c r="I50" s="837"/>
    </row>
    <row r="51" spans="1:11" ht="21" thickBot="1">
      <c r="A51" s="868" t="s">
        <v>900</v>
      </c>
      <c r="B51" s="867" t="s">
        <v>1047</v>
      </c>
      <c r="C51" s="866"/>
      <c r="D51" s="865"/>
      <c r="E51" s="864"/>
      <c r="F51" s="863"/>
      <c r="I51" s="837"/>
    </row>
    <row r="52" spans="1:11">
      <c r="A52" s="862"/>
      <c r="B52" s="861" t="s">
        <v>1046</v>
      </c>
      <c r="C52" s="860"/>
      <c r="D52" s="859"/>
      <c r="E52" s="858"/>
      <c r="F52" s="857"/>
      <c r="I52" s="837"/>
    </row>
    <row r="53" spans="1:11" ht="31.5">
      <c r="A53" s="903" t="s">
        <v>1045</v>
      </c>
      <c r="B53" s="880" t="s">
        <v>1044</v>
      </c>
      <c r="C53" s="879" t="s">
        <v>43</v>
      </c>
      <c r="D53" s="878">
        <v>2</v>
      </c>
      <c r="E53" s="877"/>
      <c r="F53" s="876">
        <f t="shared" ref="F53:F60" si="0">D53*E53</f>
        <v>0</v>
      </c>
      <c r="I53" s="837"/>
    </row>
    <row r="54" spans="1:11" ht="31.5">
      <c r="A54" s="894" t="s">
        <v>1043</v>
      </c>
      <c r="B54" s="855" t="s">
        <v>1042</v>
      </c>
      <c r="C54" s="854" t="s">
        <v>43</v>
      </c>
      <c r="D54" s="853">
        <v>6</v>
      </c>
      <c r="E54" s="852"/>
      <c r="F54" s="851">
        <f t="shared" si="0"/>
        <v>0</v>
      </c>
      <c r="I54" s="837"/>
    </row>
    <row r="55" spans="1:11" ht="31.5">
      <c r="A55" s="903" t="s">
        <v>1041</v>
      </c>
      <c r="B55" s="880" t="s">
        <v>1040</v>
      </c>
      <c r="C55" s="879" t="s">
        <v>43</v>
      </c>
      <c r="D55" s="878">
        <v>2</v>
      </c>
      <c r="E55" s="877"/>
      <c r="F55" s="876">
        <f t="shared" si="0"/>
        <v>0</v>
      </c>
      <c r="I55" s="837"/>
    </row>
    <row r="56" spans="1:11" ht="31.5">
      <c r="A56" s="881" t="s">
        <v>1039</v>
      </c>
      <c r="B56" s="880" t="s">
        <v>1038</v>
      </c>
      <c r="C56" s="879" t="s">
        <v>43</v>
      </c>
      <c r="D56" s="878">
        <v>3</v>
      </c>
      <c r="E56" s="877"/>
      <c r="F56" s="876">
        <f t="shared" si="0"/>
        <v>0</v>
      </c>
      <c r="I56" s="837"/>
    </row>
    <row r="57" spans="1:11" ht="31.5">
      <c r="A57" s="881" t="s">
        <v>1037</v>
      </c>
      <c r="B57" s="880" t="s">
        <v>1036</v>
      </c>
      <c r="C57" s="879" t="s">
        <v>43</v>
      </c>
      <c r="D57" s="878">
        <v>3</v>
      </c>
      <c r="E57" s="877"/>
      <c r="F57" s="876">
        <f t="shared" si="0"/>
        <v>0</v>
      </c>
      <c r="I57" s="837"/>
    </row>
    <row r="58" spans="1:11" ht="47.25">
      <c r="A58" s="881" t="s">
        <v>1035</v>
      </c>
      <c r="B58" s="880" t="s">
        <v>1034</v>
      </c>
      <c r="C58" s="879" t="s">
        <v>43</v>
      </c>
      <c r="D58" s="878">
        <v>2</v>
      </c>
      <c r="E58" s="877"/>
      <c r="F58" s="876">
        <f t="shared" si="0"/>
        <v>0</v>
      </c>
      <c r="I58" s="837"/>
    </row>
    <row r="59" spans="1:11" ht="47.25">
      <c r="A59" s="894" t="s">
        <v>1033</v>
      </c>
      <c r="B59" s="855" t="s">
        <v>1032</v>
      </c>
      <c r="C59" s="879" t="s">
        <v>43</v>
      </c>
      <c r="D59" s="853">
        <v>4</v>
      </c>
      <c r="E59" s="877"/>
      <c r="F59" s="851">
        <f t="shared" si="0"/>
        <v>0</v>
      </c>
      <c r="I59" s="837"/>
    </row>
    <row r="60" spans="1:11" ht="47.25">
      <c r="A60" s="894" t="s">
        <v>1031</v>
      </c>
      <c r="B60" s="855" t="s">
        <v>1030</v>
      </c>
      <c r="C60" s="879" t="s">
        <v>43</v>
      </c>
      <c r="D60" s="853">
        <v>4</v>
      </c>
      <c r="E60" s="877"/>
      <c r="F60" s="851">
        <f t="shared" si="0"/>
        <v>0</v>
      </c>
      <c r="I60" s="837"/>
    </row>
    <row r="61" spans="1:11">
      <c r="A61" s="889"/>
      <c r="B61" s="861" t="s">
        <v>1029</v>
      </c>
      <c r="C61" s="860"/>
      <c r="D61" s="937"/>
      <c r="E61" s="858"/>
      <c r="F61" s="857"/>
      <c r="I61" s="837"/>
    </row>
    <row r="62" spans="1:11" ht="47.25">
      <c r="A62" s="935" t="s">
        <v>1028</v>
      </c>
      <c r="B62" s="934" t="s">
        <v>1027</v>
      </c>
      <c r="C62" s="879" t="s">
        <v>901</v>
      </c>
      <c r="D62" s="885">
        <v>55</v>
      </c>
      <c r="E62" s="852"/>
      <c r="F62" s="883">
        <f t="shared" ref="F62:F74" si="1">D62*E62</f>
        <v>0</v>
      </c>
      <c r="I62" s="837"/>
    </row>
    <row r="63" spans="1:11" s="882" customFormat="1" ht="47.25">
      <c r="A63" s="935" t="s">
        <v>1026</v>
      </c>
      <c r="B63" s="934" t="s">
        <v>1025</v>
      </c>
      <c r="C63" s="879" t="s">
        <v>901</v>
      </c>
      <c r="D63" s="885">
        <v>160</v>
      </c>
      <c r="E63" s="852"/>
      <c r="F63" s="883">
        <f t="shared" si="1"/>
        <v>0</v>
      </c>
      <c r="K63" s="936"/>
    </row>
    <row r="64" spans="1:11" s="882" customFormat="1" ht="47.25">
      <c r="A64" s="935" t="s">
        <v>1024</v>
      </c>
      <c r="B64" s="934" t="s">
        <v>1023</v>
      </c>
      <c r="C64" s="879" t="s">
        <v>901</v>
      </c>
      <c r="D64" s="885">
        <v>40</v>
      </c>
      <c r="E64" s="852"/>
      <c r="F64" s="883">
        <f t="shared" si="1"/>
        <v>0</v>
      </c>
      <c r="K64" s="936"/>
    </row>
    <row r="65" spans="1:11" s="882" customFormat="1" ht="47.25">
      <c r="A65" s="935" t="s">
        <v>1022</v>
      </c>
      <c r="B65" s="934" t="s">
        <v>1021</v>
      </c>
      <c r="C65" s="879" t="s">
        <v>901</v>
      </c>
      <c r="D65" s="885">
        <v>53</v>
      </c>
      <c r="E65" s="852"/>
      <c r="F65" s="883">
        <f t="shared" si="1"/>
        <v>0</v>
      </c>
      <c r="K65" s="936"/>
    </row>
    <row r="66" spans="1:11" s="882" customFormat="1" ht="63">
      <c r="A66" s="935" t="s">
        <v>1020</v>
      </c>
      <c r="B66" s="934" t="s">
        <v>1019</v>
      </c>
      <c r="C66" s="902" t="s">
        <v>911</v>
      </c>
      <c r="D66" s="885">
        <v>7</v>
      </c>
      <c r="E66" s="852"/>
      <c r="F66" s="883">
        <f t="shared" si="1"/>
        <v>0</v>
      </c>
      <c r="K66" s="936"/>
    </row>
    <row r="67" spans="1:11" s="882" customFormat="1" ht="63">
      <c r="A67" s="935" t="s">
        <v>1016</v>
      </c>
      <c r="B67" s="934" t="s">
        <v>1018</v>
      </c>
      <c r="C67" s="902" t="s">
        <v>911</v>
      </c>
      <c r="D67" s="885">
        <v>3</v>
      </c>
      <c r="E67" s="852"/>
      <c r="F67" s="883">
        <f t="shared" si="1"/>
        <v>0</v>
      </c>
      <c r="K67" s="936"/>
    </row>
    <row r="68" spans="1:11" s="882" customFormat="1" ht="63">
      <c r="A68" s="935" t="s">
        <v>1016</v>
      </c>
      <c r="B68" s="934" t="s">
        <v>1017</v>
      </c>
      <c r="C68" s="902" t="s">
        <v>911</v>
      </c>
      <c r="D68" s="885">
        <v>50</v>
      </c>
      <c r="E68" s="852"/>
      <c r="F68" s="883">
        <f t="shared" si="1"/>
        <v>0</v>
      </c>
    </row>
    <row r="69" spans="1:11" s="882" customFormat="1" ht="63">
      <c r="A69" s="935" t="s">
        <v>1016</v>
      </c>
      <c r="B69" s="934" t="s">
        <v>1015</v>
      </c>
      <c r="C69" s="902" t="s">
        <v>911</v>
      </c>
      <c r="D69" s="885">
        <v>15</v>
      </c>
      <c r="E69" s="852"/>
      <c r="F69" s="883">
        <f t="shared" si="1"/>
        <v>0</v>
      </c>
    </row>
    <row r="70" spans="1:11" s="882" customFormat="1" ht="63">
      <c r="A70" s="935" t="s">
        <v>1014</v>
      </c>
      <c r="B70" s="934" t="s">
        <v>1013</v>
      </c>
      <c r="C70" s="902" t="s">
        <v>911</v>
      </c>
      <c r="D70" s="885">
        <v>6</v>
      </c>
      <c r="E70" s="852"/>
      <c r="F70" s="883">
        <f t="shared" si="1"/>
        <v>0</v>
      </c>
    </row>
    <row r="71" spans="1:11" s="882" customFormat="1" ht="31.5">
      <c r="A71" s="935" t="s">
        <v>1012</v>
      </c>
      <c r="B71" s="934" t="s">
        <v>1011</v>
      </c>
      <c r="C71" s="902" t="s">
        <v>911</v>
      </c>
      <c r="D71" s="885">
        <v>8</v>
      </c>
      <c r="E71" s="852"/>
      <c r="F71" s="883">
        <f t="shared" si="1"/>
        <v>0</v>
      </c>
    </row>
    <row r="72" spans="1:11" s="882" customFormat="1" ht="31.5">
      <c r="A72" s="881" t="s">
        <v>1010</v>
      </c>
      <c r="B72" s="880" t="s">
        <v>1009</v>
      </c>
      <c r="C72" s="879" t="s">
        <v>901</v>
      </c>
      <c r="D72" s="878">
        <v>55</v>
      </c>
      <c r="E72" s="877"/>
      <c r="F72" s="876">
        <f t="shared" si="1"/>
        <v>0</v>
      </c>
    </row>
    <row r="73" spans="1:11" s="882" customFormat="1" ht="31.5">
      <c r="A73" s="881" t="s">
        <v>1008</v>
      </c>
      <c r="B73" s="880" t="s">
        <v>1007</v>
      </c>
      <c r="C73" s="879" t="s">
        <v>901</v>
      </c>
      <c r="D73" s="878">
        <v>15</v>
      </c>
      <c r="E73" s="877"/>
      <c r="F73" s="876">
        <f t="shared" si="1"/>
        <v>0</v>
      </c>
    </row>
    <row r="74" spans="1:11" s="882" customFormat="1" ht="31.5">
      <c r="A74" s="935" t="s">
        <v>1006</v>
      </c>
      <c r="B74" s="934" t="s">
        <v>1005</v>
      </c>
      <c r="C74" s="879" t="s">
        <v>901</v>
      </c>
      <c r="D74" s="885">
        <v>50</v>
      </c>
      <c r="E74" s="852"/>
      <c r="F74" s="883">
        <f t="shared" si="1"/>
        <v>0</v>
      </c>
    </row>
    <row r="75" spans="1:11" ht="16.5" thickBot="1">
      <c r="A75" s="933"/>
      <c r="B75" s="849"/>
      <c r="C75" s="848"/>
      <c r="D75" s="847"/>
      <c r="E75" s="846"/>
      <c r="F75" s="845"/>
    </row>
    <row r="76" spans="1:11" ht="19.5" thickTop="1" thickBot="1">
      <c r="A76" s="844"/>
      <c r="B76" s="843" t="s">
        <v>895</v>
      </c>
      <c r="C76" s="842"/>
      <c r="D76" s="932"/>
      <c r="E76" s="840"/>
      <c r="F76" s="839">
        <f>SUM(F53:F74)</f>
        <v>0</v>
      </c>
    </row>
    <row r="77" spans="1:11" s="836" customFormat="1">
      <c r="A77" s="831"/>
      <c r="B77" s="838"/>
      <c r="C77" s="835"/>
      <c r="D77" s="834"/>
      <c r="E77" s="833"/>
      <c r="F77" s="831"/>
    </row>
    <row r="78" spans="1:11" s="836" customFormat="1">
      <c r="A78" s="831"/>
      <c r="B78" s="831"/>
      <c r="C78" s="835"/>
      <c r="D78" s="834"/>
      <c r="E78" s="833"/>
      <c r="F78" s="831"/>
    </row>
    <row r="79" spans="1:11" s="836" customFormat="1">
      <c r="A79" s="831"/>
      <c r="B79" s="831"/>
      <c r="C79" s="835"/>
      <c r="D79" s="834"/>
      <c r="E79" s="833"/>
      <c r="F79" s="831"/>
    </row>
    <row r="80" spans="1:11" s="836" customFormat="1">
      <c r="A80" s="831"/>
      <c r="B80" s="831"/>
      <c r="C80" s="835"/>
      <c r="D80" s="834"/>
      <c r="E80" s="833"/>
      <c r="F80" s="831"/>
    </row>
  </sheetData>
  <printOptions gridLines="1" gridLinesSet="0"/>
  <pageMargins left="0.98425196850393704" right="0.19685039370078741" top="0.78740157480314965" bottom="0.78740157480314965" header="0.19685039370078741" footer="0.19685039370078741"/>
  <pageSetup paperSize="9" scale="65" firstPageNumber="5" orientation="portrait" useFirstPageNumber="1" r:id="rId1"/>
  <headerFooter alignWithMargins="0">
    <oddHeader xml:space="preserve">&amp;L&amp;"Arial CE,Običajno"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60"/>
  <sheetViews>
    <sheetView showGridLines="0" showWhiteSpace="0" view="pageBreakPreview" topLeftCell="A16" zoomScaleNormal="100" zoomScaleSheetLayoutView="100" workbookViewId="0">
      <selection activeCell="J44" sqref="J44"/>
    </sheetView>
  </sheetViews>
  <sheetFormatPr defaultColWidth="10" defaultRowHeight="17.25" customHeight="1"/>
  <cols>
    <col min="1" max="1" width="10" style="760" customWidth="1"/>
    <col min="2" max="2" width="13" style="762" customWidth="1"/>
    <col min="3" max="4" width="10" style="761" customWidth="1"/>
    <col min="5" max="5" width="11.140625" style="761" customWidth="1"/>
    <col min="6" max="6" width="3.85546875" style="760" customWidth="1"/>
    <col min="7" max="7" width="17.42578125" style="760" customWidth="1"/>
    <col min="8" max="8" width="21.5703125" style="760" customWidth="1"/>
    <col min="9" max="9" width="7.140625" style="760" customWidth="1"/>
    <col min="10" max="15" width="10" style="760" customWidth="1"/>
    <col min="16" max="16" width="21.7109375" style="760" bestFit="1" customWidth="1"/>
    <col min="17" max="16384" width="10" style="760"/>
  </cols>
  <sheetData>
    <row r="1" spans="1:8" s="766" customFormat="1" ht="17.25" customHeight="1">
      <c r="A1" s="783"/>
      <c r="B1" s="785"/>
      <c r="C1" s="784"/>
      <c r="D1" s="780"/>
      <c r="E1" s="782"/>
      <c r="F1" s="773"/>
      <c r="G1" s="772"/>
    </row>
    <row r="2" spans="1:8" s="766" customFormat="1" ht="17.25" customHeight="1">
      <c r="A2" s="783"/>
      <c r="B2" s="785"/>
      <c r="C2" s="780"/>
      <c r="D2" s="780"/>
      <c r="E2" s="782"/>
      <c r="F2" s="773"/>
      <c r="G2" s="772"/>
    </row>
    <row r="3" spans="1:8" s="766" customFormat="1" ht="17.25" customHeight="1">
      <c r="A3" s="786"/>
      <c r="B3" s="785"/>
      <c r="C3" s="784"/>
      <c r="D3" s="780"/>
      <c r="E3" s="782"/>
      <c r="F3" s="773"/>
      <c r="G3" s="772"/>
    </row>
    <row r="4" spans="1:8" s="766" customFormat="1" ht="17.25" customHeight="1">
      <c r="A4" s="783"/>
      <c r="B4" s="785"/>
      <c r="C4" s="784"/>
      <c r="D4" s="780"/>
      <c r="E4" s="782"/>
      <c r="F4" s="773"/>
      <c r="G4" s="772"/>
    </row>
    <row r="5" spans="1:8" s="766" customFormat="1" ht="17.25" customHeight="1">
      <c r="A5" s="781" t="s">
        <v>2205</v>
      </c>
      <c r="B5" s="829"/>
      <c r="C5" s="829"/>
      <c r="D5" s="780"/>
      <c r="E5" s="782"/>
      <c r="F5" s="828"/>
      <c r="G5" s="772"/>
    </row>
    <row r="6" spans="1:8" s="766" customFormat="1" ht="17.25" customHeight="1">
      <c r="A6" s="779"/>
      <c r="B6" s="829"/>
      <c r="C6" s="780"/>
      <c r="D6" s="829"/>
      <c r="E6" s="774"/>
      <c r="F6" s="828"/>
      <c r="G6" s="772"/>
    </row>
    <row r="7" spans="1:8" s="766" customFormat="1" ht="17.25" customHeight="1">
      <c r="A7" s="778"/>
      <c r="B7" s="829"/>
      <c r="C7" s="776"/>
      <c r="D7" s="775"/>
      <c r="E7" s="774"/>
      <c r="F7" s="828"/>
      <c r="G7" s="772"/>
    </row>
    <row r="8" spans="1:8" s="766" customFormat="1" ht="17.25" customHeight="1">
      <c r="A8" s="771" t="s">
        <v>894</v>
      </c>
      <c r="B8" s="829"/>
      <c r="C8" s="776"/>
      <c r="D8" s="775"/>
      <c r="E8" s="774"/>
      <c r="F8" s="828"/>
      <c r="G8" s="772"/>
    </row>
    <row r="9" spans="1:8" ht="17.25" customHeight="1">
      <c r="A9" s="771"/>
      <c r="B9" s="770"/>
      <c r="C9" s="769"/>
      <c r="D9" s="769"/>
      <c r="E9" s="769"/>
      <c r="F9" s="768"/>
      <c r="G9" s="767"/>
      <c r="H9" s="824"/>
    </row>
    <row r="10" spans="1:8" ht="17.25" customHeight="1">
      <c r="A10" s="771"/>
      <c r="F10" s="768"/>
      <c r="G10" s="767"/>
      <c r="H10" s="824"/>
    </row>
    <row r="11" spans="1:8" ht="17.25" customHeight="1">
      <c r="A11" s="771"/>
      <c r="B11" s="770"/>
      <c r="C11" s="769"/>
      <c r="D11" s="769"/>
      <c r="E11" s="769"/>
      <c r="F11" s="768"/>
      <c r="G11" s="767"/>
      <c r="H11" s="824"/>
    </row>
    <row r="12" spans="1:8" ht="17.25" customHeight="1">
      <c r="A12" s="768"/>
      <c r="B12" s="827"/>
      <c r="C12" s="826"/>
      <c r="D12" s="826"/>
      <c r="E12" s="826"/>
      <c r="F12" s="768"/>
      <c r="G12" s="767" t="s">
        <v>19</v>
      </c>
      <c r="H12" s="825"/>
    </row>
    <row r="13" spans="1:8" s="820" customFormat="1" ht="17.25" customHeight="1">
      <c r="A13" s="771"/>
      <c r="B13" s="777"/>
      <c r="C13" s="777"/>
      <c r="D13" s="777"/>
      <c r="E13" s="777"/>
      <c r="F13" s="771"/>
      <c r="G13" s="767" t="s">
        <v>19</v>
      </c>
      <c r="H13" s="824"/>
    </row>
    <row r="14" spans="1:8" s="820" customFormat="1" ht="17.25" customHeight="1">
      <c r="A14" s="808"/>
      <c r="B14" s="808" t="s">
        <v>893</v>
      </c>
      <c r="C14" s="812"/>
      <c r="D14" s="811"/>
      <c r="E14" s="811"/>
      <c r="F14" s="811"/>
      <c r="G14" s="808"/>
      <c r="H14" s="808"/>
    </row>
    <row r="15" spans="1:8" s="820" customFormat="1" ht="17.25" customHeight="1">
      <c r="A15" s="808"/>
      <c r="B15" s="808"/>
      <c r="C15" s="812"/>
      <c r="D15" s="811"/>
      <c r="E15" s="811"/>
      <c r="F15" s="811"/>
      <c r="G15" s="808"/>
      <c r="H15" s="823"/>
    </row>
    <row r="16" spans="1:8" s="820" customFormat="1" ht="17.25" customHeight="1">
      <c r="A16" s="808"/>
      <c r="B16" s="808"/>
      <c r="C16" s="812"/>
      <c r="D16" s="811"/>
      <c r="E16" s="811"/>
      <c r="F16" s="822" t="s">
        <v>19</v>
      </c>
      <c r="G16" s="811"/>
      <c r="H16" s="821"/>
    </row>
    <row r="17" spans="1:16" s="816" customFormat="1" ht="17.25" customHeight="1">
      <c r="A17" s="808"/>
      <c r="B17" s="808"/>
      <c r="C17" s="812"/>
      <c r="D17" s="811"/>
      <c r="E17" s="811"/>
      <c r="G17" s="819" t="s">
        <v>19</v>
      </c>
      <c r="H17" s="818" t="s">
        <v>892</v>
      </c>
    </row>
    <row r="18" spans="1:16" s="816" customFormat="1" ht="17.25" customHeight="1">
      <c r="A18" s="808"/>
      <c r="B18" s="808"/>
      <c r="C18" s="812"/>
      <c r="D18" s="811"/>
      <c r="E18" s="811"/>
      <c r="G18" s="819"/>
      <c r="H18" s="818"/>
    </row>
    <row r="19" spans="1:16" s="816" customFormat="1" ht="17.25" customHeight="1">
      <c r="A19" s="808"/>
      <c r="B19" s="808"/>
      <c r="C19" s="812"/>
      <c r="D19" s="811"/>
      <c r="E19" s="811"/>
      <c r="F19" s="811"/>
      <c r="G19" s="811"/>
      <c r="H19" s="1427"/>
    </row>
    <row r="20" spans="1:16" s="809" customFormat="1" ht="17.25" customHeight="1">
      <c r="A20" s="772"/>
      <c r="B20" s="808" t="s">
        <v>2203</v>
      </c>
      <c r="C20" s="812"/>
      <c r="D20" s="811"/>
      <c r="E20" s="811"/>
      <c r="F20" s="811"/>
      <c r="G20" s="811"/>
      <c r="H20" s="813">
        <f>KANALIZACIJA!F88</f>
        <v>0</v>
      </c>
    </row>
    <row r="21" spans="1:16" s="809" customFormat="1" ht="17.25" customHeight="1">
      <c r="A21" s="772"/>
      <c r="B21" s="808" t="s">
        <v>2204</v>
      </c>
      <c r="C21" s="812"/>
      <c r="D21" s="815"/>
      <c r="E21" s="815"/>
      <c r="F21" s="815"/>
      <c r="G21" s="815"/>
      <c r="H21" s="813">
        <f>KANALIZACIJA!F212</f>
        <v>0</v>
      </c>
    </row>
    <row r="22" spans="1:16" s="809" customFormat="1" ht="17.25" customHeight="1">
      <c r="A22" s="772"/>
      <c r="B22" s="808"/>
      <c r="C22" s="812"/>
      <c r="D22" s="812"/>
      <c r="E22" s="812"/>
      <c r="F22" s="812"/>
      <c r="G22" s="811"/>
      <c r="H22" s="810"/>
    </row>
    <row r="23" spans="1:16" s="809" customFormat="1" ht="17.25" customHeight="1" thickBot="1">
      <c r="A23" s="776"/>
      <c r="B23" s="803" t="s">
        <v>1004</v>
      </c>
      <c r="C23" s="802"/>
      <c r="D23" s="801"/>
      <c r="E23" s="801"/>
      <c r="F23" s="801"/>
      <c r="G23" s="800"/>
      <c r="H23" s="799">
        <f>SUM(H20:H22)</f>
        <v>0</v>
      </c>
    </row>
    <row r="24" spans="1:16" ht="17.25" customHeight="1" thickTop="1">
      <c r="A24" s="808"/>
      <c r="B24" s="776"/>
      <c r="C24" s="805"/>
      <c r="D24" s="804"/>
      <c r="E24" s="804"/>
      <c r="F24" s="804"/>
      <c r="G24" s="776"/>
      <c r="H24" s="776"/>
      <c r="P24" s="807"/>
    </row>
    <row r="25" spans="1:16" ht="17.25" customHeight="1">
      <c r="B25" s="760"/>
      <c r="C25" s="798"/>
      <c r="D25" s="797"/>
      <c r="E25" s="797"/>
      <c r="F25" s="797"/>
      <c r="G25" s="796"/>
      <c r="H25" s="796"/>
    </row>
    <row r="26" spans="1:16" ht="17.25" customHeight="1">
      <c r="A26" s="796"/>
      <c r="B26" s="760"/>
      <c r="C26" s="798"/>
      <c r="D26" s="797"/>
      <c r="E26" s="797"/>
      <c r="F26" s="797"/>
      <c r="G26" s="796"/>
      <c r="H26" s="796"/>
    </row>
    <row r="27" spans="1:16" ht="17.25" customHeight="1">
      <c r="A27" s="796"/>
      <c r="B27" s="796"/>
      <c r="C27" s="798"/>
      <c r="D27" s="797"/>
      <c r="E27" s="797"/>
      <c r="F27" s="797"/>
      <c r="G27" s="796"/>
      <c r="H27" s="796"/>
    </row>
    <row r="28" spans="1:16" ht="17.25" customHeight="1">
      <c r="A28" s="768"/>
      <c r="B28" s="787"/>
      <c r="C28" s="795"/>
      <c r="F28" s="761"/>
    </row>
    <row r="29" spans="1:16" ht="17.25" customHeight="1">
      <c r="B29" s="760"/>
      <c r="C29" s="762"/>
      <c r="F29" s="761"/>
    </row>
    <row r="30" spans="1:16" ht="17.25" customHeight="1">
      <c r="B30" s="760"/>
      <c r="C30" s="762"/>
      <c r="F30" s="761"/>
    </row>
    <row r="31" spans="1:16" ht="17.25" customHeight="1">
      <c r="B31" s="794"/>
      <c r="C31" s="793"/>
      <c r="D31" s="792"/>
      <c r="E31" s="792"/>
      <c r="F31" s="792"/>
      <c r="H31" s="791"/>
    </row>
    <row r="32" spans="1:16" ht="17.25" customHeight="1">
      <c r="B32" s="791"/>
      <c r="C32" s="793"/>
      <c r="D32" s="792"/>
      <c r="E32" s="792"/>
      <c r="F32" s="792"/>
      <c r="H32" s="791"/>
    </row>
    <row r="33" spans="1:14" ht="17.25" customHeight="1">
      <c r="B33" s="791"/>
      <c r="C33" s="793"/>
      <c r="D33" s="792"/>
      <c r="E33" s="792"/>
      <c r="F33" s="792"/>
      <c r="G33" s="791"/>
      <c r="H33" s="791"/>
    </row>
    <row r="34" spans="1:14" ht="17.25" customHeight="1">
      <c r="B34" s="788"/>
      <c r="C34" s="790"/>
      <c r="D34" s="790"/>
      <c r="E34" s="790"/>
      <c r="F34" s="789"/>
      <c r="G34" s="768"/>
      <c r="H34" s="787"/>
    </row>
    <row r="35" spans="1:14" ht="17.25" customHeight="1">
      <c r="A35" s="788"/>
      <c r="B35" s="785"/>
      <c r="C35" s="785"/>
      <c r="D35" s="780"/>
      <c r="E35" s="782"/>
      <c r="F35" s="773"/>
      <c r="G35" s="772"/>
      <c r="H35" s="787"/>
    </row>
    <row r="36" spans="1:14" ht="17.25" customHeight="1">
      <c r="A36" s="786"/>
      <c r="B36" s="785"/>
      <c r="C36" s="780"/>
      <c r="D36" s="780"/>
      <c r="E36" s="782"/>
      <c r="F36" s="773"/>
      <c r="G36" s="772"/>
    </row>
    <row r="37" spans="1:14" ht="17.25" customHeight="1">
      <c r="A37" s="783"/>
      <c r="B37" s="785"/>
      <c r="C37" s="784"/>
      <c r="D37" s="780"/>
      <c r="E37" s="782"/>
      <c r="F37" s="773"/>
      <c r="G37" s="772"/>
    </row>
    <row r="38" spans="1:14" ht="17.25" customHeight="1">
      <c r="A38" s="786"/>
      <c r="B38" s="785"/>
      <c r="C38" s="784"/>
      <c r="D38" s="780"/>
      <c r="E38" s="782"/>
      <c r="F38" s="773"/>
      <c r="G38" s="772"/>
      <c r="H38" s="766"/>
      <c r="K38" s="762"/>
      <c r="L38" s="761"/>
      <c r="M38" s="761"/>
      <c r="N38" s="761"/>
    </row>
    <row r="39" spans="1:14" ht="17.25" customHeight="1">
      <c r="A39" s="783"/>
      <c r="B39" s="785"/>
      <c r="C39" s="780"/>
      <c r="D39" s="780"/>
      <c r="E39" s="782"/>
      <c r="F39" s="773"/>
      <c r="G39" s="772"/>
      <c r="H39" s="766"/>
      <c r="K39" s="762"/>
      <c r="L39" s="761"/>
      <c r="M39" s="761"/>
      <c r="N39" s="761"/>
    </row>
    <row r="40" spans="1:14" ht="17.25" customHeight="1">
      <c r="A40" s="783"/>
      <c r="B40" s="785"/>
      <c r="C40" s="784"/>
      <c r="D40" s="780"/>
      <c r="E40" s="782"/>
      <c r="F40" s="773"/>
      <c r="G40" s="772"/>
      <c r="H40" s="766"/>
      <c r="K40" s="762"/>
      <c r="L40" s="761"/>
      <c r="M40" s="761"/>
      <c r="N40" s="761"/>
    </row>
    <row r="41" spans="1:14" ht="17.25" customHeight="1">
      <c r="A41" s="786"/>
      <c r="B41" s="785"/>
      <c r="C41" s="784"/>
      <c r="D41" s="780"/>
      <c r="E41" s="782"/>
      <c r="F41" s="773"/>
      <c r="G41" s="772"/>
      <c r="H41" s="766"/>
    </row>
    <row r="42" spans="1:14" ht="17.25" customHeight="1">
      <c r="A42" s="783"/>
      <c r="B42" s="777"/>
      <c r="C42" s="777"/>
      <c r="D42" s="780"/>
      <c r="E42" s="782"/>
      <c r="F42" s="773"/>
      <c r="G42" s="772"/>
      <c r="H42" s="766"/>
    </row>
    <row r="43" spans="1:14" ht="17.25" customHeight="1">
      <c r="A43" s="781"/>
      <c r="B43" s="777"/>
      <c r="C43" s="780"/>
      <c r="D43" s="777"/>
      <c r="E43" s="774"/>
      <c r="F43" s="773"/>
      <c r="G43" s="772"/>
      <c r="H43" s="766"/>
    </row>
    <row r="44" spans="1:14" ht="17.25" customHeight="1">
      <c r="A44" s="779"/>
      <c r="B44" s="777"/>
      <c r="C44" s="776"/>
      <c r="D44" s="775"/>
      <c r="E44" s="774"/>
      <c r="F44" s="773"/>
      <c r="G44" s="772"/>
      <c r="H44" s="766"/>
    </row>
    <row r="45" spans="1:14" ht="17.25" customHeight="1">
      <c r="A45" s="778"/>
      <c r="B45" s="777"/>
      <c r="C45" s="776"/>
      <c r="D45" s="775"/>
      <c r="E45" s="774"/>
      <c r="F45" s="773"/>
      <c r="G45" s="772"/>
      <c r="H45" s="766"/>
    </row>
    <row r="46" spans="1:14" ht="17.25" customHeight="1">
      <c r="A46" s="771"/>
      <c r="B46" s="770"/>
      <c r="C46" s="769"/>
      <c r="D46" s="769"/>
      <c r="E46" s="769"/>
      <c r="F46" s="768"/>
      <c r="G46" s="767"/>
      <c r="H46" s="766"/>
    </row>
    <row r="47" spans="1:14" ht="17.25" customHeight="1">
      <c r="A47" s="778"/>
      <c r="B47" s="777"/>
      <c r="C47" s="776"/>
      <c r="D47" s="775"/>
      <c r="E47" s="774"/>
      <c r="F47" s="773"/>
      <c r="G47" s="772"/>
      <c r="H47" s="766"/>
    </row>
    <row r="48" spans="1:14" ht="17.25" customHeight="1">
      <c r="A48" s="771"/>
      <c r="B48" s="770"/>
      <c r="C48" s="769"/>
      <c r="D48" s="769"/>
      <c r="E48" s="769"/>
      <c r="F48" s="768"/>
      <c r="G48" s="767"/>
      <c r="H48" s="766"/>
    </row>
    <row r="49" spans="1:8" ht="17.25" customHeight="1">
      <c r="A49" s="778"/>
      <c r="B49" s="777"/>
      <c r="C49" s="776"/>
      <c r="D49" s="775"/>
      <c r="E49" s="774"/>
      <c r="F49" s="773"/>
      <c r="G49" s="772"/>
      <c r="H49" s="766"/>
    </row>
    <row r="50" spans="1:8" ht="17.25" customHeight="1">
      <c r="A50" s="771"/>
      <c r="B50" s="770"/>
      <c r="C50" s="769"/>
      <c r="D50" s="769"/>
      <c r="E50" s="769"/>
      <c r="F50" s="768"/>
      <c r="G50" s="767"/>
      <c r="H50" s="766"/>
    </row>
    <row r="51" spans="1:8" ht="17.25" customHeight="1">
      <c r="A51" s="778"/>
      <c r="B51" s="777"/>
      <c r="C51" s="776"/>
      <c r="D51" s="775"/>
      <c r="E51" s="774"/>
      <c r="F51" s="773"/>
      <c r="G51" s="772"/>
      <c r="H51" s="766"/>
    </row>
    <row r="52" spans="1:8" ht="17.25" customHeight="1">
      <c r="A52" s="771"/>
      <c r="B52" s="770"/>
      <c r="C52" s="769"/>
      <c r="D52" s="769"/>
      <c r="E52" s="769"/>
      <c r="F52" s="768"/>
      <c r="G52" s="767"/>
      <c r="H52" s="766"/>
    </row>
    <row r="58" spans="1:8" ht="17.25" customHeight="1">
      <c r="B58" s="765"/>
      <c r="C58" s="764"/>
      <c r="D58" s="764"/>
      <c r="E58" s="764"/>
      <c r="F58" s="763"/>
      <c r="G58" s="763"/>
    </row>
    <row r="59" spans="1:8" ht="17.25" customHeight="1">
      <c r="A59" s="763"/>
      <c r="H59" s="763"/>
    </row>
    <row r="60" spans="1:8" s="763" customFormat="1" ht="17.25" customHeight="1">
      <c r="A60" s="760"/>
      <c r="B60" s="762"/>
      <c r="C60" s="761"/>
      <c r="D60" s="761"/>
      <c r="E60" s="761"/>
      <c r="F60" s="760"/>
      <c r="G60" s="760"/>
      <c r="H60" s="760"/>
    </row>
  </sheetData>
  <printOptions gridLinesSet="0"/>
  <pageMargins left="0.98425196850393704" right="0.19685039370078741" top="0.78740157480314965" bottom="0.78740157480314965" header="0.19685039370078741" footer="0.19685039370078741"/>
  <pageSetup paperSize="9" scale="80" firstPageNumber="4" orientation="portrait" useFirstPageNumber="1" r:id="rId1"/>
  <headerFooter alignWithMargins="0">
    <oddFooter xml:space="preserve">&amp;C&amp;"Arial CE,Regular\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view="pageBreakPreview" topLeftCell="A10" zoomScale="60" zoomScaleNormal="130" workbookViewId="0">
      <selection activeCell="N20" sqref="N20"/>
    </sheetView>
  </sheetViews>
  <sheetFormatPr defaultRowHeight="15"/>
  <cols>
    <col min="1" max="1" width="3.42578125" style="944" customWidth="1"/>
    <col min="2" max="2" width="50.7109375" style="944" customWidth="1"/>
    <col min="3" max="3" width="4.85546875" style="944" customWidth="1"/>
    <col min="4" max="4" width="9.85546875" style="944" customWidth="1"/>
    <col min="5" max="5" width="8.42578125" style="944" bestFit="1" customWidth="1"/>
    <col min="6" max="6" width="11.5703125" style="944" customWidth="1"/>
    <col min="7" max="16384" width="9.140625" style="944"/>
  </cols>
  <sheetData>
    <row r="1" spans="1:6">
      <c r="A1" s="945" t="s">
        <v>1092</v>
      </c>
      <c r="B1" s="945"/>
      <c r="C1" s="945"/>
      <c r="D1" s="945"/>
      <c r="E1" s="945"/>
      <c r="F1" s="945"/>
    </row>
    <row r="2" spans="1:6">
      <c r="A2" s="946"/>
      <c r="B2" s="945"/>
      <c r="C2" s="945"/>
      <c r="D2" s="945"/>
      <c r="E2" s="945"/>
      <c r="F2" s="947"/>
    </row>
    <row r="3" spans="1:6">
      <c r="A3" s="949"/>
      <c r="B3" s="945" t="s">
        <v>128</v>
      </c>
      <c r="C3" s="951"/>
      <c r="D3" s="950"/>
      <c r="E3" s="950"/>
      <c r="F3" s="950"/>
    </row>
    <row r="4" spans="1:6">
      <c r="A4" s="949"/>
      <c r="B4" s="950"/>
      <c r="C4" s="951"/>
      <c r="D4" s="950"/>
      <c r="E4" s="950"/>
      <c r="F4" s="950"/>
    </row>
    <row r="5" spans="1:6" ht="57" customHeight="1">
      <c r="A5" s="949"/>
      <c r="B5" s="1680" t="s">
        <v>1094</v>
      </c>
      <c r="C5" s="1680"/>
      <c r="D5" s="1680"/>
      <c r="E5" s="1680"/>
      <c r="F5" s="1680"/>
    </row>
    <row r="6" spans="1:6" ht="30" customHeight="1">
      <c r="A6" s="949"/>
      <c r="B6" s="1680" t="s">
        <v>1095</v>
      </c>
      <c r="C6" s="1680"/>
      <c r="D6" s="1680"/>
      <c r="E6" s="1680"/>
      <c r="F6" s="1680"/>
    </row>
    <row r="7" spans="1:6" ht="30" customHeight="1">
      <c r="A7" s="949"/>
      <c r="B7" s="1680" t="s">
        <v>1096</v>
      </c>
      <c r="C7" s="1680"/>
      <c r="D7" s="1680"/>
      <c r="E7" s="1680"/>
      <c r="F7" s="1680"/>
    </row>
    <row r="8" spans="1:6" ht="30" customHeight="1">
      <c r="A8" s="949"/>
      <c r="B8" s="1680" t="s">
        <v>1097</v>
      </c>
      <c r="C8" s="1680"/>
      <c r="D8" s="1680"/>
      <c r="E8" s="1680"/>
      <c r="F8" s="1680"/>
    </row>
    <row r="9" spans="1:6" ht="30" customHeight="1">
      <c r="A9" s="949"/>
      <c r="B9" s="1680" t="s">
        <v>1098</v>
      </c>
      <c r="C9" s="1680"/>
      <c r="D9" s="1680"/>
      <c r="E9" s="1680"/>
      <c r="F9" s="1680"/>
    </row>
    <row r="10" spans="1:6" ht="45" customHeight="1">
      <c r="A10" s="949"/>
      <c r="B10" s="1680" t="s">
        <v>1099</v>
      </c>
      <c r="C10" s="1680"/>
      <c r="D10" s="1680"/>
      <c r="E10" s="1680"/>
      <c r="F10" s="1680"/>
    </row>
    <row r="11" spans="1:6" ht="30" customHeight="1">
      <c r="A11" s="949"/>
      <c r="B11" s="1680" t="s">
        <v>1100</v>
      </c>
      <c r="C11" s="1680"/>
      <c r="D11" s="1680"/>
      <c r="E11" s="1680"/>
      <c r="F11" s="1680"/>
    </row>
    <row r="12" spans="1:6" ht="30" customHeight="1">
      <c r="A12" s="949"/>
      <c r="B12" s="1680" t="s">
        <v>1101</v>
      </c>
      <c r="C12" s="1680"/>
      <c r="D12" s="1680"/>
      <c r="E12" s="1680"/>
      <c r="F12" s="1680"/>
    </row>
    <row r="13" spans="1:6">
      <c r="A13" s="949"/>
      <c r="B13" s="952"/>
      <c r="C13" s="951"/>
      <c r="D13" s="950"/>
      <c r="E13" s="950"/>
      <c r="F13" s="950"/>
    </row>
    <row r="14" spans="1:6">
      <c r="A14" s="948" t="s">
        <v>1089</v>
      </c>
      <c r="B14" s="953" t="s">
        <v>1102</v>
      </c>
      <c r="C14" s="951"/>
      <c r="D14" s="950"/>
      <c r="E14" s="951"/>
      <c r="F14" s="951"/>
    </row>
    <row r="15" spans="1:6">
      <c r="A15" s="949"/>
      <c r="B15" s="952"/>
      <c r="C15" s="951"/>
      <c r="D15" s="950"/>
      <c r="E15" s="951"/>
      <c r="F15" s="951"/>
    </row>
    <row r="16" spans="1:6" ht="45">
      <c r="A16" s="949" t="s">
        <v>1103</v>
      </c>
      <c r="B16" s="952" t="s">
        <v>1104</v>
      </c>
      <c r="C16" s="950" t="s">
        <v>1105</v>
      </c>
      <c r="D16" s="950">
        <v>20</v>
      </c>
      <c r="E16" s="950"/>
      <c r="F16" s="950">
        <f>E16*D16</f>
        <v>0</v>
      </c>
    </row>
    <row r="17" spans="1:6">
      <c r="A17" s="949"/>
      <c r="B17" s="952"/>
      <c r="C17" s="951"/>
      <c r="D17" s="950"/>
      <c r="E17" s="950"/>
      <c r="F17" s="950"/>
    </row>
    <row r="18" spans="1:6" ht="60">
      <c r="A18" s="949" t="s">
        <v>1106</v>
      </c>
      <c r="B18" s="952" t="s">
        <v>1107</v>
      </c>
      <c r="C18" s="950" t="s">
        <v>9</v>
      </c>
      <c r="D18" s="950">
        <v>203.58</v>
      </c>
      <c r="E18" s="950"/>
      <c r="F18" s="950">
        <f>E18*D18</f>
        <v>0</v>
      </c>
    </row>
    <row r="19" spans="1:6">
      <c r="A19" s="949"/>
      <c r="B19" s="952"/>
      <c r="C19" s="950"/>
      <c r="D19" s="950"/>
      <c r="E19" s="950"/>
      <c r="F19" s="950"/>
    </row>
    <row r="20" spans="1:6" ht="45">
      <c r="A20" s="949" t="s">
        <v>1108</v>
      </c>
      <c r="B20" s="952" t="s">
        <v>1109</v>
      </c>
      <c r="C20" s="950" t="s">
        <v>9</v>
      </c>
      <c r="D20" s="950">
        <v>22.620000000000005</v>
      </c>
      <c r="E20" s="950"/>
      <c r="F20" s="950">
        <f>E20*D20</f>
        <v>0</v>
      </c>
    </row>
    <row r="21" spans="1:6">
      <c r="A21" s="949"/>
      <c r="B21" s="952"/>
      <c r="C21" s="950"/>
      <c r="D21" s="950"/>
      <c r="E21" s="950"/>
      <c r="F21" s="950"/>
    </row>
    <row r="22" spans="1:6" ht="45">
      <c r="A22" s="949" t="s">
        <v>1110</v>
      </c>
      <c r="B22" s="952" t="s">
        <v>1111</v>
      </c>
      <c r="C22" s="950" t="s">
        <v>12</v>
      </c>
      <c r="D22" s="950">
        <v>157.69</v>
      </c>
      <c r="E22" s="950"/>
      <c r="F22" s="950">
        <f>E22*D22</f>
        <v>0</v>
      </c>
    </row>
    <row r="23" spans="1:6">
      <c r="A23" s="949"/>
      <c r="B23" s="952"/>
      <c r="C23" s="950"/>
      <c r="D23" s="950"/>
      <c r="E23" s="950"/>
      <c r="F23" s="950"/>
    </row>
    <row r="24" spans="1:6" ht="30">
      <c r="A24" s="949" t="s">
        <v>1112</v>
      </c>
      <c r="B24" s="952" t="s">
        <v>1113</v>
      </c>
      <c r="C24" s="950" t="s">
        <v>12</v>
      </c>
      <c r="D24" s="950">
        <v>157.69</v>
      </c>
      <c r="E24" s="950"/>
      <c r="F24" s="950">
        <f>E24*D24</f>
        <v>0</v>
      </c>
    </row>
    <row r="25" spans="1:6">
      <c r="A25" s="949"/>
      <c r="B25" s="952"/>
      <c r="C25" s="950"/>
      <c r="D25" s="950"/>
      <c r="E25" s="950"/>
      <c r="F25" s="950"/>
    </row>
    <row r="26" spans="1:6" ht="30">
      <c r="A26" s="949" t="s">
        <v>1114</v>
      </c>
      <c r="B26" s="952" t="s">
        <v>1115</v>
      </c>
      <c r="C26" s="950" t="s">
        <v>12</v>
      </c>
      <c r="D26" s="950">
        <v>232.89</v>
      </c>
      <c r="E26" s="950"/>
      <c r="F26" s="950">
        <f>E26*D26</f>
        <v>0</v>
      </c>
    </row>
    <row r="27" spans="1:6">
      <c r="A27" s="949"/>
      <c r="B27" s="952"/>
      <c r="C27" s="950"/>
      <c r="D27" s="950"/>
      <c r="E27" s="950"/>
      <c r="F27" s="950"/>
    </row>
    <row r="28" spans="1:6" ht="105">
      <c r="A28" s="949" t="s">
        <v>1116</v>
      </c>
      <c r="B28" s="952" t="s">
        <v>1117</v>
      </c>
      <c r="C28" s="950" t="s">
        <v>43</v>
      </c>
      <c r="D28" s="950">
        <v>52</v>
      </c>
      <c r="E28" s="950"/>
      <c r="F28" s="950">
        <f>E28*D28</f>
        <v>0</v>
      </c>
    </row>
    <row r="29" spans="1:6">
      <c r="A29" s="949"/>
      <c r="B29" s="952"/>
      <c r="C29" s="950"/>
      <c r="D29" s="950"/>
      <c r="E29" s="950"/>
      <c r="F29" s="950"/>
    </row>
    <row r="30" spans="1:6" ht="30">
      <c r="A30" s="949" t="s">
        <v>1118</v>
      </c>
      <c r="B30" s="952" t="s">
        <v>1119</v>
      </c>
      <c r="C30" s="950" t="s">
        <v>9</v>
      </c>
      <c r="D30" s="950">
        <v>23.683499999999999</v>
      </c>
      <c r="E30" s="950"/>
      <c r="F30" s="950">
        <f>E30*D30</f>
        <v>0</v>
      </c>
    </row>
    <row r="31" spans="1:6">
      <c r="A31" s="949"/>
      <c r="B31" s="952"/>
      <c r="C31" s="950"/>
      <c r="D31" s="950"/>
      <c r="E31" s="950"/>
      <c r="F31" s="950"/>
    </row>
    <row r="32" spans="1:6" ht="30">
      <c r="A32" s="949" t="s">
        <v>1120</v>
      </c>
      <c r="B32" s="952" t="s">
        <v>1121</v>
      </c>
      <c r="C32" s="950" t="s">
        <v>9</v>
      </c>
      <c r="D32" s="950">
        <v>7.8</v>
      </c>
      <c r="E32" s="950"/>
      <c r="F32" s="950">
        <f>E32*D32</f>
        <v>0</v>
      </c>
    </row>
    <row r="33" spans="1:6">
      <c r="A33" s="949"/>
      <c r="B33" s="952"/>
      <c r="C33" s="950"/>
      <c r="D33" s="950"/>
      <c r="E33" s="950"/>
      <c r="F33" s="950"/>
    </row>
    <row r="34" spans="1:6" ht="30">
      <c r="A34" s="949" t="s">
        <v>1122</v>
      </c>
      <c r="B34" s="952" t="s">
        <v>1123</v>
      </c>
      <c r="C34" s="950" t="s">
        <v>31</v>
      </c>
      <c r="D34" s="950">
        <v>202.17600000000002</v>
      </c>
      <c r="E34" s="950"/>
      <c r="F34" s="950">
        <f>E34*D34</f>
        <v>0</v>
      </c>
    </row>
    <row r="35" spans="1:6">
      <c r="A35" s="949"/>
      <c r="B35" s="952"/>
      <c r="C35" s="950"/>
      <c r="D35" s="950"/>
      <c r="E35" s="950"/>
      <c r="F35" s="950"/>
    </row>
    <row r="36" spans="1:6">
      <c r="A36" s="949" t="s">
        <v>1124</v>
      </c>
      <c r="B36" s="952" t="s">
        <v>1125</v>
      </c>
      <c r="C36" s="950" t="s">
        <v>12</v>
      </c>
      <c r="D36" s="950">
        <v>26</v>
      </c>
      <c r="E36" s="950"/>
      <c r="F36" s="950">
        <f>E36*D36</f>
        <v>0</v>
      </c>
    </row>
    <row r="37" spans="1:6">
      <c r="A37" s="949"/>
      <c r="B37" s="952"/>
      <c r="C37" s="950"/>
      <c r="D37" s="950"/>
      <c r="E37" s="950"/>
      <c r="F37" s="950"/>
    </row>
    <row r="38" spans="1:6" ht="30">
      <c r="A38" s="949" t="s">
        <v>1126</v>
      </c>
      <c r="B38" s="952" t="s">
        <v>1127</v>
      </c>
      <c r="C38" s="950" t="s">
        <v>12</v>
      </c>
      <c r="D38" s="950">
        <v>165.78449999999998</v>
      </c>
      <c r="E38" s="950"/>
      <c r="F38" s="950">
        <f>E38*D38</f>
        <v>0</v>
      </c>
    </row>
    <row r="39" spans="1:6">
      <c r="A39" s="949"/>
      <c r="B39" s="952"/>
      <c r="C39" s="950"/>
      <c r="D39" s="950"/>
      <c r="E39" s="950"/>
      <c r="F39" s="950"/>
    </row>
    <row r="40" spans="1:6" ht="30">
      <c r="A40" s="949" t="s">
        <v>1128</v>
      </c>
      <c r="B40" s="952" t="s">
        <v>1129</v>
      </c>
      <c r="C40" s="950" t="s">
        <v>15</v>
      </c>
      <c r="D40" s="950">
        <v>157.88999999999999</v>
      </c>
      <c r="E40" s="950"/>
      <c r="F40" s="950">
        <f>E40*D40</f>
        <v>0</v>
      </c>
    </row>
    <row r="41" spans="1:6">
      <c r="A41" s="949"/>
      <c r="B41" s="952"/>
      <c r="C41" s="950"/>
      <c r="D41" s="950"/>
      <c r="E41" s="950"/>
      <c r="F41" s="950"/>
    </row>
    <row r="42" spans="1:6" ht="30">
      <c r="A42" s="949" t="s">
        <v>1130</v>
      </c>
      <c r="B42" s="952" t="s">
        <v>1131</v>
      </c>
      <c r="C42" s="950" t="s">
        <v>15</v>
      </c>
      <c r="D42" s="950">
        <v>30</v>
      </c>
      <c r="E42" s="950"/>
      <c r="F42" s="950">
        <f>E42*D42</f>
        <v>0</v>
      </c>
    </row>
    <row r="43" spans="1:6">
      <c r="A43" s="949"/>
      <c r="B43" s="952"/>
      <c r="C43" s="950"/>
      <c r="D43" s="950"/>
      <c r="E43" s="950"/>
      <c r="F43" s="950"/>
    </row>
    <row r="44" spans="1:6" ht="30">
      <c r="A44" s="949" t="s">
        <v>1132</v>
      </c>
      <c r="B44" s="952" t="s">
        <v>1133</v>
      </c>
      <c r="C44" s="950" t="s">
        <v>15</v>
      </c>
      <c r="D44" s="950">
        <v>75</v>
      </c>
      <c r="E44" s="950"/>
      <c r="F44" s="950">
        <f>E44*D44</f>
        <v>0</v>
      </c>
    </row>
    <row r="45" spans="1:6">
      <c r="A45" s="949"/>
      <c r="B45" s="952"/>
      <c r="C45" s="950"/>
      <c r="D45" s="950"/>
      <c r="E45" s="950"/>
      <c r="F45" s="950"/>
    </row>
    <row r="46" spans="1:6" ht="45">
      <c r="A46" s="949" t="s">
        <v>1134</v>
      </c>
      <c r="B46" s="952" t="s">
        <v>1135</v>
      </c>
      <c r="C46" s="950" t="s">
        <v>43</v>
      </c>
      <c r="D46" s="950">
        <v>35</v>
      </c>
      <c r="E46" s="950"/>
      <c r="F46" s="950">
        <f>E46*D46</f>
        <v>0</v>
      </c>
    </row>
    <row r="47" spans="1:6">
      <c r="A47" s="949"/>
      <c r="B47" s="952"/>
      <c r="C47" s="950"/>
      <c r="D47" s="950"/>
      <c r="E47" s="950"/>
      <c r="F47" s="950"/>
    </row>
    <row r="48" spans="1:6" ht="60">
      <c r="A48" s="949" t="s">
        <v>1136</v>
      </c>
      <c r="B48" s="952" t="s">
        <v>1137</v>
      </c>
      <c r="C48" s="950" t="s">
        <v>43</v>
      </c>
      <c r="D48" s="950">
        <v>35</v>
      </c>
      <c r="E48" s="950"/>
      <c r="F48" s="950">
        <f>E48*D48</f>
        <v>0</v>
      </c>
    </row>
    <row r="49" spans="1:6">
      <c r="A49" s="949"/>
      <c r="B49" s="952"/>
      <c r="C49" s="950"/>
      <c r="D49" s="950"/>
      <c r="E49" s="950"/>
      <c r="F49" s="950"/>
    </row>
    <row r="50" spans="1:6" ht="30">
      <c r="A50" s="949" t="s">
        <v>1138</v>
      </c>
      <c r="B50" s="952" t="s">
        <v>1139</v>
      </c>
      <c r="C50" s="950"/>
      <c r="D50" s="950"/>
      <c r="E50" s="950"/>
      <c r="F50" s="950"/>
    </row>
    <row r="51" spans="1:6">
      <c r="A51" s="949"/>
      <c r="B51" s="952" t="s">
        <v>1140</v>
      </c>
      <c r="C51" s="950" t="s">
        <v>1105</v>
      </c>
      <c r="D51" s="950">
        <v>12</v>
      </c>
      <c r="E51" s="950"/>
      <c r="F51" s="950">
        <f>E51*D51</f>
        <v>0</v>
      </c>
    </row>
    <row r="52" spans="1:6">
      <c r="A52" s="949"/>
      <c r="B52" s="952" t="s">
        <v>1141</v>
      </c>
      <c r="C52" s="950" t="s">
        <v>1105</v>
      </c>
      <c r="D52" s="950">
        <v>6</v>
      </c>
      <c r="E52" s="950"/>
      <c r="F52" s="950">
        <f>E52*D52</f>
        <v>0</v>
      </c>
    </row>
    <row r="53" spans="1:6">
      <c r="A53" s="949"/>
      <c r="B53" s="952" t="s">
        <v>1142</v>
      </c>
      <c r="C53" s="950" t="s">
        <v>1105</v>
      </c>
      <c r="D53" s="950">
        <v>1</v>
      </c>
      <c r="E53" s="950"/>
      <c r="F53" s="950">
        <f>E53*D53</f>
        <v>0</v>
      </c>
    </row>
    <row r="54" spans="1:6">
      <c r="A54" s="949"/>
      <c r="B54" s="952" t="s">
        <v>1143</v>
      </c>
      <c r="C54" s="950" t="s">
        <v>1105</v>
      </c>
      <c r="D54" s="950">
        <v>1</v>
      </c>
      <c r="E54" s="950"/>
      <c r="F54" s="950">
        <f>E54*D54</f>
        <v>0</v>
      </c>
    </row>
    <row r="55" spans="1:6">
      <c r="A55" s="949"/>
      <c r="B55" s="952" t="s">
        <v>1144</v>
      </c>
      <c r="C55" s="950" t="s">
        <v>1105</v>
      </c>
      <c r="D55" s="950">
        <v>29</v>
      </c>
      <c r="E55" s="950"/>
      <c r="F55" s="950">
        <f>E55*D55</f>
        <v>0</v>
      </c>
    </row>
    <row r="56" spans="1:6">
      <c r="A56" s="949"/>
      <c r="B56" s="952"/>
      <c r="C56" s="950"/>
      <c r="D56" s="950"/>
      <c r="E56" s="950"/>
      <c r="F56" s="950"/>
    </row>
    <row r="57" spans="1:6" ht="90">
      <c r="A57" s="949" t="s">
        <v>1145</v>
      </c>
      <c r="B57" s="952" t="s">
        <v>1146</v>
      </c>
      <c r="C57" s="950" t="s">
        <v>9</v>
      </c>
      <c r="D57" s="950">
        <v>189.15666477516666</v>
      </c>
      <c r="E57" s="950"/>
      <c r="F57" s="950">
        <f>E57*D57</f>
        <v>0</v>
      </c>
    </row>
    <row r="58" spans="1:6">
      <c r="A58" s="949"/>
      <c r="B58" s="952"/>
      <c r="C58" s="950"/>
      <c r="D58" s="950"/>
      <c r="E58" s="950"/>
      <c r="F58" s="950"/>
    </row>
    <row r="59" spans="1:6">
      <c r="A59" s="949"/>
      <c r="B59" s="952" t="s">
        <v>1147</v>
      </c>
      <c r="C59" s="951"/>
      <c r="D59" s="950">
        <v>226.20000000000002</v>
      </c>
      <c r="E59" s="950"/>
      <c r="F59" s="950"/>
    </row>
    <row r="60" spans="1:6">
      <c r="A60" s="949"/>
      <c r="B60" s="952"/>
      <c r="C60" s="951"/>
      <c r="D60" s="950"/>
      <c r="E60" s="950"/>
      <c r="F60" s="950"/>
    </row>
    <row r="61" spans="1:6">
      <c r="A61" s="949"/>
      <c r="B61" s="952" t="s">
        <v>1148</v>
      </c>
      <c r="C61" s="951"/>
      <c r="D61" s="950"/>
      <c r="E61" s="950"/>
      <c r="F61" s="950"/>
    </row>
    <row r="62" spans="1:6">
      <c r="A62" s="949"/>
      <c r="B62" s="952" t="s">
        <v>1149</v>
      </c>
      <c r="C62" s="951"/>
      <c r="D62" s="950">
        <v>3.1577999999999999</v>
      </c>
      <c r="E62" s="950"/>
      <c r="F62" s="950"/>
    </row>
    <row r="63" spans="1:6">
      <c r="A63" s="949"/>
      <c r="B63" s="952" t="s">
        <v>1150</v>
      </c>
      <c r="C63" s="951"/>
      <c r="D63" s="950">
        <v>0.36</v>
      </c>
      <c r="E63" s="950"/>
      <c r="F63" s="950"/>
    </row>
    <row r="64" spans="1:6">
      <c r="A64" s="949"/>
      <c r="B64" s="952" t="s">
        <v>1151</v>
      </c>
      <c r="C64" s="951"/>
      <c r="D64" s="950">
        <v>31.483499999999999</v>
      </c>
      <c r="E64" s="950"/>
      <c r="F64" s="950"/>
    </row>
    <row r="65" spans="1:6">
      <c r="A65" s="949"/>
      <c r="B65" s="952" t="s">
        <v>1152</v>
      </c>
      <c r="C65" s="951"/>
      <c r="D65" s="950">
        <v>2.0420352248333655</v>
      </c>
      <c r="E65" s="950"/>
      <c r="F65" s="950"/>
    </row>
    <row r="66" spans="1:6">
      <c r="A66" s="949"/>
      <c r="B66" s="952"/>
      <c r="C66" s="951"/>
      <c r="D66" s="950">
        <v>37.043335224833363</v>
      </c>
      <c r="E66" s="950"/>
      <c r="F66" s="950"/>
    </row>
    <row r="67" spans="1:6">
      <c r="A67" s="949"/>
      <c r="B67" s="952"/>
      <c r="C67" s="950"/>
      <c r="D67" s="950"/>
      <c r="E67" s="950"/>
      <c r="F67" s="950"/>
    </row>
    <row r="68" spans="1:6" ht="105">
      <c r="A68" s="954">
        <v>20</v>
      </c>
      <c r="B68" s="955" t="s">
        <v>1153</v>
      </c>
      <c r="C68" s="950" t="s">
        <v>1105</v>
      </c>
      <c r="D68" s="950">
        <v>1</v>
      </c>
      <c r="E68" s="950"/>
      <c r="F68" s="950">
        <f>E68*D68</f>
        <v>0</v>
      </c>
    </row>
    <row r="69" spans="1:6">
      <c r="A69" s="954"/>
      <c r="B69" s="955"/>
      <c r="C69" s="950"/>
      <c r="D69" s="950"/>
      <c r="E69" s="950"/>
      <c r="F69" s="950"/>
    </row>
    <row r="70" spans="1:6" ht="105">
      <c r="A70" s="954">
        <v>21</v>
      </c>
      <c r="B70" s="955" t="s">
        <v>1154</v>
      </c>
      <c r="C70" s="950" t="s">
        <v>1105</v>
      </c>
      <c r="D70" s="950">
        <v>5</v>
      </c>
      <c r="E70" s="950"/>
      <c r="F70" s="950">
        <f>E70*D70</f>
        <v>0</v>
      </c>
    </row>
    <row r="71" spans="1:6">
      <c r="A71" s="954"/>
      <c r="B71" s="955"/>
      <c r="C71" s="950"/>
      <c r="D71" s="950"/>
      <c r="E71" s="950"/>
      <c r="F71" s="950"/>
    </row>
    <row r="72" spans="1:6" ht="105">
      <c r="A72" s="954">
        <v>22</v>
      </c>
      <c r="B72" s="955" t="s">
        <v>1155</v>
      </c>
      <c r="C72" s="950" t="s">
        <v>1105</v>
      </c>
      <c r="D72" s="950">
        <v>1</v>
      </c>
      <c r="E72" s="950"/>
      <c r="F72" s="950">
        <f>E72*D72</f>
        <v>0</v>
      </c>
    </row>
    <row r="73" spans="1:6">
      <c r="A73" s="954"/>
      <c r="B73" s="955"/>
      <c r="C73" s="950"/>
      <c r="D73" s="950"/>
      <c r="E73" s="950"/>
      <c r="F73" s="950"/>
    </row>
    <row r="74" spans="1:6" ht="45">
      <c r="A74" s="954">
        <v>23</v>
      </c>
      <c r="B74" s="952" t="s">
        <v>1156</v>
      </c>
      <c r="C74" s="950" t="s">
        <v>1105</v>
      </c>
      <c r="D74" s="950">
        <v>1</v>
      </c>
      <c r="E74" s="950"/>
      <c r="F74" s="950">
        <f>E74*D74</f>
        <v>0</v>
      </c>
    </row>
    <row r="75" spans="1:6">
      <c r="A75" s="954"/>
      <c r="B75" s="955"/>
      <c r="C75" s="950"/>
      <c r="D75" s="950"/>
      <c r="E75" s="950"/>
      <c r="F75" s="950"/>
    </row>
    <row r="76" spans="1:6" ht="30">
      <c r="A76" s="954">
        <v>24</v>
      </c>
      <c r="B76" s="952" t="s">
        <v>1157</v>
      </c>
      <c r="C76" s="950" t="s">
        <v>1105</v>
      </c>
      <c r="D76" s="950">
        <v>1</v>
      </c>
      <c r="E76" s="950"/>
      <c r="F76" s="950">
        <f>E76*D76</f>
        <v>0</v>
      </c>
    </row>
    <row r="77" spans="1:6">
      <c r="A77" s="954"/>
      <c r="B77" s="955"/>
      <c r="C77" s="950"/>
      <c r="D77" s="950"/>
      <c r="E77" s="950"/>
      <c r="F77" s="950"/>
    </row>
    <row r="78" spans="1:6" ht="30">
      <c r="A78" s="954">
        <v>25</v>
      </c>
      <c r="B78" s="952" t="s">
        <v>1158</v>
      </c>
      <c r="C78" s="950" t="s">
        <v>1105</v>
      </c>
      <c r="D78" s="950">
        <v>1</v>
      </c>
      <c r="E78" s="950"/>
      <c r="F78" s="950">
        <f>E78*D78</f>
        <v>0</v>
      </c>
    </row>
    <row r="79" spans="1:6">
      <c r="A79" s="954"/>
      <c r="B79" s="955"/>
      <c r="C79" s="950"/>
      <c r="D79" s="950"/>
      <c r="E79" s="950"/>
      <c r="F79" s="950"/>
    </row>
    <row r="80" spans="1:6" ht="60">
      <c r="A80" s="954">
        <v>26</v>
      </c>
      <c r="B80" s="955" t="s">
        <v>1159</v>
      </c>
      <c r="C80" s="950" t="s">
        <v>1105</v>
      </c>
      <c r="D80" s="950">
        <v>1</v>
      </c>
      <c r="E80" s="950"/>
      <c r="F80" s="950">
        <f>E80*D80</f>
        <v>0</v>
      </c>
    </row>
    <row r="81" spans="1:6">
      <c r="A81" s="954"/>
      <c r="B81" s="955"/>
      <c r="C81" s="950"/>
      <c r="D81" s="950"/>
      <c r="E81" s="950"/>
      <c r="F81" s="950"/>
    </row>
    <row r="82" spans="1:6">
      <c r="A82" s="954">
        <v>27</v>
      </c>
      <c r="B82" s="952" t="s">
        <v>1160</v>
      </c>
      <c r="C82" s="950" t="s">
        <v>12</v>
      </c>
      <c r="D82" s="950">
        <v>232.89</v>
      </c>
      <c r="E82" s="950"/>
      <c r="F82" s="950">
        <f>E82*D82</f>
        <v>0</v>
      </c>
    </row>
    <row r="83" spans="1:6">
      <c r="A83" s="954"/>
      <c r="B83" s="955"/>
      <c r="C83" s="950"/>
      <c r="D83" s="950"/>
      <c r="E83" s="950"/>
      <c r="F83" s="950"/>
    </row>
    <row r="84" spans="1:6" ht="45">
      <c r="A84" s="954">
        <v>28</v>
      </c>
      <c r="B84" s="955" t="s">
        <v>1161</v>
      </c>
      <c r="C84" s="950" t="s">
        <v>1105</v>
      </c>
      <c r="D84" s="950">
        <v>1</v>
      </c>
      <c r="E84" s="950"/>
      <c r="F84" s="950">
        <f>E84*D84</f>
        <v>0</v>
      </c>
    </row>
    <row r="85" spans="1:6">
      <c r="A85" s="954"/>
      <c r="B85" s="955"/>
      <c r="C85" s="950"/>
      <c r="D85" s="950"/>
      <c r="E85" s="950"/>
      <c r="F85" s="950"/>
    </row>
    <row r="86" spans="1:6" ht="30">
      <c r="A86" s="954">
        <v>29</v>
      </c>
      <c r="B86" s="952" t="s">
        <v>1162</v>
      </c>
      <c r="C86" s="950" t="s">
        <v>15</v>
      </c>
      <c r="D86" s="950">
        <v>262.89</v>
      </c>
      <c r="E86" s="950"/>
      <c r="F86" s="950">
        <f>E86*D86</f>
        <v>0</v>
      </c>
    </row>
    <row r="87" spans="1:6">
      <c r="A87" s="949"/>
      <c r="B87" s="955"/>
      <c r="C87" s="950"/>
      <c r="D87" s="950"/>
      <c r="E87" s="950"/>
      <c r="F87" s="950"/>
    </row>
    <row r="88" spans="1:6">
      <c r="A88" s="954"/>
      <c r="B88" s="953" t="s">
        <v>1088</v>
      </c>
      <c r="C88" s="951"/>
      <c r="D88" s="950"/>
      <c r="E88" s="947" t="s">
        <v>895</v>
      </c>
      <c r="F88" s="945">
        <f>SUM(F16:F86)</f>
        <v>0</v>
      </c>
    </row>
    <row r="89" spans="1:6">
      <c r="A89" s="949"/>
      <c r="B89" s="955"/>
      <c r="C89" s="951"/>
      <c r="D89" s="950"/>
      <c r="E89" s="951"/>
      <c r="F89" s="950"/>
    </row>
    <row r="90" spans="1:6">
      <c r="A90" s="948" t="s">
        <v>1090</v>
      </c>
      <c r="B90" s="953" t="s">
        <v>1093</v>
      </c>
      <c r="C90" s="951"/>
      <c r="D90" s="951"/>
      <c r="E90" s="951"/>
      <c r="F90" s="951"/>
    </row>
    <row r="91" spans="1:6">
      <c r="A91" s="949"/>
      <c r="B91" s="952"/>
      <c r="C91" s="951"/>
      <c r="D91" s="951"/>
      <c r="E91" s="951"/>
      <c r="F91" s="951"/>
    </row>
    <row r="92" spans="1:6" ht="45">
      <c r="A92" s="954">
        <v>1</v>
      </c>
      <c r="B92" s="952" t="s">
        <v>1163</v>
      </c>
      <c r="C92" s="950" t="s">
        <v>1105</v>
      </c>
      <c r="D92" s="950">
        <v>47</v>
      </c>
      <c r="E92" s="950"/>
      <c r="F92" s="950">
        <f>E92*D92</f>
        <v>0</v>
      </c>
    </row>
    <row r="93" spans="1:6">
      <c r="A93" s="949"/>
      <c r="B93" s="952"/>
      <c r="C93" s="951"/>
      <c r="D93" s="951"/>
      <c r="E93" s="950"/>
      <c r="F93" s="951"/>
    </row>
    <row r="94" spans="1:6" ht="60">
      <c r="A94" s="954">
        <v>2</v>
      </c>
      <c r="B94" s="952" t="s">
        <v>1164</v>
      </c>
      <c r="C94" s="950" t="s">
        <v>9</v>
      </c>
      <c r="D94" s="950">
        <v>1106.94</v>
      </c>
      <c r="E94" s="950"/>
      <c r="F94" s="950">
        <f>E94*D94</f>
        <v>0</v>
      </c>
    </row>
    <row r="95" spans="1:6">
      <c r="A95" s="949"/>
      <c r="B95" s="952"/>
      <c r="C95" s="950"/>
      <c r="D95" s="950"/>
      <c r="E95" s="950"/>
      <c r="F95" s="951"/>
    </row>
    <row r="96" spans="1:6" ht="45">
      <c r="A96" s="954">
        <v>3</v>
      </c>
      <c r="B96" s="952" t="s">
        <v>1165</v>
      </c>
      <c r="C96" s="950" t="s">
        <v>9</v>
      </c>
      <c r="D96" s="950">
        <v>122.99</v>
      </c>
      <c r="E96" s="950"/>
      <c r="F96" s="950">
        <f>E96*D96</f>
        <v>0</v>
      </c>
    </row>
    <row r="97" spans="1:6">
      <c r="A97" s="949"/>
      <c r="B97" s="952"/>
      <c r="C97" s="950"/>
      <c r="D97" s="950"/>
      <c r="E97" s="950"/>
      <c r="F97" s="951"/>
    </row>
    <row r="98" spans="1:6" ht="30">
      <c r="A98" s="954">
        <v>4</v>
      </c>
      <c r="B98" s="952" t="s">
        <v>1115</v>
      </c>
      <c r="C98" s="950" t="s">
        <v>12</v>
      </c>
      <c r="D98" s="950">
        <v>562.53</v>
      </c>
      <c r="E98" s="950"/>
      <c r="F98" s="950">
        <f>E98*D98</f>
        <v>0</v>
      </c>
    </row>
    <row r="99" spans="1:6">
      <c r="A99" s="949"/>
      <c r="B99" s="952"/>
      <c r="C99" s="950"/>
      <c r="D99" s="950"/>
      <c r="E99" s="950"/>
      <c r="F99" s="950"/>
    </row>
    <row r="100" spans="1:6" ht="105">
      <c r="A100" s="954">
        <v>5</v>
      </c>
      <c r="B100" s="952" t="s">
        <v>1166</v>
      </c>
      <c r="C100" s="950" t="s">
        <v>43</v>
      </c>
      <c r="D100" s="950">
        <v>494</v>
      </c>
      <c r="E100" s="950"/>
      <c r="F100" s="950">
        <f>E100*D100</f>
        <v>0</v>
      </c>
    </row>
    <row r="101" spans="1:6">
      <c r="A101" s="949"/>
      <c r="B101" s="952"/>
      <c r="C101" s="950"/>
      <c r="D101" s="950"/>
      <c r="E101" s="950"/>
      <c r="F101" s="950"/>
    </row>
    <row r="102" spans="1:6" ht="60">
      <c r="A102" s="954">
        <v>6</v>
      </c>
      <c r="B102" s="952" t="s">
        <v>1167</v>
      </c>
      <c r="C102" s="950" t="s">
        <v>9</v>
      </c>
      <c r="D102" s="950">
        <v>90.87</v>
      </c>
      <c r="E102" s="950"/>
      <c r="F102" s="950">
        <f>E102*D102</f>
        <v>0</v>
      </c>
    </row>
    <row r="103" spans="1:6">
      <c r="A103" s="949"/>
      <c r="B103" s="952"/>
      <c r="C103" s="950"/>
      <c r="D103" s="950"/>
      <c r="E103" s="950"/>
      <c r="F103" s="950"/>
    </row>
    <row r="104" spans="1:6" ht="30">
      <c r="A104" s="954">
        <v>7</v>
      </c>
      <c r="B104" s="952" t="s">
        <v>1121</v>
      </c>
      <c r="C104" s="950" t="s">
        <v>9</v>
      </c>
      <c r="D104" s="950">
        <v>44.540599999999998</v>
      </c>
      <c r="E104" s="950"/>
      <c r="F104" s="950">
        <f>E104*D104</f>
        <v>0</v>
      </c>
    </row>
    <row r="105" spans="1:6">
      <c r="A105" s="949"/>
      <c r="B105" s="952"/>
      <c r="C105" s="950"/>
      <c r="D105" s="950"/>
      <c r="E105" s="950"/>
      <c r="F105" s="950"/>
    </row>
    <row r="106" spans="1:6" ht="30">
      <c r="A106" s="954">
        <v>8</v>
      </c>
      <c r="B106" s="952" t="s">
        <v>1168</v>
      </c>
      <c r="C106" s="950" t="s">
        <v>9</v>
      </c>
      <c r="D106" s="950">
        <v>26.891999999999999</v>
      </c>
      <c r="E106" s="950"/>
      <c r="F106" s="950">
        <f>E106*D106</f>
        <v>0</v>
      </c>
    </row>
    <row r="107" spans="1:6">
      <c r="A107" s="949"/>
      <c r="B107" s="952"/>
      <c r="C107" s="950"/>
      <c r="D107" s="950"/>
      <c r="E107" s="950"/>
      <c r="F107" s="950"/>
    </row>
    <row r="108" spans="1:6" ht="30">
      <c r="A108" s="954">
        <v>9</v>
      </c>
      <c r="B108" s="952" t="s">
        <v>1123</v>
      </c>
      <c r="C108" s="950" t="s">
        <v>31</v>
      </c>
      <c r="D108" s="950">
        <v>1593.64904</v>
      </c>
      <c r="E108" s="950"/>
      <c r="F108" s="950">
        <f>E108*D108</f>
        <v>0</v>
      </c>
    </row>
    <row r="109" spans="1:6">
      <c r="A109" s="949"/>
      <c r="B109" s="952"/>
      <c r="C109" s="950"/>
      <c r="D109" s="950"/>
      <c r="E109" s="950"/>
      <c r="F109" s="950"/>
    </row>
    <row r="110" spans="1:6">
      <c r="A110" s="954">
        <v>10</v>
      </c>
      <c r="B110" s="952" t="s">
        <v>1125</v>
      </c>
      <c r="C110" s="950" t="s">
        <v>12</v>
      </c>
      <c r="D110" s="950">
        <v>219.76799999999997</v>
      </c>
      <c r="E110" s="950"/>
      <c r="F110" s="950">
        <f>E110*D110</f>
        <v>0</v>
      </c>
    </row>
    <row r="111" spans="1:6">
      <c r="A111" s="949"/>
      <c r="B111" s="952"/>
      <c r="C111" s="950"/>
      <c r="D111" s="950"/>
      <c r="E111" s="950"/>
      <c r="F111" s="950"/>
    </row>
    <row r="112" spans="1:6" ht="30">
      <c r="A112" s="954">
        <v>11</v>
      </c>
      <c r="B112" s="952" t="s">
        <v>1127</v>
      </c>
      <c r="C112" s="950" t="s">
        <v>12</v>
      </c>
      <c r="D112" s="950">
        <v>617.4754999999999</v>
      </c>
      <c r="E112" s="950"/>
      <c r="F112" s="950">
        <f>E112*D112</f>
        <v>0</v>
      </c>
    </row>
    <row r="113" spans="1:6">
      <c r="A113" s="949"/>
      <c r="B113" s="952"/>
      <c r="C113" s="950"/>
      <c r="D113" s="950"/>
      <c r="E113" s="950"/>
      <c r="F113" s="951"/>
    </row>
    <row r="114" spans="1:6" ht="60">
      <c r="A114" s="954">
        <v>12</v>
      </c>
      <c r="B114" s="952" t="s">
        <v>1169</v>
      </c>
      <c r="C114" s="950" t="s">
        <v>43</v>
      </c>
      <c r="D114" s="950">
        <v>52</v>
      </c>
      <c r="E114" s="950"/>
      <c r="F114" s="950">
        <f>E114*D114</f>
        <v>0</v>
      </c>
    </row>
    <row r="115" spans="1:6">
      <c r="A115" s="949"/>
      <c r="B115" s="952"/>
      <c r="C115" s="950"/>
      <c r="D115" s="950"/>
      <c r="E115" s="950"/>
      <c r="F115" s="951"/>
    </row>
    <row r="116" spans="1:6" ht="90">
      <c r="A116" s="954">
        <v>13</v>
      </c>
      <c r="B116" s="952" t="s">
        <v>1170</v>
      </c>
      <c r="C116" s="950" t="s">
        <v>15</v>
      </c>
      <c r="D116" s="950">
        <v>30.83</v>
      </c>
      <c r="E116" s="950"/>
      <c r="F116" s="950">
        <f>E116*D116</f>
        <v>0</v>
      </c>
    </row>
    <row r="117" spans="1:6">
      <c r="A117" s="949"/>
      <c r="B117" s="952"/>
      <c r="C117" s="950"/>
      <c r="D117" s="950"/>
      <c r="E117" s="950"/>
      <c r="F117" s="951"/>
    </row>
    <row r="118" spans="1:6" ht="30">
      <c r="A118" s="954">
        <v>14</v>
      </c>
      <c r="B118" s="952" t="s">
        <v>1171</v>
      </c>
      <c r="C118" s="950" t="s">
        <v>15</v>
      </c>
      <c r="D118" s="950">
        <v>107.02999999999999</v>
      </c>
      <c r="E118" s="950"/>
      <c r="F118" s="950">
        <f>E118*D118</f>
        <v>0</v>
      </c>
    </row>
    <row r="119" spans="1:6">
      <c r="A119" s="949"/>
      <c r="B119" s="952"/>
      <c r="C119" s="950"/>
      <c r="D119" s="950"/>
      <c r="E119" s="950"/>
      <c r="F119" s="950"/>
    </row>
    <row r="120" spans="1:6" ht="30">
      <c r="A120" s="954">
        <v>15</v>
      </c>
      <c r="B120" s="952" t="s">
        <v>1172</v>
      </c>
      <c r="C120" s="950" t="s">
        <v>15</v>
      </c>
      <c r="D120" s="950">
        <v>11.54</v>
      </c>
      <c r="E120" s="950"/>
      <c r="F120" s="950">
        <f>E120*D120</f>
        <v>0</v>
      </c>
    </row>
    <row r="121" spans="1:6">
      <c r="A121" s="949"/>
      <c r="B121" s="952"/>
      <c r="C121" s="950"/>
      <c r="D121" s="950"/>
      <c r="E121" s="950"/>
      <c r="F121" s="950"/>
    </row>
    <row r="122" spans="1:6" ht="30">
      <c r="A122" s="954">
        <v>16</v>
      </c>
      <c r="B122" s="952" t="s">
        <v>1173</v>
      </c>
      <c r="C122" s="950" t="s">
        <v>15</v>
      </c>
      <c r="D122" s="950">
        <v>43.66</v>
      </c>
      <c r="E122" s="950"/>
      <c r="F122" s="950">
        <f>E122*D122</f>
        <v>0</v>
      </c>
    </row>
    <row r="123" spans="1:6">
      <c r="A123" s="949"/>
      <c r="B123" s="952"/>
      <c r="C123" s="950"/>
      <c r="D123" s="950"/>
      <c r="E123" s="950"/>
      <c r="F123" s="950"/>
    </row>
    <row r="124" spans="1:6" ht="30">
      <c r="A124" s="954">
        <v>17</v>
      </c>
      <c r="B124" s="952" t="s">
        <v>1174</v>
      </c>
      <c r="C124" s="950" t="s">
        <v>15</v>
      </c>
      <c r="D124" s="950">
        <v>81.809999999999988</v>
      </c>
      <c r="E124" s="950"/>
      <c r="F124" s="950">
        <f>E124*D124</f>
        <v>0</v>
      </c>
    </row>
    <row r="125" spans="1:6">
      <c r="A125" s="949"/>
      <c r="B125" s="952"/>
      <c r="C125" s="950"/>
      <c r="D125" s="950"/>
      <c r="E125" s="950"/>
      <c r="F125" s="950"/>
    </row>
    <row r="126" spans="1:6" ht="30">
      <c r="A126" s="954">
        <v>18</v>
      </c>
      <c r="B126" s="952" t="s">
        <v>1175</v>
      </c>
      <c r="C126" s="950" t="s">
        <v>15</v>
      </c>
      <c r="D126" s="950">
        <v>249.72</v>
      </c>
      <c r="E126" s="950"/>
      <c r="F126" s="950">
        <f>E126*D126</f>
        <v>0</v>
      </c>
    </row>
    <row r="127" spans="1:6">
      <c r="A127" s="949"/>
      <c r="B127" s="952"/>
      <c r="C127" s="950"/>
      <c r="D127" s="950"/>
      <c r="E127" s="950"/>
      <c r="F127" s="950"/>
    </row>
    <row r="128" spans="1:6" ht="30">
      <c r="A128" s="954">
        <v>19</v>
      </c>
      <c r="B128" s="952" t="s">
        <v>1176</v>
      </c>
      <c r="C128" s="950" t="s">
        <v>15</v>
      </c>
      <c r="D128" s="950">
        <v>24.82</v>
      </c>
      <c r="E128" s="950"/>
      <c r="F128" s="950">
        <f>E128*D128</f>
        <v>0</v>
      </c>
    </row>
    <row r="129" spans="1:6">
      <c r="A129" s="949"/>
      <c r="B129" s="952"/>
      <c r="C129" s="950"/>
      <c r="D129" s="950"/>
      <c r="E129" s="950"/>
      <c r="F129" s="951"/>
    </row>
    <row r="130" spans="1:6" ht="45">
      <c r="A130" s="954">
        <v>20</v>
      </c>
      <c r="B130" s="952" t="s">
        <v>1177</v>
      </c>
      <c r="C130" s="950" t="s">
        <v>9</v>
      </c>
      <c r="D130" s="950">
        <v>47.246878737275836</v>
      </c>
      <c r="E130" s="950"/>
      <c r="F130" s="950">
        <f>E130*D130</f>
        <v>0</v>
      </c>
    </row>
    <row r="131" spans="1:6">
      <c r="A131" s="949"/>
      <c r="B131" s="952"/>
      <c r="C131" s="950"/>
      <c r="D131" s="950"/>
      <c r="E131" s="950"/>
      <c r="F131" s="950"/>
    </row>
    <row r="132" spans="1:6" ht="60">
      <c r="A132" s="954">
        <v>21</v>
      </c>
      <c r="B132" s="952" t="s">
        <v>1178</v>
      </c>
      <c r="C132" s="950" t="s">
        <v>9</v>
      </c>
      <c r="D132" s="950">
        <v>11.467651927062418</v>
      </c>
      <c r="E132" s="950"/>
      <c r="F132" s="950">
        <f>E132*D132</f>
        <v>0</v>
      </c>
    </row>
    <row r="133" spans="1:6">
      <c r="A133" s="949"/>
      <c r="B133" s="952"/>
      <c r="C133" s="950"/>
      <c r="D133" s="950"/>
      <c r="E133" s="950"/>
      <c r="F133" s="950"/>
    </row>
    <row r="134" spans="1:6" ht="60">
      <c r="A134" s="954">
        <v>22</v>
      </c>
      <c r="B134" s="952" t="s">
        <v>1179</v>
      </c>
      <c r="C134" s="950" t="s">
        <v>9</v>
      </c>
      <c r="D134" s="950">
        <v>183.20245116021752</v>
      </c>
      <c r="E134" s="950"/>
      <c r="F134" s="950">
        <f>E134*D134</f>
        <v>0</v>
      </c>
    </row>
    <row r="135" spans="1:6">
      <c r="A135" s="949"/>
      <c r="B135" s="952"/>
      <c r="C135" s="950"/>
      <c r="D135" s="950"/>
      <c r="E135" s="950"/>
      <c r="F135" s="951"/>
    </row>
    <row r="136" spans="1:6" ht="77.25" customHeight="1">
      <c r="A136" s="954">
        <v>23</v>
      </c>
      <c r="B136" s="952" t="s">
        <v>1146</v>
      </c>
      <c r="C136" s="950" t="s">
        <v>9</v>
      </c>
      <c r="D136" s="950">
        <v>744.05904912697838</v>
      </c>
      <c r="E136" s="950"/>
      <c r="F136" s="950">
        <f>E136*D136</f>
        <v>0</v>
      </c>
    </row>
    <row r="137" spans="1:6">
      <c r="A137" s="949"/>
      <c r="B137" s="952" t="s">
        <v>1147</v>
      </c>
      <c r="C137" s="951"/>
      <c r="D137" s="950">
        <v>1263.93</v>
      </c>
      <c r="E137" s="950"/>
      <c r="F137" s="951"/>
    </row>
    <row r="138" spans="1:6">
      <c r="A138" s="949"/>
      <c r="B138" s="952" t="s">
        <v>1148</v>
      </c>
      <c r="C138" s="951"/>
      <c r="D138" s="950"/>
      <c r="E138" s="950"/>
      <c r="F138" s="950"/>
    </row>
    <row r="139" spans="1:6">
      <c r="A139" s="949"/>
      <c r="B139" s="952" t="s">
        <v>1180</v>
      </c>
      <c r="C139" s="951"/>
      <c r="D139" s="950">
        <v>8.6324000000000005</v>
      </c>
      <c r="E139" s="950"/>
      <c r="F139" s="950"/>
    </row>
    <row r="140" spans="1:6">
      <c r="A140" s="949"/>
      <c r="B140" s="952" t="s">
        <v>1181</v>
      </c>
      <c r="C140" s="951"/>
      <c r="D140" s="950">
        <v>20.977879999999999</v>
      </c>
      <c r="E140" s="950"/>
      <c r="F140" s="950"/>
    </row>
    <row r="141" spans="1:6">
      <c r="A141" s="949"/>
      <c r="B141" s="952" t="s">
        <v>1182</v>
      </c>
      <c r="C141" s="951"/>
      <c r="D141" s="950">
        <v>1.5002</v>
      </c>
      <c r="E141" s="950"/>
      <c r="F141" s="950"/>
    </row>
    <row r="142" spans="1:6">
      <c r="A142" s="949"/>
      <c r="B142" s="952" t="s">
        <v>1183</v>
      </c>
      <c r="C142" s="951"/>
      <c r="D142" s="950">
        <v>3.0998599999999996</v>
      </c>
      <c r="E142" s="950"/>
      <c r="F142" s="951"/>
    </row>
    <row r="143" spans="1:6">
      <c r="A143" s="949"/>
      <c r="B143" s="952" t="s">
        <v>1184</v>
      </c>
      <c r="C143" s="951"/>
      <c r="D143" s="950">
        <v>4.0904999999999996</v>
      </c>
      <c r="E143" s="950"/>
      <c r="F143" s="951"/>
    </row>
    <row r="144" spans="1:6">
      <c r="A144" s="949"/>
      <c r="B144" s="952" t="s">
        <v>1185</v>
      </c>
      <c r="C144" s="951"/>
      <c r="D144" s="950">
        <v>7.74132</v>
      </c>
      <c r="E144" s="950"/>
      <c r="F144" s="951"/>
    </row>
    <row r="145" spans="1:6">
      <c r="A145" s="949"/>
      <c r="B145" s="952" t="s">
        <v>1186</v>
      </c>
      <c r="C145" s="951"/>
      <c r="D145" s="950">
        <v>0.49640000000000001</v>
      </c>
      <c r="E145" s="950"/>
      <c r="F145" s="951"/>
    </row>
    <row r="146" spans="1:6">
      <c r="A146" s="949"/>
      <c r="B146" s="952" t="s">
        <v>1187</v>
      </c>
      <c r="C146" s="951"/>
      <c r="D146" s="950">
        <v>241.91698182455576</v>
      </c>
      <c r="E146" s="950"/>
      <c r="F146" s="950"/>
    </row>
    <row r="147" spans="1:6">
      <c r="A147" s="949"/>
      <c r="B147" s="952" t="s">
        <v>1188</v>
      </c>
      <c r="C147" s="951"/>
      <c r="D147" s="950">
        <v>51.112809048465998</v>
      </c>
      <c r="E147" s="950"/>
      <c r="F147" s="951"/>
    </row>
    <row r="148" spans="1:6">
      <c r="A148" s="949"/>
      <c r="B148" s="952" t="s">
        <v>1189</v>
      </c>
      <c r="C148" s="951"/>
      <c r="D148" s="950">
        <v>162.30259999999998</v>
      </c>
      <c r="E148" s="950"/>
      <c r="F148" s="951"/>
    </row>
    <row r="149" spans="1:6">
      <c r="A149" s="949"/>
      <c r="B149" s="952" t="s">
        <v>1190</v>
      </c>
      <c r="C149" s="951"/>
      <c r="D149" s="950">
        <v>18</v>
      </c>
      <c r="E149" s="950"/>
      <c r="F149" s="951"/>
    </row>
    <row r="150" spans="1:6">
      <c r="A150" s="954"/>
      <c r="B150" s="955"/>
      <c r="C150" s="951"/>
      <c r="D150" s="950">
        <v>519.87095087302168</v>
      </c>
      <c r="E150" s="950"/>
      <c r="F150" s="950"/>
    </row>
    <row r="151" spans="1:6">
      <c r="A151" s="949"/>
      <c r="B151" s="952"/>
      <c r="C151" s="951"/>
      <c r="D151" s="950"/>
      <c r="E151" s="950"/>
      <c r="F151" s="951"/>
    </row>
    <row r="152" spans="1:6">
      <c r="A152" s="949"/>
      <c r="B152" s="952"/>
      <c r="C152" s="950"/>
      <c r="D152" s="950"/>
      <c r="E152" s="950"/>
      <c r="F152" s="951"/>
    </row>
    <row r="153" spans="1:6" ht="105">
      <c r="A153" s="949" t="s">
        <v>1191</v>
      </c>
      <c r="B153" s="955" t="s">
        <v>1192</v>
      </c>
      <c r="C153" s="950" t="s">
        <v>1105</v>
      </c>
      <c r="D153" s="950">
        <v>3</v>
      </c>
      <c r="E153" s="950"/>
      <c r="F153" s="950">
        <f>E153*D153</f>
        <v>0</v>
      </c>
    </row>
    <row r="154" spans="1:6">
      <c r="A154" s="949"/>
      <c r="B154" s="955"/>
      <c r="C154" s="950"/>
      <c r="D154" s="950"/>
      <c r="E154" s="950"/>
      <c r="F154" s="950"/>
    </row>
    <row r="155" spans="1:6" ht="105">
      <c r="A155" s="949" t="s">
        <v>1193</v>
      </c>
      <c r="B155" s="955" t="s">
        <v>1194</v>
      </c>
      <c r="C155" s="950" t="s">
        <v>1105</v>
      </c>
      <c r="D155" s="950">
        <v>12</v>
      </c>
      <c r="E155" s="950"/>
      <c r="F155" s="950">
        <f>E155*D155</f>
        <v>0</v>
      </c>
    </row>
    <row r="156" spans="1:6">
      <c r="A156" s="949"/>
      <c r="B156" s="955"/>
      <c r="C156" s="950"/>
      <c r="D156" s="950"/>
      <c r="E156" s="950"/>
      <c r="F156" s="950"/>
    </row>
    <row r="157" spans="1:6" ht="105">
      <c r="A157" s="949" t="s">
        <v>1195</v>
      </c>
      <c r="B157" s="955" t="s">
        <v>1196</v>
      </c>
      <c r="C157" s="950" t="s">
        <v>1105</v>
      </c>
      <c r="D157" s="950">
        <v>7</v>
      </c>
      <c r="E157" s="950"/>
      <c r="F157" s="950">
        <f>E157*D157</f>
        <v>0</v>
      </c>
    </row>
    <row r="158" spans="1:6">
      <c r="A158" s="949"/>
      <c r="B158" s="955"/>
      <c r="C158" s="950"/>
      <c r="D158" s="950"/>
      <c r="E158" s="950"/>
      <c r="F158" s="951"/>
    </row>
    <row r="159" spans="1:6" ht="105">
      <c r="A159" s="949" t="s">
        <v>1197</v>
      </c>
      <c r="B159" s="955" t="s">
        <v>1198</v>
      </c>
      <c r="C159" s="950" t="s">
        <v>1105</v>
      </c>
      <c r="D159" s="950">
        <v>1</v>
      </c>
      <c r="E159" s="950"/>
      <c r="F159" s="950">
        <f>E159*D159</f>
        <v>0</v>
      </c>
    </row>
    <row r="160" spans="1:6">
      <c r="A160" s="949"/>
      <c r="B160" s="955"/>
      <c r="C160" s="950"/>
      <c r="D160" s="950"/>
      <c r="E160" s="950"/>
      <c r="F160" s="951"/>
    </row>
    <row r="161" spans="1:6" ht="75">
      <c r="A161" s="949" t="s">
        <v>1199</v>
      </c>
      <c r="B161" s="952" t="s">
        <v>1200</v>
      </c>
      <c r="C161" s="951" t="s">
        <v>1105</v>
      </c>
      <c r="D161" s="950">
        <v>4</v>
      </c>
      <c r="E161" s="950"/>
      <c r="F161" s="950">
        <f>E161*D161</f>
        <v>0</v>
      </c>
    </row>
    <row r="162" spans="1:6">
      <c r="A162" s="949"/>
      <c r="B162" s="952"/>
      <c r="C162" s="951"/>
      <c r="D162" s="950"/>
      <c r="E162" s="950"/>
      <c r="F162" s="950"/>
    </row>
    <row r="163" spans="1:6" ht="75">
      <c r="A163" s="949" t="s">
        <v>1201</v>
      </c>
      <c r="B163" s="952" t="s">
        <v>1202</v>
      </c>
      <c r="C163" s="951" t="s">
        <v>1105</v>
      </c>
      <c r="D163" s="950">
        <v>11</v>
      </c>
      <c r="E163" s="950"/>
      <c r="F163" s="950">
        <f>E163*D163</f>
        <v>0</v>
      </c>
    </row>
    <row r="164" spans="1:6">
      <c r="A164" s="949"/>
      <c r="B164" s="955"/>
      <c r="C164" s="950"/>
      <c r="D164" s="950"/>
      <c r="E164" s="950"/>
      <c r="F164" s="951"/>
    </row>
    <row r="165" spans="1:6" ht="75">
      <c r="A165" s="949" t="s">
        <v>1203</v>
      </c>
      <c r="B165" s="955" t="s">
        <v>1204</v>
      </c>
      <c r="C165" s="950" t="s">
        <v>1105</v>
      </c>
      <c r="D165" s="950">
        <v>2</v>
      </c>
      <c r="E165" s="950"/>
      <c r="F165" s="950">
        <f>E165*D165</f>
        <v>0</v>
      </c>
    </row>
    <row r="166" spans="1:6">
      <c r="A166" s="949"/>
      <c r="B166" s="955"/>
      <c r="C166" s="950"/>
      <c r="D166" s="950"/>
      <c r="E166" s="950"/>
      <c r="F166" s="950"/>
    </row>
    <row r="167" spans="1:6" ht="45">
      <c r="A167" s="949" t="s">
        <v>1205</v>
      </c>
      <c r="B167" s="955" t="s">
        <v>1206</v>
      </c>
      <c r="C167" s="950" t="s">
        <v>1105</v>
      </c>
      <c r="D167" s="950">
        <v>1</v>
      </c>
      <c r="E167" s="950"/>
      <c r="F167" s="950">
        <f>E167*D167</f>
        <v>0</v>
      </c>
    </row>
    <row r="168" spans="1:6">
      <c r="A168" s="949"/>
      <c r="B168" s="955"/>
      <c r="C168" s="950"/>
      <c r="D168" s="950"/>
      <c r="E168" s="950"/>
      <c r="F168" s="950"/>
    </row>
    <row r="169" spans="1:6" ht="60">
      <c r="A169" s="949" t="s">
        <v>1207</v>
      </c>
      <c r="B169" s="955" t="s">
        <v>1208</v>
      </c>
      <c r="C169" s="950" t="s">
        <v>1105</v>
      </c>
      <c r="D169" s="950">
        <v>1</v>
      </c>
      <c r="E169" s="950"/>
      <c r="F169" s="950">
        <f>E169*D169</f>
        <v>0</v>
      </c>
    </row>
    <row r="170" spans="1:6">
      <c r="A170" s="949"/>
      <c r="B170" s="955"/>
      <c r="C170" s="950"/>
      <c r="D170" s="950"/>
      <c r="E170" s="950"/>
      <c r="F170" s="950"/>
    </row>
    <row r="171" spans="1:6" ht="30">
      <c r="A171" s="949" t="s">
        <v>1209</v>
      </c>
      <c r="B171" s="955" t="s">
        <v>1210</v>
      </c>
      <c r="C171" s="950" t="s">
        <v>1211</v>
      </c>
      <c r="D171" s="950">
        <v>297</v>
      </c>
      <c r="E171" s="950"/>
      <c r="F171" s="950">
        <f>E171*D171</f>
        <v>0</v>
      </c>
    </row>
    <row r="172" spans="1:6">
      <c r="A172" s="949"/>
      <c r="B172" s="955"/>
      <c r="C172" s="950"/>
      <c r="D172" s="950"/>
      <c r="E172" s="950"/>
      <c r="F172" s="950"/>
    </row>
    <row r="173" spans="1:6" ht="45">
      <c r="A173" s="949" t="s">
        <v>1212</v>
      </c>
      <c r="B173" s="955" t="s">
        <v>1213</v>
      </c>
      <c r="C173" s="950" t="s">
        <v>1211</v>
      </c>
      <c r="D173" s="950">
        <v>25</v>
      </c>
      <c r="E173" s="950"/>
      <c r="F173" s="950">
        <f>E173*D173</f>
        <v>0</v>
      </c>
    </row>
    <row r="174" spans="1:6">
      <c r="A174" s="949"/>
      <c r="B174" s="955"/>
      <c r="C174" s="950"/>
      <c r="D174" s="950"/>
      <c r="E174" s="950"/>
      <c r="F174" s="951"/>
    </row>
    <row r="175" spans="1:6" ht="30">
      <c r="A175" s="949" t="s">
        <v>1214</v>
      </c>
      <c r="B175" s="952" t="s">
        <v>1215</v>
      </c>
      <c r="C175" s="950" t="s">
        <v>15</v>
      </c>
      <c r="D175" s="950">
        <v>549.41</v>
      </c>
      <c r="E175" s="950"/>
      <c r="F175" s="950">
        <f>E175*D175</f>
        <v>0</v>
      </c>
    </row>
    <row r="176" spans="1:6">
      <c r="A176" s="949"/>
      <c r="B176" s="952"/>
      <c r="C176" s="950"/>
      <c r="D176" s="950"/>
      <c r="E176" s="950"/>
      <c r="F176" s="951"/>
    </row>
    <row r="177" spans="1:6" ht="45">
      <c r="A177" s="949" t="s">
        <v>1216</v>
      </c>
      <c r="B177" s="955" t="s">
        <v>1161</v>
      </c>
      <c r="C177" s="950" t="s">
        <v>1105</v>
      </c>
      <c r="D177" s="950">
        <v>4</v>
      </c>
      <c r="E177" s="950"/>
      <c r="F177" s="950">
        <f>E177*D177</f>
        <v>0</v>
      </c>
    </row>
    <row r="178" spans="1:6">
      <c r="A178" s="949"/>
      <c r="B178" s="955"/>
      <c r="C178" s="950"/>
      <c r="D178" s="950"/>
      <c r="E178" s="950"/>
      <c r="F178" s="951"/>
    </row>
    <row r="179" spans="1:6">
      <c r="A179" s="949" t="s">
        <v>1217</v>
      </c>
      <c r="B179" s="952" t="s">
        <v>1160</v>
      </c>
      <c r="C179" s="950" t="s">
        <v>12</v>
      </c>
      <c r="D179" s="950">
        <v>1373.5249999999999</v>
      </c>
      <c r="E179" s="950"/>
      <c r="F179" s="950">
        <f>E179*D179</f>
        <v>0</v>
      </c>
    </row>
    <row r="180" spans="1:6">
      <c r="A180" s="949"/>
      <c r="B180" s="952"/>
      <c r="C180" s="951"/>
      <c r="D180" s="950"/>
      <c r="E180" s="950"/>
      <c r="F180" s="950"/>
    </row>
    <row r="181" spans="1:6">
      <c r="A181" s="949"/>
      <c r="B181" s="956" t="s">
        <v>1218</v>
      </c>
      <c r="C181" s="951"/>
      <c r="D181" s="950"/>
      <c r="E181" s="950"/>
      <c r="F181" s="950"/>
    </row>
    <row r="182" spans="1:6">
      <c r="A182" s="949"/>
      <c r="B182" s="952" t="s">
        <v>129</v>
      </c>
      <c r="C182" s="951"/>
      <c r="D182" s="950"/>
      <c r="E182" s="950"/>
      <c r="F182" s="950"/>
    </row>
    <row r="183" spans="1:6" ht="30">
      <c r="A183" s="949" t="s">
        <v>1219</v>
      </c>
      <c r="B183" s="952" t="s">
        <v>1220</v>
      </c>
      <c r="C183" s="951" t="s">
        <v>9</v>
      </c>
      <c r="D183" s="950">
        <v>34</v>
      </c>
      <c r="E183" s="950"/>
      <c r="F183" s="950">
        <f>E183*D183</f>
        <v>0</v>
      </c>
    </row>
    <row r="184" spans="1:6">
      <c r="A184" s="949"/>
      <c r="B184" s="952"/>
      <c r="C184" s="951"/>
      <c r="D184" s="950"/>
      <c r="E184" s="950"/>
      <c r="F184" s="950"/>
    </row>
    <row r="185" spans="1:6">
      <c r="A185" s="949"/>
      <c r="B185" s="952" t="s">
        <v>1221</v>
      </c>
      <c r="C185" s="951"/>
      <c r="D185" s="950"/>
      <c r="E185" s="950"/>
      <c r="F185" s="950"/>
    </row>
    <row r="186" spans="1:6" ht="45">
      <c r="A186" s="949" t="s">
        <v>1222</v>
      </c>
      <c r="B186" s="955" t="s">
        <v>1223</v>
      </c>
      <c r="C186" s="951" t="s">
        <v>12</v>
      </c>
      <c r="D186" s="950">
        <v>32</v>
      </c>
      <c r="E186" s="950"/>
      <c r="F186" s="950">
        <f>E186*D186</f>
        <v>0</v>
      </c>
    </row>
    <row r="187" spans="1:6">
      <c r="A187" s="949"/>
      <c r="B187" s="952"/>
      <c r="C187" s="951"/>
      <c r="D187" s="950"/>
      <c r="E187" s="950"/>
      <c r="F187" s="950"/>
    </row>
    <row r="188" spans="1:6" ht="90">
      <c r="A188" s="949" t="s">
        <v>1224</v>
      </c>
      <c r="B188" s="955" t="s">
        <v>1225</v>
      </c>
      <c r="C188" s="951" t="s">
        <v>12</v>
      </c>
      <c r="D188" s="950">
        <v>73.2</v>
      </c>
      <c r="E188" s="950"/>
      <c r="F188" s="950">
        <f>E188*D188</f>
        <v>0</v>
      </c>
    </row>
    <row r="189" spans="1:6">
      <c r="A189" s="949"/>
      <c r="B189" s="952"/>
      <c r="C189" s="951"/>
      <c r="D189" s="950"/>
      <c r="E189" s="950"/>
      <c r="F189" s="950"/>
    </row>
    <row r="190" spans="1:6">
      <c r="A190" s="949"/>
      <c r="B190" s="952" t="s">
        <v>1226</v>
      </c>
      <c r="C190" s="951"/>
      <c r="D190" s="950"/>
      <c r="E190" s="950"/>
      <c r="F190" s="950"/>
    </row>
    <row r="191" spans="1:6" ht="45">
      <c r="A191" s="949" t="s">
        <v>1227</v>
      </c>
      <c r="B191" s="952" t="s">
        <v>1228</v>
      </c>
      <c r="C191" s="951"/>
      <c r="D191" s="950"/>
      <c r="E191" s="950"/>
      <c r="F191" s="950"/>
    </row>
    <row r="192" spans="1:6">
      <c r="A192" s="949"/>
      <c r="B192" s="952" t="s">
        <v>1229</v>
      </c>
      <c r="C192" s="951" t="s">
        <v>31</v>
      </c>
      <c r="D192" s="950">
        <v>1114.32</v>
      </c>
      <c r="E192" s="950"/>
      <c r="F192" s="950">
        <f>E192*D192</f>
        <v>0</v>
      </c>
    </row>
    <row r="193" spans="1:6">
      <c r="A193" s="949"/>
      <c r="B193" s="952" t="s">
        <v>1230</v>
      </c>
      <c r="C193" s="951" t="s">
        <v>31</v>
      </c>
      <c r="D193" s="950">
        <v>1166.42</v>
      </c>
      <c r="E193" s="950"/>
      <c r="F193" s="950">
        <f>E193*D193</f>
        <v>0</v>
      </c>
    </row>
    <row r="194" spans="1:6">
      <c r="A194" s="949"/>
      <c r="B194" s="952"/>
      <c r="C194" s="951"/>
      <c r="D194" s="950"/>
      <c r="E194" s="950"/>
      <c r="F194" s="950"/>
    </row>
    <row r="195" spans="1:6" ht="45">
      <c r="A195" s="949" t="s">
        <v>1231</v>
      </c>
      <c r="B195" s="952" t="s">
        <v>1232</v>
      </c>
      <c r="C195" s="951" t="s">
        <v>9</v>
      </c>
      <c r="D195" s="950">
        <v>9.2200000000000006</v>
      </c>
      <c r="E195" s="950"/>
      <c r="F195" s="950">
        <f>E195*D195</f>
        <v>0</v>
      </c>
    </row>
    <row r="196" spans="1:6">
      <c r="A196" s="949"/>
      <c r="B196" s="952"/>
      <c r="C196" s="951"/>
      <c r="D196" s="950"/>
      <c r="E196" s="950"/>
      <c r="F196" s="950"/>
    </row>
    <row r="197" spans="1:6" ht="45">
      <c r="A197" s="949" t="s">
        <v>1233</v>
      </c>
      <c r="B197" s="952" t="s">
        <v>1234</v>
      </c>
      <c r="C197" s="951" t="s">
        <v>9</v>
      </c>
      <c r="D197" s="950">
        <v>3</v>
      </c>
      <c r="E197" s="950"/>
      <c r="F197" s="950">
        <f>E197*D197</f>
        <v>0</v>
      </c>
    </row>
    <row r="198" spans="1:6">
      <c r="A198" s="949"/>
      <c r="B198" s="952"/>
      <c r="C198" s="951"/>
      <c r="D198" s="950"/>
      <c r="E198" s="950"/>
      <c r="F198" s="950"/>
    </row>
    <row r="199" spans="1:6">
      <c r="A199" s="949"/>
      <c r="B199" s="952" t="s">
        <v>1235</v>
      </c>
      <c r="C199" s="951"/>
      <c r="D199" s="950"/>
      <c r="E199" s="950"/>
      <c r="F199" s="950"/>
    </row>
    <row r="200" spans="1:6" ht="60">
      <c r="A200" s="949" t="s">
        <v>1236</v>
      </c>
      <c r="B200" s="952" t="s">
        <v>1237</v>
      </c>
      <c r="C200" s="951" t="s">
        <v>1105</v>
      </c>
      <c r="D200" s="950">
        <v>1</v>
      </c>
      <c r="E200" s="950"/>
      <c r="F200" s="950">
        <f>E200*D200</f>
        <v>0</v>
      </c>
    </row>
    <row r="201" spans="1:6">
      <c r="A201" s="949"/>
      <c r="B201" s="952"/>
      <c r="C201" s="951"/>
      <c r="D201" s="950"/>
      <c r="E201" s="950"/>
      <c r="F201" s="950"/>
    </row>
    <row r="202" spans="1:6">
      <c r="A202" s="949"/>
      <c r="B202" s="952" t="s">
        <v>1238</v>
      </c>
      <c r="C202" s="951"/>
      <c r="D202" s="950"/>
      <c r="E202" s="950"/>
      <c r="F202" s="950"/>
    </row>
    <row r="203" spans="1:6" ht="30">
      <c r="A203" s="949" t="s">
        <v>1239</v>
      </c>
      <c r="B203" s="952" t="s">
        <v>1240</v>
      </c>
      <c r="C203" s="951" t="s">
        <v>321</v>
      </c>
      <c r="D203" s="950">
        <v>32</v>
      </c>
      <c r="E203" s="950"/>
      <c r="F203" s="950">
        <f>E203*D203</f>
        <v>0</v>
      </c>
    </row>
    <row r="204" spans="1:6">
      <c r="A204" s="949"/>
      <c r="B204" s="952"/>
      <c r="C204" s="951"/>
      <c r="D204" s="950"/>
      <c r="E204" s="950"/>
      <c r="F204" s="950"/>
    </row>
    <row r="205" spans="1:6">
      <c r="A205" s="949"/>
      <c r="B205" s="952" t="s">
        <v>1241</v>
      </c>
      <c r="C205" s="951"/>
      <c r="D205" s="950"/>
      <c r="E205" s="950"/>
      <c r="F205" s="950"/>
    </row>
    <row r="206" spans="1:6">
      <c r="A206" s="949"/>
      <c r="B206" s="952"/>
      <c r="C206" s="951"/>
      <c r="D206" s="950"/>
      <c r="E206" s="950"/>
      <c r="F206" s="950"/>
    </row>
    <row r="207" spans="1:6" ht="135">
      <c r="A207" s="949" t="s">
        <v>1242</v>
      </c>
      <c r="B207" s="952" t="s">
        <v>1243</v>
      </c>
      <c r="C207" s="951"/>
      <c r="D207" s="950"/>
      <c r="E207" s="950"/>
      <c r="F207" s="950"/>
    </row>
    <row r="208" spans="1:6">
      <c r="A208" s="949"/>
      <c r="B208" s="952" t="s">
        <v>1244</v>
      </c>
      <c r="C208" s="951" t="s">
        <v>1105</v>
      </c>
      <c r="D208" s="950">
        <v>1</v>
      </c>
      <c r="E208" s="950"/>
      <c r="F208" s="950">
        <f>E208*D208</f>
        <v>0</v>
      </c>
    </row>
    <row r="209" spans="1:6">
      <c r="A209" s="949"/>
      <c r="B209" s="952"/>
      <c r="C209" s="951"/>
      <c r="D209" s="950"/>
      <c r="E209" s="950"/>
      <c r="F209" s="950"/>
    </row>
    <row r="210" spans="1:6" ht="45">
      <c r="A210" s="949" t="s">
        <v>1245</v>
      </c>
      <c r="B210" s="952" t="s">
        <v>1246</v>
      </c>
      <c r="C210" s="951" t="s">
        <v>1105</v>
      </c>
      <c r="D210" s="950">
        <v>1</v>
      </c>
      <c r="E210" s="950"/>
      <c r="F210" s="950">
        <f>E210*D210</f>
        <v>0</v>
      </c>
    </row>
    <row r="211" spans="1:6">
      <c r="A211" s="957"/>
      <c r="B211" s="955"/>
      <c r="C211" s="950"/>
      <c r="D211" s="951"/>
      <c r="E211" s="950"/>
      <c r="F211" s="950"/>
    </row>
    <row r="212" spans="1:6">
      <c r="A212" s="957"/>
      <c r="B212" s="953" t="s">
        <v>1247</v>
      </c>
      <c r="C212" s="951"/>
      <c r="D212" s="951"/>
      <c r="E212" s="947" t="s">
        <v>895</v>
      </c>
      <c r="F212" s="945">
        <f>SUM(F92:F210)</f>
        <v>0</v>
      </c>
    </row>
    <row r="213" spans="1:6">
      <c r="A213" s="957"/>
      <c r="B213" s="955"/>
      <c r="C213" s="951"/>
      <c r="D213" s="951"/>
      <c r="E213" s="951"/>
      <c r="F213" s="950"/>
    </row>
  </sheetData>
  <mergeCells count="8">
    <mergeCell ref="B11:F11"/>
    <mergeCell ref="B12:F12"/>
    <mergeCell ref="B5:F5"/>
    <mergeCell ref="B6:F6"/>
    <mergeCell ref="B7:F7"/>
    <mergeCell ref="B8:F8"/>
    <mergeCell ref="B9:F9"/>
    <mergeCell ref="B10:F10"/>
  </mergeCells>
  <pageMargins left="0.98425196850393704" right="0.19685039370078741" top="0.78740157480314965" bottom="0.78740157480314965" header="0.19685039370078741" footer="0.19685039370078741"/>
  <pageSetup paperSize="9" scale="9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7"/>
  <sheetViews>
    <sheetView view="pageBreakPreview" zoomScale="75" zoomScaleNormal="75" zoomScaleSheetLayoutView="75" workbookViewId="0">
      <selection activeCell="L7" sqref="L7"/>
    </sheetView>
  </sheetViews>
  <sheetFormatPr defaultColWidth="9.140625" defaultRowHeight="14.25"/>
  <cols>
    <col min="1" max="1" width="7.7109375" style="1007" customWidth="1"/>
    <col min="2" max="2" width="55.42578125" style="1000" customWidth="1"/>
    <col min="3" max="3" width="8.5703125" style="961" customWidth="1"/>
    <col min="4" max="4" width="25.7109375" style="961" customWidth="1"/>
    <col min="5" max="16384" width="9.140625" style="961"/>
  </cols>
  <sheetData>
    <row r="1" spans="1:4" ht="15">
      <c r="A1" s="958"/>
      <c r="B1" s="959"/>
      <c r="C1" s="960"/>
      <c r="D1" s="960"/>
    </row>
    <row r="2" spans="1:4" ht="15">
      <c r="A2" s="958"/>
      <c r="B2" s="959"/>
      <c r="C2" s="960"/>
      <c r="D2" s="960"/>
    </row>
    <row r="3" spans="1:4" ht="15">
      <c r="A3" s="958"/>
      <c r="B3" s="962" t="s">
        <v>1248</v>
      </c>
      <c r="C3" s="960"/>
      <c r="D3" s="960"/>
    </row>
    <row r="4" spans="1:4" ht="15">
      <c r="A4" s="958"/>
      <c r="B4" s="959"/>
      <c r="C4" s="960"/>
      <c r="D4" s="960"/>
    </row>
    <row r="5" spans="1:4" ht="36" customHeight="1">
      <c r="A5" s="963"/>
      <c r="B5" s="964" t="s">
        <v>1249</v>
      </c>
      <c r="C5" s="965"/>
      <c r="D5" s="960"/>
    </row>
    <row r="6" spans="1:4" ht="15" customHeight="1">
      <c r="A6" s="963"/>
      <c r="B6" s="966"/>
      <c r="C6" s="965"/>
      <c r="D6" s="960"/>
    </row>
    <row r="7" spans="1:4" ht="15.75">
      <c r="A7" s="963"/>
      <c r="B7" s="966" t="s">
        <v>1250</v>
      </c>
      <c r="C7" s="965"/>
      <c r="D7" s="960"/>
    </row>
    <row r="8" spans="1:4" ht="15.75">
      <c r="A8" s="967"/>
      <c r="B8" s="966"/>
      <c r="C8" s="965"/>
      <c r="D8" s="968"/>
    </row>
    <row r="9" spans="1:4" ht="15.75">
      <c r="A9" s="969" t="s">
        <v>101</v>
      </c>
      <c r="B9" s="970" t="s">
        <v>1251</v>
      </c>
      <c r="C9" s="965"/>
      <c r="D9" s="971"/>
    </row>
    <row r="10" spans="1:4" ht="15.75">
      <c r="A10" s="967"/>
      <c r="B10" s="966"/>
      <c r="C10" s="965"/>
      <c r="D10" s="972"/>
    </row>
    <row r="11" spans="1:4" ht="15.75">
      <c r="A11" s="967"/>
      <c r="B11" s="966"/>
      <c r="C11" s="965"/>
      <c r="D11" s="972"/>
    </row>
    <row r="12" spans="1:4" ht="15.75">
      <c r="A12" s="967"/>
      <c r="B12" s="973" t="s">
        <v>1252</v>
      </c>
      <c r="C12" s="974"/>
      <c r="D12" s="975">
        <f>'PREMESTITEV EL. VODOV'!F42</f>
        <v>0</v>
      </c>
    </row>
    <row r="13" spans="1:4" ht="15.75">
      <c r="A13" s="967"/>
      <c r="B13" s="966"/>
      <c r="C13" s="965"/>
      <c r="D13" s="972"/>
    </row>
    <row r="14" spans="1:4" ht="15.75">
      <c r="A14" s="967"/>
      <c r="B14" s="973" t="s">
        <v>1253</v>
      </c>
      <c r="C14" s="974"/>
      <c r="D14" s="975">
        <f>'PREMESTITEV TK VODOV'!F42</f>
        <v>0</v>
      </c>
    </row>
    <row r="15" spans="1:4" ht="15.75">
      <c r="A15" s="967"/>
      <c r="B15" s="966"/>
      <c r="C15" s="965"/>
      <c r="D15" s="972"/>
    </row>
    <row r="16" spans="1:4" ht="15.75">
      <c r="A16" s="967"/>
      <c r="B16" s="973" t="s">
        <v>2201</v>
      </c>
      <c r="C16" s="974"/>
      <c r="D16" s="975">
        <f>'JAVNA RAZSVETLJAVA'!F51</f>
        <v>0</v>
      </c>
    </row>
    <row r="17" spans="1:4" ht="15.75">
      <c r="A17" s="967"/>
      <c r="B17" s="966"/>
      <c r="C17" s="965"/>
      <c r="D17" s="972"/>
    </row>
    <row r="18" spans="1:4" ht="15.75">
      <c r="A18" s="967"/>
      <c r="B18" s="973" t="s">
        <v>1254</v>
      </c>
      <c r="C18" s="974"/>
      <c r="D18" s="975">
        <f>'NN-TK'!F78</f>
        <v>0</v>
      </c>
    </row>
    <row r="19" spans="1:4" ht="15.75">
      <c r="A19" s="967"/>
      <c r="B19" s="966"/>
      <c r="C19" s="965"/>
      <c r="D19" s="972"/>
    </row>
    <row r="20" spans="1:4" ht="15.75">
      <c r="A20" s="967"/>
      <c r="B20" s="973" t="s">
        <v>1255</v>
      </c>
      <c r="C20" s="974"/>
      <c r="D20" s="975">
        <f>SVETILA!F36</f>
        <v>0</v>
      </c>
    </row>
    <row r="21" spans="1:4" ht="15.75">
      <c r="A21" s="967"/>
      <c r="B21" s="959"/>
      <c r="C21" s="965"/>
      <c r="D21" s="976"/>
    </row>
    <row r="22" spans="1:4" ht="15.75">
      <c r="A22" s="967"/>
      <c r="B22" s="959" t="s">
        <v>1256</v>
      </c>
      <c r="C22" s="960"/>
      <c r="D22" s="975">
        <f>'INSTALACIJSKI MATERIAL'!F47</f>
        <v>0</v>
      </c>
    </row>
    <row r="23" spans="1:4" ht="15.75">
      <c r="A23" s="967"/>
      <c r="B23" s="959"/>
      <c r="C23" s="965"/>
      <c r="D23" s="977"/>
    </row>
    <row r="24" spans="1:4" ht="15.75">
      <c r="A24" s="978"/>
      <c r="B24" s="979" t="s">
        <v>1257</v>
      </c>
      <c r="C24" s="965"/>
      <c r="D24" s="975">
        <f>'RAZDELILNIKI '!F82</f>
        <v>0</v>
      </c>
    </row>
    <row r="25" spans="1:4" ht="15.75">
      <c r="A25" s="978"/>
      <c r="B25" s="980"/>
      <c r="C25" s="965"/>
      <c r="D25" s="981"/>
    </row>
    <row r="26" spans="1:4" ht="15.75">
      <c r="A26" s="978"/>
      <c r="B26" s="980"/>
      <c r="C26" s="965"/>
      <c r="D26" s="981"/>
    </row>
    <row r="27" spans="1:4" ht="15.75">
      <c r="A27" s="982" t="s">
        <v>102</v>
      </c>
      <c r="B27" s="983" t="s">
        <v>1258</v>
      </c>
      <c r="C27" s="965"/>
      <c r="D27" s="984"/>
    </row>
    <row r="28" spans="1:4" ht="15.75">
      <c r="A28" s="978"/>
      <c r="B28" s="966"/>
      <c r="C28" s="965"/>
      <c r="D28" s="985"/>
    </row>
    <row r="29" spans="1:4" ht="15.75">
      <c r="A29" s="967"/>
      <c r="B29" s="968"/>
      <c r="C29" s="965"/>
      <c r="D29" s="985"/>
    </row>
    <row r="30" spans="1:4" ht="30.75">
      <c r="A30" s="967"/>
      <c r="B30" s="986" t="s">
        <v>1259</v>
      </c>
      <c r="C30" s="965"/>
      <c r="D30" s="975">
        <f>'TK '!F50</f>
        <v>0</v>
      </c>
    </row>
    <row r="31" spans="1:4" ht="15.75">
      <c r="A31" s="967"/>
      <c r="B31" s="987"/>
      <c r="C31" s="988" t="s">
        <v>19</v>
      </c>
      <c r="D31" s="985"/>
    </row>
    <row r="32" spans="1:4" ht="30.75">
      <c r="A32" s="967"/>
      <c r="B32" s="986" t="s">
        <v>1260</v>
      </c>
      <c r="C32" s="965"/>
      <c r="D32" s="975">
        <f>'PARKIRNI SISTEM'!F71</f>
        <v>0</v>
      </c>
    </row>
    <row r="33" spans="1:4" ht="17.25" customHeight="1">
      <c r="A33" s="967"/>
      <c r="B33" s="989"/>
      <c r="C33" s="960"/>
      <c r="D33" s="985"/>
    </row>
    <row r="34" spans="1:4" ht="15.75">
      <c r="A34" s="969" t="s">
        <v>1261</v>
      </c>
      <c r="B34" s="990" t="s">
        <v>1262</v>
      </c>
      <c r="C34" s="965"/>
      <c r="D34" s="975">
        <f>'STRELOVOD '!F54</f>
        <v>0</v>
      </c>
    </row>
    <row r="35" spans="1:4" ht="15.75">
      <c r="A35" s="967"/>
      <c r="B35" s="968"/>
      <c r="C35" s="965"/>
      <c r="D35" s="985"/>
    </row>
    <row r="36" spans="1:4" ht="15.75">
      <c r="A36" s="967"/>
      <c r="B36" s="968"/>
      <c r="C36" s="965"/>
      <c r="D36" s="985"/>
    </row>
    <row r="37" spans="1:4" ht="15.75">
      <c r="A37" s="967"/>
      <c r="B37" s="968"/>
      <c r="C37" s="965"/>
      <c r="D37" s="985"/>
    </row>
    <row r="38" spans="1:4" ht="16.5" thickBot="1">
      <c r="A38" s="967"/>
      <c r="B38" s="966"/>
      <c r="C38" s="960"/>
      <c r="D38" s="991"/>
    </row>
    <row r="39" spans="1:4" ht="16.5" thickBot="1">
      <c r="A39" s="963"/>
      <c r="B39" s="992" t="s">
        <v>1263</v>
      </c>
      <c r="C39" s="1425" t="s">
        <v>1264</v>
      </c>
      <c r="D39" s="1426">
        <f>SUM(D12:D37)</f>
        <v>0</v>
      </c>
    </row>
    <row r="40" spans="1:4" ht="15.75">
      <c r="A40" s="1420"/>
      <c r="B40" s="992"/>
      <c r="C40" s="1421"/>
      <c r="D40" s="1422"/>
    </row>
    <row r="41" spans="1:4" ht="15.75">
      <c r="A41" s="1420"/>
      <c r="B41" s="993"/>
      <c r="C41" s="1423"/>
      <c r="D41" s="1424"/>
    </row>
    <row r="42" spans="1:4" ht="15.75">
      <c r="A42" s="961"/>
      <c r="B42" s="994"/>
      <c r="C42" s="1418"/>
      <c r="D42" s="1419"/>
    </row>
    <row r="43" spans="1:4" ht="15.75">
      <c r="A43" s="995"/>
      <c r="B43" s="996" t="s">
        <v>7</v>
      </c>
      <c r="C43" s="996"/>
      <c r="D43" s="996"/>
    </row>
    <row r="44" spans="1:4" ht="15">
      <c r="A44" s="961"/>
      <c r="B44" s="1681" t="s">
        <v>1266</v>
      </c>
      <c r="C44" s="1682"/>
      <c r="D44" s="1682"/>
    </row>
    <row r="45" spans="1:4" ht="15">
      <c r="A45" s="995"/>
      <c r="B45" s="1681" t="s">
        <v>1267</v>
      </c>
      <c r="C45" s="1682"/>
      <c r="D45" s="1682"/>
    </row>
    <row r="46" spans="1:4" ht="15">
      <c r="A46" s="995"/>
      <c r="B46" s="1681" t="s">
        <v>1268</v>
      </c>
      <c r="C46" s="1682"/>
      <c r="D46" s="1682"/>
    </row>
    <row r="47" spans="1:4" ht="15">
      <c r="A47" s="995"/>
      <c r="B47" s="1683" t="s">
        <v>1269</v>
      </c>
      <c r="C47" s="1684"/>
      <c r="D47" s="1684"/>
    </row>
    <row r="48" spans="1:4" ht="15">
      <c r="A48" s="995"/>
      <c r="B48" s="995"/>
      <c r="D48" s="997"/>
    </row>
    <row r="49" spans="1:4" ht="15">
      <c r="A49" s="995"/>
      <c r="B49" s="998"/>
      <c r="D49" s="997"/>
    </row>
    <row r="50" spans="1:4">
      <c r="A50" s="995"/>
      <c r="B50" s="998"/>
    </row>
    <row r="51" spans="1:4">
      <c r="A51" s="1001"/>
    </row>
    <row r="52" spans="1:4">
      <c r="A52" s="1001"/>
    </row>
    <row r="53" spans="1:4" ht="15">
      <c r="A53" s="1001"/>
      <c r="C53" s="999"/>
    </row>
    <row r="54" spans="1:4">
      <c r="A54" s="1001"/>
    </row>
    <row r="55" spans="1:4">
      <c r="A55" s="1001"/>
    </row>
    <row r="56" spans="1:4">
      <c r="A56" s="1001"/>
    </row>
    <row r="57" spans="1:4">
      <c r="A57" s="1001"/>
    </row>
    <row r="58" spans="1:4">
      <c r="A58" s="1001"/>
    </row>
    <row r="59" spans="1:4">
      <c r="A59" s="1001"/>
    </row>
    <row r="60" spans="1:4">
      <c r="A60" s="1001"/>
    </row>
    <row r="61" spans="1:4">
      <c r="A61" s="1001"/>
    </row>
    <row r="62" spans="1:4" s="999" customFormat="1" ht="15">
      <c r="A62" s="1001"/>
      <c r="B62" s="1000"/>
      <c r="C62" s="961"/>
      <c r="D62" s="961"/>
    </row>
    <row r="63" spans="1:4">
      <c r="A63" s="1001"/>
    </row>
    <row r="64" spans="1:4">
      <c r="A64" s="1001"/>
    </row>
    <row r="65" spans="1:1">
      <c r="A65" s="1001"/>
    </row>
    <row r="66" spans="1:1">
      <c r="A66" s="1001"/>
    </row>
    <row r="67" spans="1:1">
      <c r="A67" s="1001"/>
    </row>
    <row r="68" spans="1:1">
      <c r="A68" s="1001"/>
    </row>
    <row r="69" spans="1:1">
      <c r="A69" s="1001"/>
    </row>
    <row r="70" spans="1:1">
      <c r="A70" s="1001"/>
    </row>
    <row r="71" spans="1:1">
      <c r="A71" s="1001"/>
    </row>
    <row r="72" spans="1:1">
      <c r="A72" s="1001"/>
    </row>
    <row r="73" spans="1:1">
      <c r="A73" s="1001"/>
    </row>
    <row r="74" spans="1:1">
      <c r="A74" s="1001"/>
    </row>
    <row r="75" spans="1:1">
      <c r="A75" s="1001"/>
    </row>
    <row r="76" spans="1:1">
      <c r="A76" s="1001"/>
    </row>
    <row r="77" spans="1:1">
      <c r="A77" s="1001"/>
    </row>
    <row r="78" spans="1:1">
      <c r="A78" s="1001"/>
    </row>
    <row r="79" spans="1:1">
      <c r="A79" s="1001"/>
    </row>
    <row r="80" spans="1:1">
      <c r="A80" s="1001"/>
    </row>
    <row r="81" spans="1:4">
      <c r="A81" s="1001"/>
    </row>
    <row r="82" spans="1:4">
      <c r="A82" s="1001"/>
    </row>
    <row r="83" spans="1:4">
      <c r="A83" s="1001"/>
    </row>
    <row r="84" spans="1:4">
      <c r="A84" s="1001"/>
    </row>
    <row r="85" spans="1:4">
      <c r="A85" s="1001"/>
    </row>
    <row r="86" spans="1:4">
      <c r="A86" s="1001"/>
    </row>
    <row r="87" spans="1:4">
      <c r="A87" s="1001"/>
    </row>
    <row r="88" spans="1:4">
      <c r="A88" s="1001"/>
    </row>
    <row r="89" spans="1:4">
      <c r="A89" s="1001"/>
    </row>
    <row r="90" spans="1:4">
      <c r="A90" s="1001"/>
    </row>
    <row r="91" spans="1:4">
      <c r="A91" s="1001"/>
    </row>
    <row r="92" spans="1:4">
      <c r="A92" s="1001"/>
    </row>
    <row r="93" spans="1:4">
      <c r="A93" s="1001"/>
    </row>
    <row r="94" spans="1:4">
      <c r="A94" s="1001"/>
    </row>
    <row r="95" spans="1:4">
      <c r="A95" s="1001"/>
    </row>
    <row r="96" spans="1:4">
      <c r="A96" s="1001"/>
      <c r="D96" s="1002"/>
    </row>
    <row r="97" spans="1:4">
      <c r="A97" s="1001"/>
      <c r="D97" s="1002"/>
    </row>
    <row r="98" spans="1:4">
      <c r="A98" s="1001"/>
      <c r="D98" s="1002"/>
    </row>
    <row r="99" spans="1:4">
      <c r="A99" s="1001"/>
      <c r="D99" s="1002"/>
    </row>
    <row r="100" spans="1:4">
      <c r="A100" s="1001"/>
      <c r="D100" s="1002"/>
    </row>
    <row r="101" spans="1:4">
      <c r="A101" s="1001"/>
      <c r="D101" s="1002"/>
    </row>
    <row r="102" spans="1:4">
      <c r="A102" s="1001"/>
    </row>
    <row r="103" spans="1:4">
      <c r="A103" s="1001"/>
    </row>
    <row r="104" spans="1:4">
      <c r="A104" s="1001"/>
    </row>
    <row r="105" spans="1:4">
      <c r="A105" s="1001"/>
    </row>
    <row r="106" spans="1:4">
      <c r="A106" s="1001"/>
      <c r="D106" s="1003"/>
    </row>
    <row r="107" spans="1:4">
      <c r="A107" s="1001"/>
    </row>
    <row r="108" spans="1:4">
      <c r="A108" s="1001"/>
    </row>
    <row r="109" spans="1:4">
      <c r="A109" s="1001"/>
    </row>
    <row r="110" spans="1:4">
      <c r="A110" s="1001"/>
    </row>
    <row r="111" spans="1:4">
      <c r="A111" s="1001"/>
    </row>
    <row r="112" spans="1:4">
      <c r="A112" s="1001"/>
    </row>
    <row r="113" spans="1:3">
      <c r="A113" s="1001"/>
    </row>
    <row r="114" spans="1:3">
      <c r="A114" s="1001"/>
    </row>
    <row r="115" spans="1:3">
      <c r="A115" s="1001"/>
    </row>
    <row r="116" spans="1:3">
      <c r="A116" s="1001"/>
    </row>
    <row r="117" spans="1:3">
      <c r="A117" s="1001"/>
    </row>
    <row r="118" spans="1:3">
      <c r="A118" s="1001"/>
    </row>
    <row r="119" spans="1:3">
      <c r="A119" s="1001"/>
    </row>
    <row r="120" spans="1:3">
      <c r="A120" s="1001"/>
    </row>
    <row r="121" spans="1:3">
      <c r="A121" s="1001"/>
    </row>
    <row r="122" spans="1:3">
      <c r="A122" s="1001"/>
    </row>
    <row r="123" spans="1:3">
      <c r="A123" s="1001"/>
    </row>
    <row r="124" spans="1:3">
      <c r="A124" s="1001"/>
    </row>
    <row r="125" spans="1:3">
      <c r="A125" s="1001"/>
    </row>
    <row r="126" spans="1:3">
      <c r="A126" s="1001"/>
    </row>
    <row r="127" spans="1:3">
      <c r="A127" s="1001"/>
      <c r="C127" s="1002"/>
    </row>
    <row r="128" spans="1:3">
      <c r="A128" s="1001"/>
      <c r="C128" s="1002"/>
    </row>
    <row r="129" spans="1:3">
      <c r="A129" s="1001"/>
      <c r="C129" s="1002"/>
    </row>
    <row r="130" spans="1:3">
      <c r="A130" s="1001"/>
      <c r="B130" s="1004"/>
      <c r="C130" s="1002"/>
    </row>
    <row r="131" spans="1:3">
      <c r="A131" s="1001"/>
      <c r="B131" s="1004"/>
      <c r="C131" s="1002"/>
    </row>
    <row r="132" spans="1:3">
      <c r="A132" s="1001"/>
      <c r="B132" s="1004"/>
      <c r="C132" s="1002"/>
    </row>
    <row r="133" spans="1:3">
      <c r="A133" s="1001"/>
      <c r="B133" s="1004"/>
    </row>
    <row r="134" spans="1:3">
      <c r="A134" s="1001"/>
      <c r="B134" s="1004"/>
    </row>
    <row r="135" spans="1:3">
      <c r="A135" s="1001"/>
      <c r="B135" s="1004"/>
    </row>
    <row r="136" spans="1:3">
      <c r="A136" s="1001"/>
    </row>
    <row r="137" spans="1:3">
      <c r="A137" s="1001"/>
    </row>
    <row r="138" spans="1:3">
      <c r="A138" s="1001"/>
    </row>
    <row r="139" spans="1:3">
      <c r="A139" s="1001"/>
    </row>
    <row r="140" spans="1:3">
      <c r="A140" s="1001"/>
    </row>
    <row r="141" spans="1:3">
      <c r="A141" s="1001"/>
    </row>
    <row r="142" spans="1:3">
      <c r="A142" s="1001"/>
    </row>
    <row r="143" spans="1:3">
      <c r="A143" s="1001"/>
    </row>
    <row r="144" spans="1:3">
      <c r="A144" s="1001"/>
    </row>
    <row r="145" spans="1:1">
      <c r="A145" s="1001"/>
    </row>
    <row r="146" spans="1:1">
      <c r="A146" s="1001"/>
    </row>
    <row r="147" spans="1:1">
      <c r="A147" s="1001"/>
    </row>
    <row r="148" spans="1:1">
      <c r="A148" s="1001"/>
    </row>
    <row r="149" spans="1:1">
      <c r="A149" s="1001"/>
    </row>
    <row r="150" spans="1:1">
      <c r="A150" s="1001"/>
    </row>
    <row r="151" spans="1:1">
      <c r="A151" s="1001"/>
    </row>
    <row r="152" spans="1:1">
      <c r="A152" s="1001"/>
    </row>
    <row r="153" spans="1:1">
      <c r="A153" s="1001"/>
    </row>
    <row r="154" spans="1:1">
      <c r="A154" s="1001"/>
    </row>
    <row r="155" spans="1:1">
      <c r="A155" s="1001"/>
    </row>
    <row r="156" spans="1:1">
      <c r="A156" s="1001"/>
    </row>
    <row r="157" spans="1:1">
      <c r="A157" s="1001"/>
    </row>
    <row r="158" spans="1:1">
      <c r="A158" s="1001"/>
    </row>
    <row r="159" spans="1:1" ht="115.9" customHeight="1">
      <c r="A159" s="1001"/>
    </row>
    <row r="160" spans="1:1">
      <c r="A160" s="1001"/>
    </row>
    <row r="161" spans="1:1">
      <c r="A161" s="1001"/>
    </row>
    <row r="162" spans="1:1">
      <c r="A162" s="1001"/>
    </row>
    <row r="163" spans="1:1">
      <c r="A163" s="1001"/>
    </row>
    <row r="164" spans="1:1">
      <c r="A164" s="1001"/>
    </row>
    <row r="165" spans="1:1">
      <c r="A165" s="1001"/>
    </row>
    <row r="166" spans="1:1">
      <c r="A166" s="1001"/>
    </row>
    <row r="167" spans="1:1">
      <c r="A167" s="1001"/>
    </row>
    <row r="168" spans="1:1">
      <c r="A168" s="1001"/>
    </row>
    <row r="169" spans="1:1">
      <c r="A169" s="1001"/>
    </row>
    <row r="170" spans="1:1">
      <c r="A170" s="1001"/>
    </row>
    <row r="171" spans="1:1">
      <c r="A171" s="1001"/>
    </row>
    <row r="172" spans="1:1">
      <c r="A172" s="1001"/>
    </row>
    <row r="173" spans="1:1">
      <c r="A173" s="1001"/>
    </row>
    <row r="174" spans="1:1">
      <c r="A174" s="1001"/>
    </row>
    <row r="175" spans="1:1">
      <c r="A175" s="1001"/>
    </row>
    <row r="176" spans="1:1">
      <c r="A176" s="1001"/>
    </row>
    <row r="177" spans="1:1">
      <c r="A177" s="1001"/>
    </row>
    <row r="178" spans="1:1">
      <c r="A178" s="1001"/>
    </row>
    <row r="179" spans="1:1">
      <c r="A179" s="1001"/>
    </row>
    <row r="180" spans="1:1">
      <c r="A180" s="1001"/>
    </row>
    <row r="181" spans="1:1">
      <c r="A181" s="1001"/>
    </row>
    <row r="182" spans="1:1">
      <c r="A182" s="1001"/>
    </row>
    <row r="183" spans="1:1">
      <c r="A183" s="1001"/>
    </row>
    <row r="184" spans="1:1">
      <c r="A184" s="1001"/>
    </row>
    <row r="185" spans="1:1">
      <c r="A185" s="1001"/>
    </row>
    <row r="186" spans="1:1">
      <c r="A186" s="1001"/>
    </row>
    <row r="187" spans="1:1">
      <c r="A187" s="1001"/>
    </row>
    <row r="188" spans="1:1">
      <c r="A188" s="1001"/>
    </row>
    <row r="189" spans="1:1">
      <c r="A189" s="1001"/>
    </row>
    <row r="190" spans="1:1">
      <c r="A190" s="1001"/>
    </row>
    <row r="191" spans="1:1">
      <c r="A191" s="1001"/>
    </row>
    <row r="192" spans="1:1">
      <c r="A192" s="1001"/>
    </row>
    <row r="193" spans="1:1">
      <c r="A193" s="1001"/>
    </row>
    <row r="194" spans="1:1">
      <c r="A194" s="1001"/>
    </row>
    <row r="195" spans="1:1">
      <c r="A195" s="1001"/>
    </row>
    <row r="196" spans="1:1">
      <c r="A196" s="1001"/>
    </row>
    <row r="197" spans="1:1">
      <c r="A197" s="1001"/>
    </row>
    <row r="198" spans="1:1">
      <c r="A198" s="1001"/>
    </row>
    <row r="199" spans="1:1">
      <c r="A199" s="1001"/>
    </row>
    <row r="200" spans="1:1">
      <c r="A200" s="1001"/>
    </row>
    <row r="201" spans="1:1">
      <c r="A201" s="1001"/>
    </row>
    <row r="202" spans="1:1">
      <c r="A202" s="1001"/>
    </row>
    <row r="203" spans="1:1">
      <c r="A203" s="1001"/>
    </row>
    <row r="204" spans="1:1">
      <c r="A204" s="1001"/>
    </row>
    <row r="205" spans="1:1">
      <c r="A205" s="1001"/>
    </row>
    <row r="206" spans="1:1">
      <c r="A206" s="1001"/>
    </row>
    <row r="207" spans="1:1">
      <c r="A207" s="1001"/>
    </row>
    <row r="208" spans="1:1">
      <c r="A208" s="1001"/>
    </row>
    <row r="209" spans="1:2">
      <c r="A209" s="1001"/>
    </row>
    <row r="210" spans="1:2">
      <c r="A210" s="1001"/>
    </row>
    <row r="211" spans="1:2">
      <c r="A211" s="1001"/>
    </row>
    <row r="212" spans="1:2">
      <c r="A212" s="1001"/>
    </row>
    <row r="213" spans="1:2">
      <c r="A213" s="1001"/>
    </row>
    <row r="214" spans="1:2">
      <c r="A214" s="1001"/>
    </row>
    <row r="215" spans="1:2">
      <c r="A215" s="1001"/>
    </row>
    <row r="216" spans="1:2">
      <c r="A216" s="1001"/>
    </row>
    <row r="217" spans="1:2">
      <c r="A217" s="1001"/>
    </row>
    <row r="218" spans="1:2">
      <c r="A218" s="1001"/>
    </row>
    <row r="219" spans="1:2">
      <c r="A219" s="1001"/>
    </row>
    <row r="220" spans="1:2">
      <c r="A220" s="1001"/>
    </row>
    <row r="221" spans="1:2">
      <c r="A221" s="1001"/>
    </row>
    <row r="222" spans="1:2">
      <c r="A222" s="1001"/>
    </row>
    <row r="223" spans="1:2">
      <c r="A223" s="1001"/>
    </row>
    <row r="224" spans="1:2">
      <c r="A224" s="1001"/>
      <c r="B224" s="1005"/>
    </row>
    <row r="225" spans="1:1">
      <c r="A225" s="1001"/>
    </row>
    <row r="226" spans="1:1">
      <c r="A226" s="1001"/>
    </row>
    <row r="227" spans="1:1">
      <c r="A227" s="1001"/>
    </row>
    <row r="228" spans="1:1">
      <c r="A228" s="1001"/>
    </row>
    <row r="229" spans="1:1">
      <c r="A229" s="1001"/>
    </row>
    <row r="230" spans="1:1">
      <c r="A230" s="1001"/>
    </row>
    <row r="231" spans="1:1">
      <c r="A231" s="1001"/>
    </row>
    <row r="232" spans="1:1">
      <c r="A232" s="1001"/>
    </row>
    <row r="233" spans="1:1">
      <c r="A233" s="1001"/>
    </row>
    <row r="234" spans="1:1">
      <c r="A234" s="1001"/>
    </row>
    <row r="235" spans="1:1">
      <c r="A235" s="1001"/>
    </row>
    <row r="236" spans="1:1">
      <c r="A236" s="1001"/>
    </row>
    <row r="237" spans="1:1">
      <c r="A237" s="1001"/>
    </row>
    <row r="238" spans="1:1">
      <c r="A238" s="1001"/>
    </row>
    <row r="239" spans="1:1">
      <c r="A239" s="1001"/>
    </row>
    <row r="240" spans="1:1">
      <c r="A240" s="1001"/>
    </row>
    <row r="241" spans="1:3">
      <c r="A241" s="1001"/>
    </row>
    <row r="242" spans="1:3">
      <c r="A242" s="1001"/>
    </row>
    <row r="243" spans="1:3">
      <c r="A243" s="1001"/>
    </row>
    <row r="244" spans="1:3">
      <c r="A244" s="1001"/>
    </row>
    <row r="245" spans="1:3">
      <c r="A245" s="1001"/>
    </row>
    <row r="246" spans="1:3">
      <c r="A246" s="1001"/>
    </row>
    <row r="247" spans="1:3">
      <c r="A247" s="1001"/>
    </row>
    <row r="248" spans="1:3">
      <c r="A248" s="1001"/>
    </row>
    <row r="249" spans="1:3">
      <c r="A249" s="1001"/>
    </row>
    <row r="250" spans="1:3">
      <c r="A250" s="1001"/>
    </row>
    <row r="251" spans="1:3">
      <c r="A251" s="1001"/>
    </row>
    <row r="252" spans="1:3">
      <c r="A252" s="1001"/>
    </row>
    <row r="253" spans="1:3">
      <c r="A253" s="1001"/>
      <c r="C253" s="1006"/>
    </row>
    <row r="254" spans="1:3">
      <c r="A254" s="1001"/>
    </row>
    <row r="257" spans="2:2" ht="15">
      <c r="B257" s="1008"/>
    </row>
  </sheetData>
  <mergeCells count="4">
    <mergeCell ref="B44:D44"/>
    <mergeCell ref="B45:D45"/>
    <mergeCell ref="B46:D46"/>
    <mergeCell ref="B47:D47"/>
  </mergeCells>
  <pageMargins left="0.98425196850393704" right="0.19685039370078741" top="0.78740157480314965" bottom="0.78740157480314965" header="0.19685039370078741" footer="0.19685039370078741"/>
  <pageSetup paperSize="9" scale="90" orientation="portrait" useFirstPageNumber="1" horizontalDpi="360" verticalDpi="360" r:id="rId1"/>
  <headerFooter alignWithMargins="0">
    <oddFooter>&amp;Rnačrt E-001/20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43"/>
  <sheetViews>
    <sheetView view="pageBreakPreview" zoomScaleSheetLayoutView="100" workbookViewId="0">
      <selection activeCell="E13" sqref="E13:E16"/>
    </sheetView>
  </sheetViews>
  <sheetFormatPr defaultRowHeight="12.75"/>
  <cols>
    <col min="1" max="1" width="3.7109375" style="1009" customWidth="1"/>
    <col min="2" max="2" width="55.5703125" style="1009" customWidth="1"/>
    <col min="3" max="3" width="4.5703125" style="1009" customWidth="1"/>
    <col min="4" max="4" width="6" style="1009" customWidth="1"/>
    <col min="5" max="5" width="9.85546875" style="1009" customWidth="1"/>
    <col min="6" max="6" width="11.7109375" style="1009" customWidth="1"/>
    <col min="7" max="16384" width="9.140625" style="1009"/>
  </cols>
  <sheetData>
    <row r="1" spans="1:6" s="1031" customFormat="1" ht="15.6" customHeight="1">
      <c r="A1" s="1033"/>
      <c r="B1" s="1032" t="s">
        <v>1302</v>
      </c>
      <c r="C1" s="1685"/>
      <c r="D1" s="1686"/>
      <c r="E1" s="1686"/>
      <c r="F1" s="1686"/>
    </row>
    <row r="3" spans="1:6" s="961" customFormat="1" ht="17.649999999999999" customHeight="1" thickBot="1">
      <c r="A3" s="967" t="s">
        <v>1087</v>
      </c>
      <c r="B3" s="1044" t="s">
        <v>1301</v>
      </c>
      <c r="C3" s="1045"/>
      <c r="D3" s="1044"/>
      <c r="E3" s="1044"/>
      <c r="F3" s="1044"/>
    </row>
    <row r="4" spans="1:6" s="1025" customFormat="1" ht="13.15" customHeight="1" thickBot="1">
      <c r="A4" s="1030" t="s">
        <v>1279</v>
      </c>
      <c r="B4" s="1029" t="s">
        <v>1278</v>
      </c>
      <c r="C4" s="1028" t="s">
        <v>1277</v>
      </c>
      <c r="D4" s="1028" t="s">
        <v>1276</v>
      </c>
      <c r="E4" s="1027" t="s">
        <v>1275</v>
      </c>
      <c r="F4" s="1026" t="s">
        <v>996</v>
      </c>
    </row>
    <row r="5" spans="1:6" s="1025" customFormat="1" ht="13.5" customHeight="1">
      <c r="A5" s="1043"/>
      <c r="B5" s="1042"/>
      <c r="C5" s="1041"/>
      <c r="D5" s="1041"/>
      <c r="E5" s="1041"/>
      <c r="F5" s="1041"/>
    </row>
    <row r="6" spans="1:6" s="1025" customFormat="1" ht="13.15" customHeight="1">
      <c r="A6" s="1043"/>
      <c r="B6" s="1038" t="s">
        <v>1300</v>
      </c>
      <c r="C6" s="1041"/>
      <c r="D6" s="1041"/>
      <c r="E6" s="1041"/>
      <c r="F6" s="1041"/>
    </row>
    <row r="7" spans="1:6" s="1025" customFormat="1" ht="13.5" customHeight="1">
      <c r="A7" s="1043"/>
      <c r="B7" s="1038" t="s">
        <v>1299</v>
      </c>
      <c r="C7" s="1041"/>
      <c r="D7" s="1041"/>
      <c r="E7" s="1041"/>
      <c r="F7" s="1041"/>
    </row>
    <row r="8" spans="1:6" s="1025" customFormat="1" ht="13.5" customHeight="1">
      <c r="A8" s="1043"/>
      <c r="B8" s="1038" t="s">
        <v>1298</v>
      </c>
      <c r="C8" s="1041"/>
      <c r="D8" s="1041"/>
      <c r="E8" s="1041"/>
      <c r="F8" s="1041"/>
    </row>
    <row r="9" spans="1:6" s="1025" customFormat="1" ht="13.5" customHeight="1">
      <c r="A9" s="1043"/>
      <c r="B9" s="1042"/>
      <c r="C9" s="1041"/>
      <c r="D9" s="1041"/>
      <c r="E9" s="1041"/>
      <c r="F9" s="1041"/>
    </row>
    <row r="10" spans="1:6" s="1010" customFormat="1">
      <c r="A10" s="1020" t="s">
        <v>42</v>
      </c>
      <c r="B10" s="1038" t="s">
        <v>1297</v>
      </c>
      <c r="D10" s="1038"/>
    </row>
    <row r="11" spans="1:6" s="1010" customFormat="1">
      <c r="A11" s="1020"/>
      <c r="B11" s="1010" t="s">
        <v>1296</v>
      </c>
      <c r="D11" s="1038"/>
    </row>
    <row r="12" spans="1:6" s="1010" customFormat="1" ht="15.75">
      <c r="A12" s="1020"/>
      <c r="B12" s="1010" t="s">
        <v>1295</v>
      </c>
      <c r="C12" s="1037"/>
      <c r="D12" s="1036"/>
      <c r="E12" s="1036"/>
      <c r="F12" s="1039"/>
    </row>
    <row r="13" spans="1:6" s="1010" customFormat="1" ht="15.75">
      <c r="A13" s="1020"/>
      <c r="B13" s="1040" t="s">
        <v>1294</v>
      </c>
      <c r="C13" s="1037"/>
      <c r="D13" s="1036"/>
      <c r="E13" s="1036"/>
      <c r="F13" s="1039"/>
    </row>
    <row r="14" spans="1:6" s="1010" customFormat="1">
      <c r="A14" s="1020"/>
      <c r="B14" s="1010" t="s">
        <v>1293</v>
      </c>
      <c r="C14" s="1013" t="s">
        <v>321</v>
      </c>
      <c r="D14" s="1011">
        <v>165</v>
      </c>
      <c r="E14" s="1018"/>
      <c r="F14" s="1018">
        <f>SUM(D14*E14)</f>
        <v>0</v>
      </c>
    </row>
    <row r="15" spans="1:6" s="1010" customFormat="1">
      <c r="A15" s="1020"/>
      <c r="E15" s="1018"/>
      <c r="F15" s="1018"/>
    </row>
    <row r="16" spans="1:6" s="1010" customFormat="1">
      <c r="A16" s="1020" t="s">
        <v>8</v>
      </c>
      <c r="B16" s="1038" t="s">
        <v>1292</v>
      </c>
      <c r="C16" s="1012"/>
      <c r="D16" s="1011"/>
      <c r="E16" s="1018"/>
      <c r="F16" s="1018"/>
    </row>
    <row r="17" spans="1:6" s="1010" customFormat="1">
      <c r="A17" s="1020"/>
      <c r="B17" s="1010" t="s">
        <v>1291</v>
      </c>
      <c r="C17" s="1012"/>
      <c r="D17" s="1011"/>
      <c r="E17" s="1018"/>
      <c r="F17" s="1018"/>
    </row>
    <row r="18" spans="1:6" s="1010" customFormat="1">
      <c r="A18" s="1020"/>
      <c r="B18" s="1010" t="s">
        <v>1290</v>
      </c>
      <c r="C18" s="1012"/>
      <c r="D18" s="1011"/>
      <c r="E18" s="1018"/>
      <c r="F18" s="1018"/>
    </row>
    <row r="19" spans="1:6" s="1010" customFormat="1">
      <c r="A19" s="1020"/>
      <c r="B19" s="1010" t="s">
        <v>1289</v>
      </c>
      <c r="C19" s="1012"/>
      <c r="D19" s="1011"/>
      <c r="E19" s="1018"/>
      <c r="F19" s="1018"/>
    </row>
    <row r="20" spans="1:6" s="1010" customFormat="1">
      <c r="A20" s="1020"/>
      <c r="B20" s="1010" t="s">
        <v>1288</v>
      </c>
      <c r="E20" s="1018"/>
      <c r="F20" s="1018"/>
    </row>
    <row r="21" spans="1:6" s="1010" customFormat="1">
      <c r="A21" s="1020"/>
      <c r="B21" s="1010" t="s">
        <v>1287</v>
      </c>
      <c r="C21" s="1013"/>
      <c r="D21" s="1011"/>
      <c r="E21" s="1018"/>
      <c r="F21" s="1018"/>
    </row>
    <row r="22" spans="1:6" s="1010" customFormat="1">
      <c r="A22" s="1020"/>
      <c r="B22" s="1010" t="s">
        <v>1286</v>
      </c>
      <c r="C22" s="1013" t="s">
        <v>43</v>
      </c>
      <c r="D22" s="1011">
        <v>3</v>
      </c>
      <c r="E22" s="1018"/>
      <c r="F22" s="1018">
        <f>SUM(D22*E22)</f>
        <v>0</v>
      </c>
    </row>
    <row r="23" spans="1:6" s="1010" customFormat="1">
      <c r="A23" s="1020"/>
      <c r="C23" s="1013"/>
      <c r="D23" s="1011"/>
      <c r="E23" s="1018"/>
      <c r="F23" s="1018"/>
    </row>
    <row r="24" spans="1:6" s="1010" customFormat="1" ht="15.75">
      <c r="A24" s="1020" t="s">
        <v>10</v>
      </c>
      <c r="B24" s="1010" t="s">
        <v>1285</v>
      </c>
      <c r="C24" s="1037"/>
      <c r="D24" s="1036"/>
      <c r="E24" s="1018"/>
      <c r="F24" s="1018"/>
    </row>
    <row r="25" spans="1:6" s="1010" customFormat="1" ht="15.75">
      <c r="A25" s="1020"/>
      <c r="B25" s="1010" t="s">
        <v>1284</v>
      </c>
      <c r="C25" s="1037"/>
      <c r="D25" s="1036"/>
      <c r="E25" s="1018"/>
      <c r="F25" s="1018"/>
    </row>
    <row r="26" spans="1:6" s="1010" customFormat="1">
      <c r="A26" s="1020"/>
      <c r="B26" s="1010" t="s">
        <v>1283</v>
      </c>
      <c r="C26" s="1013" t="s">
        <v>321</v>
      </c>
      <c r="D26" s="1011">
        <v>165</v>
      </c>
      <c r="E26" s="1018"/>
      <c r="F26" s="1018">
        <f>SUM(D26*E26)</f>
        <v>0</v>
      </c>
    </row>
    <row r="27" spans="1:6" s="1010" customFormat="1">
      <c r="A27" s="1020"/>
      <c r="F27" s="1035"/>
    </row>
    <row r="28" spans="1:6" s="1010" customFormat="1">
      <c r="A28" s="1034"/>
      <c r="B28" s="1015" t="s">
        <v>1282</v>
      </c>
      <c r="C28" s="1016"/>
      <c r="D28" s="1016"/>
      <c r="E28" s="1021"/>
      <c r="F28" s="1014">
        <f>SUM(F14:F27)</f>
        <v>0</v>
      </c>
    </row>
    <row r="29" spans="1:6" s="1010" customFormat="1">
      <c r="A29" s="1020"/>
    </row>
    <row r="30" spans="1:6" s="1010" customFormat="1">
      <c r="A30" s="1020"/>
    </row>
    <row r="31" spans="1:6" s="1031" customFormat="1" ht="17.649999999999999" customHeight="1" thickBot="1">
      <c r="A31" s="1033" t="s">
        <v>1281</v>
      </c>
      <c r="B31" s="1032" t="s">
        <v>1280</v>
      </c>
      <c r="C31" s="1032"/>
      <c r="D31" s="1032"/>
      <c r="E31" s="1032"/>
      <c r="F31" s="1032"/>
    </row>
    <row r="32" spans="1:6" s="1025" customFormat="1" ht="11.25" thickBot="1">
      <c r="A32" s="1030" t="s">
        <v>1279</v>
      </c>
      <c r="B32" s="1029" t="s">
        <v>1278</v>
      </c>
      <c r="C32" s="1028" t="s">
        <v>1277</v>
      </c>
      <c r="D32" s="1028" t="s">
        <v>1276</v>
      </c>
      <c r="E32" s="1027" t="s">
        <v>1275</v>
      </c>
      <c r="F32" s="1026" t="s">
        <v>996</v>
      </c>
    </row>
    <row r="33" spans="1:6" s="1010" customFormat="1">
      <c r="A33" s="1020"/>
      <c r="C33" s="1013"/>
      <c r="D33" s="1011"/>
      <c r="E33" s="1024"/>
      <c r="F33" s="1024"/>
    </row>
    <row r="34" spans="1:6" s="1010" customFormat="1" ht="15.75">
      <c r="A34" s="1020" t="s">
        <v>42</v>
      </c>
      <c r="B34" s="1010" t="s">
        <v>1274</v>
      </c>
      <c r="C34" s="1019"/>
      <c r="D34" s="1011"/>
      <c r="E34" s="1011"/>
      <c r="F34" s="1023"/>
    </row>
    <row r="35" spans="1:6" s="1010" customFormat="1" ht="15.75">
      <c r="A35" s="1020"/>
      <c r="B35" s="1010" t="s">
        <v>1273</v>
      </c>
      <c r="C35" s="1019"/>
      <c r="D35" s="1011"/>
      <c r="E35" s="1011"/>
      <c r="F35" s="1023"/>
    </row>
    <row r="36" spans="1:6" s="1010" customFormat="1" ht="15.75">
      <c r="A36" s="1020"/>
      <c r="B36" s="1010" t="s">
        <v>1272</v>
      </c>
      <c r="C36" s="1019" t="s">
        <v>43</v>
      </c>
      <c r="D36" s="1011">
        <v>1</v>
      </c>
      <c r="E36" s="1011"/>
      <c r="F36" s="1018">
        <f>E36*D36</f>
        <v>0</v>
      </c>
    </row>
    <row r="37" spans="1:6" s="1010" customFormat="1" ht="15.75">
      <c r="A37" s="1020"/>
      <c r="C37" s="1019"/>
      <c r="D37" s="1011"/>
      <c r="E37" s="1011"/>
      <c r="F37" s="1022"/>
    </row>
    <row r="38" spans="1:6" s="1010" customFormat="1">
      <c r="A38" s="1020"/>
      <c r="B38" s="1015" t="s">
        <v>1271</v>
      </c>
      <c r="C38" s="1016"/>
      <c r="D38" s="1016"/>
      <c r="E38" s="1021"/>
      <c r="F38" s="1014">
        <f>SUM(F35:F36)</f>
        <v>0</v>
      </c>
    </row>
    <row r="39" spans="1:6" s="1010" customFormat="1" ht="15.75">
      <c r="A39" s="1020"/>
      <c r="C39" s="1019"/>
      <c r="D39" s="1011"/>
      <c r="E39" s="1011"/>
      <c r="F39" s="1014"/>
    </row>
    <row r="40" spans="1:6" s="1010" customFormat="1">
      <c r="A40" s="1013"/>
      <c r="B40" s="1017" t="s">
        <v>1270</v>
      </c>
      <c r="C40" s="1016"/>
      <c r="D40" s="1016"/>
      <c r="E40" s="1015"/>
      <c r="F40" s="1014">
        <f>SUM(F28+F38)</f>
        <v>0</v>
      </c>
    </row>
    <row r="41" spans="1:6" s="1010" customFormat="1">
      <c r="A41" s="1013"/>
      <c r="C41" s="1011"/>
      <c r="D41" s="1011"/>
      <c r="F41" s="1018"/>
    </row>
    <row r="42" spans="1:6" s="1010" customFormat="1">
      <c r="A42" s="1013"/>
      <c r="B42" s="1017" t="s">
        <v>1270</v>
      </c>
      <c r="C42" s="1016"/>
      <c r="D42" s="1016"/>
      <c r="E42" s="1015"/>
      <c r="F42" s="1014">
        <f>SUM(F40:F41)</f>
        <v>0</v>
      </c>
    </row>
    <row r="43" spans="1:6" s="1010" customFormat="1">
      <c r="A43" s="1013"/>
      <c r="B43" s="1012"/>
      <c r="C43" s="1011"/>
      <c r="D43" s="1011"/>
    </row>
  </sheetData>
  <mergeCells count="1">
    <mergeCell ref="C1:F1"/>
  </mergeCells>
  <pageMargins left="0.98425196850393704" right="0.19685039370078741" top="0.78740157480314965" bottom="0.78740157480314965" header="0.19685039370078741" footer="0.19685039370078741"/>
  <pageSetup paperSize="9" scale="97" orientation="portrait" r:id="rId1"/>
  <headerFooter>
    <oddFooter>&amp;Rnačrt E-001/20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3"/>
  <sheetViews>
    <sheetView view="pageBreakPreview" zoomScaleSheetLayoutView="100" workbookViewId="0">
      <selection activeCell="E36" sqref="E36:E37"/>
    </sheetView>
  </sheetViews>
  <sheetFormatPr defaultColWidth="9.28515625" defaultRowHeight="12.75"/>
  <cols>
    <col min="1" max="1" width="4.5703125" style="1040" customWidth="1"/>
    <col min="2" max="2" width="50.7109375" style="1040" customWidth="1"/>
    <col min="3" max="3" width="5" style="1040" customWidth="1"/>
    <col min="4" max="4" width="5.140625" style="1040" customWidth="1"/>
    <col min="5" max="5" width="8.28515625" style="1040" customWidth="1"/>
    <col min="6" max="6" width="11.28515625" style="1040" customWidth="1"/>
    <col min="7" max="7" width="2.28515625" style="1040" hidden="1" customWidth="1"/>
    <col min="8" max="16384" width="9.28515625" style="1040"/>
  </cols>
  <sheetData>
    <row r="1" spans="1:7" s="1031" customFormat="1" ht="15.6" customHeight="1">
      <c r="A1" s="1033"/>
      <c r="B1" s="1032" t="s">
        <v>2193</v>
      </c>
      <c r="C1" s="1685"/>
      <c r="D1" s="1686"/>
      <c r="E1" s="1686"/>
      <c r="F1" s="1686"/>
      <c r="G1" s="1686"/>
    </row>
    <row r="2" spans="1:7" s="1031" customFormat="1" ht="15.6" customHeight="1">
      <c r="A2" s="1033"/>
      <c r="B2" s="1032"/>
      <c r="C2" s="1032"/>
      <c r="D2" s="1009"/>
      <c r="E2" s="1009"/>
      <c r="F2" s="1009"/>
      <c r="G2" s="1009"/>
    </row>
    <row r="3" spans="1:7" s="961" customFormat="1" ht="17.649999999999999" customHeight="1" thickBot="1">
      <c r="A3" s="967" t="s">
        <v>1087</v>
      </c>
      <c r="B3" s="1044" t="s">
        <v>1301</v>
      </c>
      <c r="C3" s="1045"/>
      <c r="D3" s="1044"/>
      <c r="E3" s="1044"/>
      <c r="F3" s="1044"/>
      <c r="G3" s="1044"/>
    </row>
    <row r="4" spans="1:7" s="1025" customFormat="1" ht="13.15" customHeight="1" thickBot="1">
      <c r="A4" s="1030" t="s">
        <v>1279</v>
      </c>
      <c r="B4" s="1029" t="s">
        <v>1278</v>
      </c>
      <c r="C4" s="1028" t="s">
        <v>1277</v>
      </c>
      <c r="D4" s="1028" t="s">
        <v>1276</v>
      </c>
      <c r="E4" s="1027" t="s">
        <v>1275</v>
      </c>
      <c r="F4" s="1026" t="s">
        <v>996</v>
      </c>
    </row>
    <row r="5" spans="1:7" s="1025" customFormat="1" ht="13.5" customHeight="1">
      <c r="A5" s="1043"/>
      <c r="B5" s="1042"/>
      <c r="C5" s="1041"/>
      <c r="D5" s="1041"/>
      <c r="E5" s="1041"/>
      <c r="F5" s="1041"/>
    </row>
    <row r="6" spans="1:7" s="1025" customFormat="1" ht="13.15" customHeight="1">
      <c r="A6" s="1043"/>
      <c r="B6" s="1038" t="s">
        <v>2194</v>
      </c>
      <c r="C6" s="1041"/>
      <c r="D6" s="1041"/>
      <c r="E6" s="1041"/>
      <c r="F6" s="1041"/>
    </row>
    <row r="7" spans="1:7" s="1025" customFormat="1" ht="13.5" customHeight="1">
      <c r="A7" s="1043"/>
      <c r="B7" s="1038" t="s">
        <v>1299</v>
      </c>
      <c r="C7" s="1041"/>
      <c r="D7" s="1041"/>
      <c r="E7" s="1041"/>
      <c r="F7" s="1041"/>
    </row>
    <row r="8" spans="1:7" s="1025" customFormat="1" ht="13.5" customHeight="1">
      <c r="A8" s="1043"/>
      <c r="B8" s="1038" t="s">
        <v>1298</v>
      </c>
      <c r="C8" s="1041"/>
      <c r="D8" s="1041"/>
      <c r="E8" s="1041"/>
      <c r="F8" s="1041"/>
    </row>
    <row r="9" spans="1:7" s="1025" customFormat="1" ht="13.5" customHeight="1">
      <c r="A9" s="1043"/>
      <c r="B9" s="1038" t="s">
        <v>2195</v>
      </c>
      <c r="C9" s="1041"/>
      <c r="D9" s="1041"/>
      <c r="E9" s="1041"/>
      <c r="F9" s="1041"/>
    </row>
    <row r="10" spans="1:7" s="1025" customFormat="1" ht="13.5" customHeight="1">
      <c r="A10" s="1043"/>
      <c r="B10" s="1038"/>
      <c r="C10" s="1041"/>
      <c r="D10" s="1041"/>
      <c r="E10" s="1041"/>
      <c r="F10" s="1041"/>
    </row>
    <row r="11" spans="1:7" s="1010" customFormat="1">
      <c r="A11" s="1020" t="s">
        <v>42</v>
      </c>
      <c r="B11" s="1038" t="s">
        <v>1297</v>
      </c>
      <c r="D11" s="1038"/>
    </row>
    <row r="12" spans="1:7" s="1010" customFormat="1">
      <c r="A12" s="1020"/>
      <c r="B12" s="1010" t="s">
        <v>1296</v>
      </c>
      <c r="D12" s="1038"/>
    </row>
    <row r="13" spans="1:7" s="1010" customFormat="1" ht="15.75">
      <c r="A13" s="1020"/>
      <c r="B13" s="1010" t="s">
        <v>1295</v>
      </c>
      <c r="C13" s="1037"/>
      <c r="D13" s="1036"/>
      <c r="E13" s="1036"/>
      <c r="F13" s="1039"/>
    </row>
    <row r="14" spans="1:7" s="1010" customFormat="1" ht="15.75">
      <c r="A14" s="1020"/>
      <c r="B14" s="1040" t="s">
        <v>2196</v>
      </c>
      <c r="C14" s="1037"/>
      <c r="D14" s="1036"/>
      <c r="E14" s="1036"/>
      <c r="F14" s="1039"/>
    </row>
    <row r="15" spans="1:7" s="1010" customFormat="1">
      <c r="A15" s="1020"/>
      <c r="B15" s="1010" t="s">
        <v>1293</v>
      </c>
      <c r="C15" s="1013" t="s">
        <v>321</v>
      </c>
      <c r="D15" s="1011">
        <v>165</v>
      </c>
      <c r="E15" s="1018"/>
      <c r="F15" s="1018">
        <f>SUM(D15*E15)</f>
        <v>0</v>
      </c>
    </row>
    <row r="16" spans="1:7" s="1010" customFormat="1">
      <c r="A16" s="1020"/>
      <c r="E16" s="1018"/>
      <c r="F16" s="1018"/>
    </row>
    <row r="17" spans="1:7" s="1010" customFormat="1">
      <c r="A17" s="1020" t="s">
        <v>8</v>
      </c>
      <c r="B17" s="1038" t="s">
        <v>1292</v>
      </c>
      <c r="C17" s="1012"/>
      <c r="D17" s="1011"/>
      <c r="E17" s="1018"/>
      <c r="F17" s="1018"/>
    </row>
    <row r="18" spans="1:7" s="1010" customFormat="1">
      <c r="A18" s="1020"/>
      <c r="B18" s="1010" t="s">
        <v>1291</v>
      </c>
      <c r="C18" s="1012"/>
      <c r="D18" s="1011"/>
      <c r="E18" s="1018"/>
      <c r="F18" s="1018"/>
    </row>
    <row r="19" spans="1:7" s="1010" customFormat="1">
      <c r="A19" s="1020"/>
      <c r="B19" s="1010" t="s">
        <v>2197</v>
      </c>
      <c r="C19" s="1012"/>
      <c r="D19" s="1011"/>
      <c r="E19" s="1018"/>
      <c r="F19" s="1018"/>
    </row>
    <row r="20" spans="1:7" s="1010" customFormat="1">
      <c r="A20" s="1020"/>
      <c r="B20" s="1010" t="s">
        <v>1289</v>
      </c>
      <c r="C20" s="1012"/>
      <c r="D20" s="1011"/>
      <c r="E20" s="1018"/>
      <c r="F20" s="1018"/>
    </row>
    <row r="21" spans="1:7" s="1010" customFormat="1">
      <c r="A21" s="1020"/>
      <c r="B21" s="1010" t="s">
        <v>1288</v>
      </c>
      <c r="E21" s="1018"/>
      <c r="F21" s="1018"/>
    </row>
    <row r="22" spans="1:7" s="1010" customFormat="1">
      <c r="A22" s="1020"/>
      <c r="B22" s="1010" t="s">
        <v>1287</v>
      </c>
      <c r="C22" s="1013"/>
      <c r="D22" s="1011"/>
      <c r="E22" s="1018"/>
      <c r="F22" s="1018"/>
    </row>
    <row r="23" spans="1:7" s="1010" customFormat="1">
      <c r="A23" s="1020"/>
      <c r="B23" s="1010" t="s">
        <v>1286</v>
      </c>
      <c r="C23" s="1013" t="s">
        <v>43</v>
      </c>
      <c r="D23" s="1011">
        <v>2</v>
      </c>
      <c r="E23" s="1018"/>
      <c r="F23" s="1018">
        <f>SUM(D23*E23)</f>
        <v>0</v>
      </c>
    </row>
    <row r="24" spans="1:7" s="1010" customFormat="1">
      <c r="A24" s="1020"/>
      <c r="C24" s="1013"/>
      <c r="D24" s="1011"/>
      <c r="E24" s="1018"/>
      <c r="F24" s="1018"/>
    </row>
    <row r="25" spans="1:7" s="1010" customFormat="1" ht="15.75">
      <c r="A25" s="1020" t="s">
        <v>10</v>
      </c>
      <c r="B25" s="1010" t="s">
        <v>2198</v>
      </c>
      <c r="C25" s="1037"/>
      <c r="D25" s="1036"/>
      <c r="E25" s="1018"/>
      <c r="F25" s="1018"/>
    </row>
    <row r="26" spans="1:7" s="1010" customFormat="1" ht="15.75">
      <c r="A26" s="1020"/>
      <c r="B26" s="1010" t="s">
        <v>1284</v>
      </c>
      <c r="C26" s="1037"/>
      <c r="D26" s="1036"/>
      <c r="E26" s="1018"/>
      <c r="F26" s="1018"/>
    </row>
    <row r="27" spans="1:7" s="1010" customFormat="1">
      <c r="A27" s="1020"/>
      <c r="B27" s="1010" t="s">
        <v>1283</v>
      </c>
      <c r="C27" s="1013" t="s">
        <v>321</v>
      </c>
      <c r="D27" s="1011">
        <v>165</v>
      </c>
      <c r="E27" s="1018"/>
      <c r="F27" s="1018">
        <f>SUM(D27*E27)</f>
        <v>0</v>
      </c>
    </row>
    <row r="28" spans="1:7" s="1010" customFormat="1">
      <c r="A28" s="1020"/>
      <c r="F28" s="1035"/>
    </row>
    <row r="29" spans="1:7" s="1010" customFormat="1">
      <c r="A29" s="1034"/>
      <c r="B29" s="1015" t="s">
        <v>1282</v>
      </c>
      <c r="C29" s="1016"/>
      <c r="D29" s="1016"/>
      <c r="E29" s="1021"/>
      <c r="F29" s="1014">
        <f>SUM(F15:F28)</f>
        <v>0</v>
      </c>
    </row>
    <row r="30" spans="1:7" s="1010" customFormat="1">
      <c r="A30" s="1020"/>
    </row>
    <row r="31" spans="1:7" s="1010" customFormat="1">
      <c r="A31" s="1020"/>
    </row>
    <row r="32" spans="1:7" s="1031" customFormat="1" ht="17.649999999999999" customHeight="1" thickBot="1">
      <c r="A32" s="1033" t="s">
        <v>1281</v>
      </c>
      <c r="B32" s="1032" t="s">
        <v>1280</v>
      </c>
      <c r="C32" s="1032"/>
      <c r="D32" s="1032"/>
      <c r="E32" s="1032"/>
      <c r="F32" s="1032"/>
      <c r="G32" s="1032"/>
    </row>
    <row r="33" spans="1:7" s="1025" customFormat="1" ht="11.25" thickBot="1">
      <c r="A33" s="1030" t="s">
        <v>1279</v>
      </c>
      <c r="B33" s="1029" t="s">
        <v>1278</v>
      </c>
      <c r="C33" s="1028" t="s">
        <v>1277</v>
      </c>
      <c r="D33" s="1028" t="s">
        <v>1276</v>
      </c>
      <c r="E33" s="1027" t="s">
        <v>1275</v>
      </c>
      <c r="F33" s="1026" t="s">
        <v>996</v>
      </c>
    </row>
    <row r="34" spans="1:7" s="1010" customFormat="1">
      <c r="A34" s="1020"/>
      <c r="C34" s="1013"/>
      <c r="D34" s="1011"/>
      <c r="E34" s="1024"/>
      <c r="F34" s="1024"/>
    </row>
    <row r="35" spans="1:7" s="1010" customFormat="1" ht="15.75">
      <c r="A35" s="1020" t="s">
        <v>42</v>
      </c>
      <c r="B35" s="1010" t="s">
        <v>2199</v>
      </c>
      <c r="C35" s="1019"/>
      <c r="D35" s="1011"/>
      <c r="E35" s="1011"/>
      <c r="F35" s="1023"/>
    </row>
    <row r="36" spans="1:7" s="1010" customFormat="1" ht="15.75">
      <c r="A36" s="1020"/>
      <c r="B36" s="1010" t="s">
        <v>1273</v>
      </c>
      <c r="C36" s="1019"/>
      <c r="D36" s="1011"/>
      <c r="E36" s="1011"/>
      <c r="F36" s="1023"/>
    </row>
    <row r="37" spans="1:7" s="1010" customFormat="1" ht="15.75">
      <c r="A37" s="1020"/>
      <c r="B37" s="1010" t="s">
        <v>2200</v>
      </c>
      <c r="C37" s="1019" t="s">
        <v>43</v>
      </c>
      <c r="D37" s="1011">
        <v>1</v>
      </c>
      <c r="E37" s="1011"/>
      <c r="F37" s="1018">
        <f>E37*D37</f>
        <v>0</v>
      </c>
    </row>
    <row r="38" spans="1:7" s="1010" customFormat="1" ht="15.75">
      <c r="A38" s="1020"/>
      <c r="C38" s="1019"/>
      <c r="D38" s="1011"/>
      <c r="E38" s="1011"/>
      <c r="F38" s="1022"/>
    </row>
    <row r="39" spans="1:7" s="1010" customFormat="1">
      <c r="A39" s="1020"/>
      <c r="B39" s="1015" t="s">
        <v>1271</v>
      </c>
      <c r="C39" s="1016"/>
      <c r="D39" s="1016"/>
      <c r="E39" s="1021"/>
      <c r="F39" s="1014">
        <f>SUM(F36:F37)</f>
        <v>0</v>
      </c>
    </row>
    <row r="40" spans="1:7" s="1010" customFormat="1" ht="15.75">
      <c r="A40" s="1020"/>
      <c r="C40" s="1019"/>
      <c r="D40" s="1011"/>
      <c r="E40" s="1011"/>
      <c r="F40" s="1415"/>
    </row>
    <row r="41" spans="1:7" s="1010" customFormat="1">
      <c r="A41" s="1013"/>
      <c r="C41" s="1011"/>
      <c r="D41" s="1011"/>
      <c r="F41" s="1024"/>
      <c r="G41" s="1414"/>
    </row>
    <row r="42" spans="1:7" s="1010" customFormat="1">
      <c r="A42" s="1013"/>
      <c r="B42" s="1017" t="s">
        <v>1270</v>
      </c>
      <c r="C42" s="1016"/>
      <c r="D42" s="1016"/>
      <c r="E42" s="1015"/>
      <c r="F42" s="1014">
        <f>SUM(F29+F39)</f>
        <v>0</v>
      </c>
    </row>
    <row r="43" spans="1:7" s="1010" customFormat="1">
      <c r="A43" s="1013"/>
      <c r="B43" s="1012"/>
      <c r="C43" s="1011"/>
      <c r="D43" s="1011"/>
    </row>
  </sheetData>
  <mergeCells count="1">
    <mergeCell ref="C1:G1"/>
  </mergeCells>
  <pageMargins left="0.98425196850393704" right="0.19685039370078741" top="0.78740157480314965" bottom="0.78740157480314965" header="0.19685039370078741" footer="0.19685039370078741"/>
  <pageSetup paperSize="9" scale="97" orientation="portrait" r:id="rId1"/>
  <headerFooter>
    <oddFooter>&amp;Rnačrt E-001/20</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51"/>
  <sheetViews>
    <sheetView view="pageBreakPreview" topLeftCell="A19" zoomScaleSheetLayoutView="100" workbookViewId="0">
      <selection activeCell="B40" sqref="B40"/>
    </sheetView>
  </sheetViews>
  <sheetFormatPr defaultRowHeight="12.75"/>
  <cols>
    <col min="1" max="1" width="6.28515625" style="1071" customWidth="1"/>
    <col min="2" max="2" width="56.5703125" style="1009" customWidth="1"/>
    <col min="3" max="3" width="5" style="1009" customWidth="1"/>
    <col min="4" max="4" width="6.42578125" style="1102" customWidth="1"/>
    <col min="5" max="5" width="9" style="1009" customWidth="1"/>
    <col min="6" max="6" width="10.42578125" style="1009" customWidth="1"/>
    <col min="7" max="16384" width="9.140625" style="1009"/>
  </cols>
  <sheetData>
    <row r="1" spans="1:6">
      <c r="A1" s="1046"/>
      <c r="B1" s="1047" t="s">
        <v>1303</v>
      </c>
    </row>
    <row r="2" spans="1:6">
      <c r="A2" s="1046"/>
      <c r="B2" s="1047"/>
    </row>
    <row r="3" spans="1:6">
      <c r="A3" s="1046"/>
      <c r="B3" s="1047" t="s">
        <v>1304</v>
      </c>
    </row>
    <row r="4" spans="1:6" ht="13.5" thickBot="1">
      <c r="A4" s="1687" t="s">
        <v>1305</v>
      </c>
      <c r="B4" s="1688"/>
      <c r="C4" s="1688"/>
      <c r="D4" s="1688"/>
      <c r="E4" s="1688"/>
      <c r="F4" s="1688"/>
    </row>
    <row r="5" spans="1:6" ht="13.5" thickBot="1">
      <c r="A5" s="1048" t="s">
        <v>1306</v>
      </c>
      <c r="B5" s="1049" t="s">
        <v>1307</v>
      </c>
      <c r="C5" s="1050" t="s">
        <v>1308</v>
      </c>
      <c r="D5" s="1050" t="s">
        <v>998</v>
      </c>
      <c r="E5" s="1050" t="s">
        <v>1309</v>
      </c>
      <c r="F5" s="1051" t="s">
        <v>1310</v>
      </c>
    </row>
    <row r="6" spans="1:6">
      <c r="A6" s="1052" t="s">
        <v>42</v>
      </c>
      <c r="B6" s="1053" t="s">
        <v>1311</v>
      </c>
      <c r="C6" s="1054"/>
      <c r="D6" s="1055"/>
      <c r="E6" s="1054"/>
      <c r="F6" s="1054"/>
    </row>
    <row r="7" spans="1:6">
      <c r="A7" s="1040"/>
      <c r="B7" s="1040" t="s">
        <v>1312</v>
      </c>
      <c r="C7" s="1056" t="s">
        <v>43</v>
      </c>
      <c r="D7" s="1066">
        <v>1</v>
      </c>
      <c r="E7" s="1018"/>
      <c r="F7" s="1018">
        <f>SUM(D7*E7)</f>
        <v>0</v>
      </c>
    </row>
    <row r="8" spans="1:6">
      <c r="A8" s="1057"/>
      <c r="B8" s="1040"/>
      <c r="C8" s="1056"/>
      <c r="D8" s="1066"/>
      <c r="E8" s="1018"/>
      <c r="F8" s="1018"/>
    </row>
    <row r="9" spans="1:6">
      <c r="A9" s="1052" t="s">
        <v>8</v>
      </c>
      <c r="B9" s="1053" t="s">
        <v>1313</v>
      </c>
      <c r="C9" s="1054"/>
      <c r="D9" s="1055"/>
      <c r="E9" s="1018"/>
      <c r="F9" s="1018"/>
    </row>
    <row r="10" spans="1:6">
      <c r="A10" s="1040"/>
      <c r="B10" s="1040" t="s">
        <v>1312</v>
      </c>
      <c r="C10" s="1056" t="s">
        <v>43</v>
      </c>
      <c r="D10" s="1066">
        <v>8</v>
      </c>
      <c r="E10" s="1018"/>
      <c r="F10" s="1018">
        <f>SUM(D10*E10)</f>
        <v>0</v>
      </c>
    </row>
    <row r="11" spans="1:6">
      <c r="A11" s="1058"/>
      <c r="B11" s="1059"/>
      <c r="C11" s="1060"/>
      <c r="D11" s="1060"/>
      <c r="E11" s="1018"/>
      <c r="F11" s="1018"/>
    </row>
    <row r="12" spans="1:6">
      <c r="A12" s="1052" t="s">
        <v>10</v>
      </c>
      <c r="B12" s="1053" t="s">
        <v>1314</v>
      </c>
      <c r="C12" s="1054"/>
      <c r="D12" s="1055"/>
      <c r="E12" s="1018"/>
      <c r="F12" s="1018"/>
    </row>
    <row r="13" spans="1:6">
      <c r="A13" s="1061"/>
      <c r="B13" s="1040" t="s">
        <v>1315</v>
      </c>
      <c r="C13" s="1054"/>
      <c r="D13" s="1055"/>
      <c r="E13" s="1018"/>
      <c r="F13" s="1018"/>
    </row>
    <row r="14" spans="1:6">
      <c r="A14" s="1061"/>
      <c r="B14" s="1040" t="s">
        <v>1316</v>
      </c>
      <c r="C14" s="1054"/>
      <c r="D14" s="1055"/>
      <c r="E14" s="1018"/>
      <c r="F14" s="1018"/>
    </row>
    <row r="15" spans="1:6" ht="15.75">
      <c r="A15" s="1062"/>
      <c r="B15" s="1040" t="s">
        <v>1284</v>
      </c>
      <c r="C15" s="1063"/>
      <c r="D15" s="1064"/>
      <c r="E15" s="1018"/>
      <c r="F15" s="1018"/>
    </row>
    <row r="16" spans="1:6" ht="15.75">
      <c r="A16" s="1062"/>
      <c r="B16" s="1040" t="s">
        <v>1317</v>
      </c>
      <c r="C16" s="1063"/>
      <c r="D16" s="1064"/>
      <c r="E16" s="1018"/>
      <c r="F16" s="1018"/>
    </row>
    <row r="17" spans="1:6" ht="15.75">
      <c r="A17" s="1062"/>
      <c r="B17" s="1040" t="s">
        <v>1318</v>
      </c>
      <c r="C17" s="1063"/>
      <c r="D17" s="1065"/>
      <c r="E17" s="1018"/>
      <c r="F17" s="1018"/>
    </row>
    <row r="18" spans="1:6">
      <c r="A18" s="1062"/>
      <c r="B18" s="1040" t="s">
        <v>1293</v>
      </c>
      <c r="C18" s="1054"/>
      <c r="D18" s="1054"/>
      <c r="E18" s="1018"/>
      <c r="F18" s="1018"/>
    </row>
    <row r="19" spans="1:6">
      <c r="A19" s="1062"/>
      <c r="B19" s="1040" t="s">
        <v>1319</v>
      </c>
      <c r="C19" s="1056" t="s">
        <v>321</v>
      </c>
      <c r="D19" s="1066">
        <v>320</v>
      </c>
      <c r="E19" s="1018"/>
      <c r="F19" s="1018">
        <f>SUM(D19*E19)</f>
        <v>0</v>
      </c>
    </row>
    <row r="20" spans="1:6">
      <c r="A20" s="1062"/>
      <c r="B20" s="1040"/>
      <c r="C20" s="1056"/>
      <c r="D20" s="1066"/>
      <c r="E20" s="1018"/>
      <c r="F20" s="1018"/>
    </row>
    <row r="21" spans="1:6">
      <c r="A21" s="1067" t="s">
        <v>11</v>
      </c>
      <c r="B21" s="1068" t="s">
        <v>1320</v>
      </c>
      <c r="C21" s="1069"/>
      <c r="D21" s="1066"/>
      <c r="E21" s="1018"/>
      <c r="F21" s="1018"/>
    </row>
    <row r="22" spans="1:6">
      <c r="A22" s="1070"/>
      <c r="B22" s="1040" t="s">
        <v>1321</v>
      </c>
      <c r="E22" s="1018"/>
      <c r="F22" s="1018"/>
    </row>
    <row r="23" spans="1:6">
      <c r="B23" s="1040" t="s">
        <v>1322</v>
      </c>
      <c r="C23" s="1056" t="s">
        <v>43</v>
      </c>
      <c r="D23" s="1066">
        <v>4</v>
      </c>
      <c r="E23" s="1018"/>
      <c r="F23" s="1018">
        <f>SUM(D23*E23)</f>
        <v>0</v>
      </c>
    </row>
    <row r="24" spans="1:6">
      <c r="B24" s="1040"/>
      <c r="C24" s="1056"/>
      <c r="D24" s="1066"/>
      <c r="E24" s="1072"/>
      <c r="F24" s="1322"/>
    </row>
    <row r="25" spans="1:6">
      <c r="A25" s="1061" t="s">
        <v>51</v>
      </c>
      <c r="B25" s="1053" t="s">
        <v>1323</v>
      </c>
      <c r="C25" s="1054"/>
      <c r="D25" s="1055"/>
      <c r="E25" s="1054"/>
      <c r="F25" s="1223"/>
    </row>
    <row r="26" spans="1:6">
      <c r="A26" s="1040"/>
      <c r="B26" s="1040" t="s">
        <v>1324</v>
      </c>
      <c r="C26" s="1056" t="s">
        <v>43</v>
      </c>
      <c r="D26" s="1066">
        <v>4</v>
      </c>
      <c r="E26" s="1018"/>
      <c r="F26" s="1018">
        <f>SUM(D26*E26)</f>
        <v>0</v>
      </c>
    </row>
    <row r="27" spans="1:6">
      <c r="A27" s="1040"/>
      <c r="B27" s="1040"/>
      <c r="C27" s="1056"/>
      <c r="D27" s="1066"/>
      <c r="E27" s="1072"/>
      <c r="F27" s="1073"/>
    </row>
    <row r="28" spans="1:6">
      <c r="A28" s="1061" t="s">
        <v>52</v>
      </c>
      <c r="B28" s="1053" t="s">
        <v>1325</v>
      </c>
      <c r="C28" s="1054"/>
      <c r="D28" s="1055"/>
      <c r="E28" s="1054"/>
      <c r="F28" s="1054"/>
    </row>
    <row r="29" spans="1:6" s="1326" customFormat="1">
      <c r="A29" s="1323"/>
      <c r="B29" s="1323" t="s">
        <v>1312</v>
      </c>
      <c r="C29" s="1324" t="s">
        <v>43</v>
      </c>
      <c r="D29" s="1325">
        <v>4</v>
      </c>
      <c r="E29" s="1173"/>
      <c r="F29" s="1173">
        <f>SUM(D29*E29)</f>
        <v>0</v>
      </c>
    </row>
    <row r="30" spans="1:6" ht="13.5" thickBot="1">
      <c r="A30" s="1070"/>
      <c r="B30" s="1040"/>
      <c r="C30" s="1056"/>
      <c r="D30" s="1066"/>
      <c r="E30" s="1072"/>
      <c r="F30" s="1072"/>
    </row>
    <row r="31" spans="1:6" ht="13.5" thickBot="1">
      <c r="A31" s="1074"/>
      <c r="B31" s="1075" t="s">
        <v>1326</v>
      </c>
      <c r="C31" s="1076"/>
      <c r="D31" s="1076"/>
      <c r="E31" s="1077"/>
      <c r="F31" s="1078">
        <f>SUM(F6:F30)</f>
        <v>0</v>
      </c>
    </row>
    <row r="32" spans="1:6">
      <c r="A32" s="1079"/>
      <c r="B32" s="1040"/>
      <c r="C32" s="1080"/>
      <c r="D32" s="1080"/>
      <c r="E32" s="1081"/>
      <c r="F32" s="1082"/>
    </row>
    <row r="33" spans="1:6">
      <c r="A33" s="1079"/>
      <c r="B33" s="1040"/>
      <c r="C33" s="1080"/>
      <c r="D33" s="1080"/>
      <c r="E33" s="1081"/>
      <c r="F33" s="1082"/>
    </row>
    <row r="34" spans="1:6">
      <c r="B34" s="1083" t="s">
        <v>1327</v>
      </c>
      <c r="E34" s="1040"/>
      <c r="F34" s="1040"/>
    </row>
    <row r="35" spans="1:6" ht="11.65" customHeight="1">
      <c r="B35" s="1040"/>
      <c r="E35" s="1040"/>
      <c r="F35" s="1040"/>
    </row>
    <row r="36" spans="1:6" ht="15.75">
      <c r="A36" s="1084" t="s">
        <v>42</v>
      </c>
      <c r="B36" s="1040" t="s">
        <v>1328</v>
      </c>
      <c r="C36" s="1085"/>
      <c r="D36" s="1085"/>
      <c r="E36" s="1086"/>
      <c r="F36" s="1073"/>
    </row>
    <row r="37" spans="1:6" ht="15.75">
      <c r="A37" s="1084"/>
      <c r="B37" s="1040" t="s">
        <v>1329</v>
      </c>
      <c r="C37" s="1085"/>
      <c r="D37" s="1085"/>
      <c r="E37" s="1086"/>
      <c r="F37" s="1073"/>
    </row>
    <row r="38" spans="1:6" ht="15.75">
      <c r="A38" s="1084"/>
      <c r="B38" s="1040" t="s">
        <v>1330</v>
      </c>
      <c r="C38" s="1085" t="s">
        <v>321</v>
      </c>
      <c r="D38" s="1066">
        <v>350</v>
      </c>
      <c r="E38" s="1018"/>
      <c r="F38" s="1018">
        <f>E38*D38</f>
        <v>0</v>
      </c>
    </row>
    <row r="39" spans="1:6">
      <c r="A39" s="1084"/>
      <c r="E39" s="1018"/>
      <c r="F39" s="1018"/>
    </row>
    <row r="40" spans="1:6" ht="25.5">
      <c r="A40" s="1084" t="s">
        <v>8</v>
      </c>
      <c r="B40" s="1087" t="s">
        <v>1331</v>
      </c>
      <c r="C40" s="1056" t="s">
        <v>43</v>
      </c>
      <c r="D40" s="1066">
        <v>4</v>
      </c>
      <c r="E40" s="1018"/>
      <c r="F40" s="1018">
        <f>E40*D40</f>
        <v>0</v>
      </c>
    </row>
    <row r="41" spans="1:6">
      <c r="A41" s="1084"/>
      <c r="B41" s="1087"/>
      <c r="E41" s="1018"/>
      <c r="F41" s="1018"/>
    </row>
    <row r="42" spans="1:6" ht="56.25" customHeight="1">
      <c r="A42" s="1084" t="s">
        <v>10</v>
      </c>
      <c r="B42" s="1087" t="s">
        <v>1332</v>
      </c>
      <c r="C42" s="1056" t="s">
        <v>43</v>
      </c>
      <c r="D42" s="1066">
        <v>4</v>
      </c>
      <c r="E42" s="1018"/>
      <c r="F42" s="1018">
        <f>E42*D42</f>
        <v>0</v>
      </c>
    </row>
    <row r="43" spans="1:6">
      <c r="A43" s="1084"/>
      <c r="B43" s="1088"/>
      <c r="D43" s="1066"/>
      <c r="E43" s="1018"/>
      <c r="F43" s="1018"/>
    </row>
    <row r="44" spans="1:6" ht="27.75" customHeight="1">
      <c r="A44" s="1084" t="s">
        <v>11</v>
      </c>
      <c r="B44" s="1087" t="s">
        <v>1333</v>
      </c>
      <c r="C44" s="1056" t="s">
        <v>43</v>
      </c>
      <c r="D44" s="1066">
        <v>4</v>
      </c>
      <c r="E44" s="1018"/>
      <c r="F44" s="1018">
        <f>E44*D44</f>
        <v>0</v>
      </c>
    </row>
    <row r="45" spans="1:6">
      <c r="A45" s="1084"/>
      <c r="B45" s="1087"/>
      <c r="E45" s="1018"/>
      <c r="F45" s="1018"/>
    </row>
    <row r="46" spans="1:6" ht="38.25">
      <c r="A46" s="1084" t="s">
        <v>52</v>
      </c>
      <c r="B46" s="1087" t="s">
        <v>1334</v>
      </c>
      <c r="C46" s="1056" t="s">
        <v>43</v>
      </c>
      <c r="D46" s="1066">
        <v>4</v>
      </c>
      <c r="E46" s="1018"/>
      <c r="F46" s="1018">
        <f>E46*D46</f>
        <v>0</v>
      </c>
    </row>
    <row r="47" spans="1:6" ht="13.5" customHeight="1" thickBot="1">
      <c r="A47" s="1327"/>
      <c r="B47" s="1332"/>
      <c r="C47" s="1333"/>
      <c r="D47" s="1334"/>
      <c r="E47" s="1335"/>
      <c r="F47" s="1336"/>
    </row>
    <row r="48" spans="1:6" s="1040" customFormat="1" ht="13.5" thickBot="1">
      <c r="A48" s="1327"/>
      <c r="B48" s="1328" t="s">
        <v>1270</v>
      </c>
      <c r="C48" s="1329"/>
      <c r="D48" s="1329"/>
      <c r="E48" s="1330"/>
      <c r="F48" s="1331">
        <f>SUM(F36:F47)</f>
        <v>0</v>
      </c>
    </row>
    <row r="49" spans="1:6" s="1097" customFormat="1" ht="13.5" customHeight="1">
      <c r="A49" s="1084"/>
      <c r="B49" s="1093"/>
      <c r="C49" s="1094"/>
      <c r="D49" s="1094"/>
      <c r="E49" s="1095"/>
      <c r="F49" s="1096"/>
    </row>
    <row r="50" spans="1:6" s="1040" customFormat="1" ht="13.5" thickBot="1">
      <c r="A50" s="1338"/>
      <c r="B50" s="1339"/>
      <c r="C50" s="1339"/>
      <c r="D50" s="1339"/>
      <c r="E50" s="1339"/>
      <c r="F50" s="1339"/>
    </row>
    <row r="51" spans="1:6" s="1040" customFormat="1">
      <c r="A51" s="1084"/>
      <c r="B51" s="1090" t="s">
        <v>1605</v>
      </c>
      <c r="C51" s="1091"/>
      <c r="D51" s="1091"/>
      <c r="E51" s="1092"/>
      <c r="F51" s="1337">
        <f>SUM(F31+F48)</f>
        <v>0</v>
      </c>
    </row>
  </sheetData>
  <mergeCells count="1">
    <mergeCell ref="A4:F4"/>
  </mergeCells>
  <pageMargins left="0.98425196850393704" right="0.19685039370078741" top="0.78740157480314965" bottom="0.78740157480314965" header="0.19685039370078741" footer="0.19685039370078741"/>
  <pageSetup paperSize="9" scale="97" orientation="portrait" r:id="rId1"/>
  <headerFooter>
    <oddFooter>&amp;Rnačrt E-001/20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86"/>
  <sheetViews>
    <sheetView showZeros="0" view="pageBreakPreview" topLeftCell="A52" zoomScaleSheetLayoutView="100" workbookViewId="0">
      <selection activeCell="J62" sqref="J62"/>
    </sheetView>
  </sheetViews>
  <sheetFormatPr defaultColWidth="9.140625" defaultRowHeight="12.75"/>
  <cols>
    <col min="1" max="1" width="5" style="1103" customWidth="1"/>
    <col min="2" max="2" width="60" style="1102" customWidth="1"/>
    <col min="3" max="3" width="5.7109375" style="1102" customWidth="1"/>
    <col min="4" max="4" width="8.28515625" style="1102" customWidth="1"/>
    <col min="5" max="5" width="9.7109375" style="1102" customWidth="1"/>
    <col min="6" max="6" width="11.28515625" style="1102" customWidth="1"/>
    <col min="7" max="7" width="10.85546875" style="1102" bestFit="1" customWidth="1"/>
    <col min="8" max="8" width="9.140625" style="1102"/>
    <col min="9" max="9" width="10.42578125" style="1102" bestFit="1" customWidth="1"/>
    <col min="10" max="16384" width="9.140625" style="1102"/>
  </cols>
  <sheetData>
    <row r="1" spans="1:6">
      <c r="A1" s="1098"/>
      <c r="B1" s="1099" t="s">
        <v>1335</v>
      </c>
      <c r="C1" s="1100"/>
      <c r="D1" s="1101"/>
    </row>
    <row r="3" spans="1:6" ht="13.5" thickBot="1">
      <c r="B3" s="1099"/>
      <c r="C3" s="1100"/>
      <c r="D3" s="1101"/>
    </row>
    <row r="4" spans="1:6" ht="13.5" thickBot="1">
      <c r="A4" s="1104" t="s">
        <v>1279</v>
      </c>
      <c r="B4" s="1105" t="s">
        <v>1278</v>
      </c>
      <c r="C4" s="1106" t="s">
        <v>1277</v>
      </c>
      <c r="D4" s="1107" t="s">
        <v>1336</v>
      </c>
      <c r="E4" s="1107" t="s">
        <v>1275</v>
      </c>
      <c r="F4" s="1107" t="s">
        <v>996</v>
      </c>
    </row>
    <row r="5" spans="1:6">
      <c r="A5" s="1108"/>
      <c r="B5" s="1109"/>
      <c r="C5" s="1110"/>
      <c r="D5" s="1111"/>
      <c r="E5" s="1111"/>
      <c r="F5" s="1111"/>
    </row>
    <row r="6" spans="1:6">
      <c r="A6" s="1108" t="s">
        <v>1337</v>
      </c>
      <c r="B6" s="1109" t="s">
        <v>1338</v>
      </c>
      <c r="C6" s="1110"/>
      <c r="D6" s="1111"/>
      <c r="E6" s="1111"/>
      <c r="F6" s="1111"/>
    </row>
    <row r="7" spans="1:6">
      <c r="A7" s="1108"/>
      <c r="B7" s="1109"/>
      <c r="C7" s="1110"/>
      <c r="D7" s="1111"/>
      <c r="E7" s="1112"/>
      <c r="F7" s="1112"/>
    </row>
    <row r="8" spans="1:6">
      <c r="A8" s="1084" t="s">
        <v>42</v>
      </c>
      <c r="B8" s="1113" t="s">
        <v>1339</v>
      </c>
      <c r="C8" s="1080"/>
      <c r="D8" s="1080"/>
      <c r="E8" s="1114"/>
      <c r="F8" s="1114">
        <f t="shared" ref="F8:F53" si="0">(D8*E8)</f>
        <v>0</v>
      </c>
    </row>
    <row r="9" spans="1:6" ht="76.5">
      <c r="A9" s="1084"/>
      <c r="B9" s="1115" t="s">
        <v>1340</v>
      </c>
      <c r="C9" s="1080" t="s">
        <v>321</v>
      </c>
      <c r="D9" s="1080">
        <v>100</v>
      </c>
      <c r="E9" s="1114"/>
      <c r="F9" s="1114">
        <f t="shared" si="0"/>
        <v>0</v>
      </c>
    </row>
    <row r="10" spans="1:6">
      <c r="A10" s="1084"/>
      <c r="B10" s="1040"/>
      <c r="C10" s="1080"/>
      <c r="D10" s="1080"/>
      <c r="E10" s="1114"/>
      <c r="F10" s="1114"/>
    </row>
    <row r="11" spans="1:6">
      <c r="A11" s="1084" t="s">
        <v>8</v>
      </c>
      <c r="B11" s="1113" t="s">
        <v>1341</v>
      </c>
      <c r="C11" s="1080"/>
      <c r="D11" s="1080"/>
      <c r="E11" s="1114"/>
      <c r="F11" s="1114">
        <f>(D11*E11)</f>
        <v>0</v>
      </c>
    </row>
    <row r="12" spans="1:6" ht="76.5">
      <c r="A12" s="1084"/>
      <c r="B12" s="1115" t="s">
        <v>1342</v>
      </c>
      <c r="C12" s="1080" t="s">
        <v>321</v>
      </c>
      <c r="D12" s="1080">
        <v>95</v>
      </c>
      <c r="E12" s="1114"/>
      <c r="F12" s="1114">
        <f>(D12*E12)</f>
        <v>0</v>
      </c>
    </row>
    <row r="13" spans="1:6">
      <c r="A13" s="1084"/>
      <c r="B13" s="1115"/>
      <c r="C13" s="1080"/>
      <c r="D13" s="1080"/>
      <c r="E13" s="1114"/>
      <c r="F13" s="1114"/>
    </row>
    <row r="14" spans="1:6" ht="29.25" customHeight="1">
      <c r="A14" s="1084" t="s">
        <v>10</v>
      </c>
      <c r="B14" s="1116" t="s">
        <v>1343</v>
      </c>
      <c r="C14" s="1080" t="s">
        <v>43</v>
      </c>
      <c r="D14" s="1080">
        <v>2</v>
      </c>
      <c r="E14" s="1114"/>
      <c r="F14" s="1114">
        <f t="shared" si="0"/>
        <v>0</v>
      </c>
    </row>
    <row r="15" spans="1:6">
      <c r="A15" s="1084"/>
      <c r="B15" s="1040"/>
      <c r="C15" s="1080"/>
      <c r="D15" s="1080"/>
      <c r="E15" s="1114"/>
      <c r="F15" s="1114">
        <f t="shared" si="0"/>
        <v>0</v>
      </c>
    </row>
    <row r="16" spans="1:6" ht="29.25" customHeight="1">
      <c r="A16" s="1084" t="s">
        <v>11</v>
      </c>
      <c r="B16" s="1116" t="s">
        <v>1344</v>
      </c>
      <c r="C16" s="1080" t="s">
        <v>43</v>
      </c>
      <c r="D16" s="1080">
        <v>1</v>
      </c>
      <c r="E16" s="1114"/>
      <c r="F16" s="1114">
        <f>(D16*E16)</f>
        <v>0</v>
      </c>
    </row>
    <row r="17" spans="1:6">
      <c r="A17" s="1084"/>
      <c r="B17" s="1040"/>
      <c r="C17" s="1080"/>
      <c r="D17" s="1080"/>
      <c r="E17" s="1114"/>
      <c r="F17" s="1114"/>
    </row>
    <row r="18" spans="1:6" ht="28.5" customHeight="1">
      <c r="A18" s="1084" t="s">
        <v>51</v>
      </c>
      <c r="B18" s="1116" t="s">
        <v>1345</v>
      </c>
      <c r="C18" s="1080" t="s">
        <v>43</v>
      </c>
      <c r="D18" s="1080">
        <v>2</v>
      </c>
      <c r="E18" s="1114"/>
      <c r="F18" s="1114">
        <f>(D18*E18)</f>
        <v>0</v>
      </c>
    </row>
    <row r="19" spans="1:6">
      <c r="A19" s="1084"/>
      <c r="B19" s="1040"/>
      <c r="C19" s="1080"/>
      <c r="D19" s="1080"/>
      <c r="E19" s="1114"/>
      <c r="F19" s="1114"/>
    </row>
    <row r="20" spans="1:6">
      <c r="A20" s="1084" t="s">
        <v>52</v>
      </c>
      <c r="B20" s="1117" t="s">
        <v>1346</v>
      </c>
      <c r="C20" s="1080" t="s">
        <v>35</v>
      </c>
      <c r="D20" s="1080">
        <v>2</v>
      </c>
      <c r="E20" s="1114"/>
      <c r="F20" s="1114">
        <f t="shared" si="0"/>
        <v>0</v>
      </c>
    </row>
    <row r="21" spans="1:6">
      <c r="A21" s="1084"/>
      <c r="B21" s="1040"/>
      <c r="C21" s="1080"/>
      <c r="D21" s="1080"/>
      <c r="E21" s="1114"/>
      <c r="F21" s="1114">
        <f t="shared" si="0"/>
        <v>0</v>
      </c>
    </row>
    <row r="22" spans="1:6" ht="25.5" customHeight="1">
      <c r="A22" s="1084" t="s">
        <v>13</v>
      </c>
      <c r="B22" s="1118" t="s">
        <v>1347</v>
      </c>
      <c r="C22" s="1080" t="s">
        <v>35</v>
      </c>
      <c r="D22" s="1080">
        <v>2</v>
      </c>
      <c r="E22" s="1114"/>
      <c r="F22" s="1114">
        <f t="shared" si="0"/>
        <v>0</v>
      </c>
    </row>
    <row r="23" spans="1:6">
      <c r="A23" s="1084"/>
      <c r="B23" s="1040"/>
      <c r="C23" s="1080"/>
      <c r="D23" s="1080"/>
      <c r="E23" s="1114"/>
      <c r="F23" s="1114">
        <f t="shared" si="0"/>
        <v>0</v>
      </c>
    </row>
    <row r="24" spans="1:6" ht="38.25">
      <c r="A24" s="1084" t="s">
        <v>14</v>
      </c>
      <c r="B24" s="1118" t="s">
        <v>1348</v>
      </c>
      <c r="C24" s="1119" t="s">
        <v>321</v>
      </c>
      <c r="D24" s="1080">
        <v>120</v>
      </c>
      <c r="E24" s="1114"/>
      <c r="F24" s="1114">
        <f t="shared" si="0"/>
        <v>0</v>
      </c>
    </row>
    <row r="25" spans="1:6">
      <c r="A25" s="1084"/>
      <c r="B25" s="1120"/>
      <c r="C25" s="1119"/>
      <c r="D25" s="1080"/>
      <c r="E25" s="1114"/>
      <c r="F25" s="1114">
        <f t="shared" si="0"/>
        <v>0</v>
      </c>
    </row>
    <row r="26" spans="1:6" ht="38.25">
      <c r="A26" s="1084" t="s">
        <v>16</v>
      </c>
      <c r="B26" s="1087" t="s">
        <v>1349</v>
      </c>
      <c r="C26" s="1080" t="s">
        <v>35</v>
      </c>
      <c r="D26" s="1080">
        <v>1</v>
      </c>
      <c r="E26" s="1114"/>
      <c r="F26" s="1114">
        <f t="shared" si="0"/>
        <v>0</v>
      </c>
    </row>
    <row r="27" spans="1:6">
      <c r="A27" s="1121"/>
      <c r="B27" s="1040"/>
      <c r="C27" s="1080"/>
      <c r="D27" s="1080"/>
      <c r="E27" s="1114"/>
      <c r="F27" s="1114">
        <f t="shared" si="0"/>
        <v>0</v>
      </c>
    </row>
    <row r="28" spans="1:6" ht="63.75">
      <c r="A28" s="1084" t="s">
        <v>30</v>
      </c>
      <c r="B28" s="1087" t="s">
        <v>1350</v>
      </c>
      <c r="C28" s="1080" t="s">
        <v>35</v>
      </c>
      <c r="D28" s="1080">
        <v>1</v>
      </c>
      <c r="E28" s="1114"/>
      <c r="F28" s="1114">
        <f t="shared" si="0"/>
        <v>0</v>
      </c>
    </row>
    <row r="29" spans="1:6">
      <c r="A29" s="1121"/>
      <c r="B29" s="1040"/>
      <c r="C29" s="1080"/>
      <c r="D29" s="1080"/>
      <c r="E29" s="1114"/>
      <c r="F29" s="1114">
        <f t="shared" si="0"/>
        <v>0</v>
      </c>
    </row>
    <row r="30" spans="1:6" ht="76.5">
      <c r="A30" s="1084" t="s">
        <v>53</v>
      </c>
      <c r="B30" s="1087" t="s">
        <v>1351</v>
      </c>
      <c r="C30" s="1080" t="s">
        <v>321</v>
      </c>
      <c r="D30" s="1080">
        <v>45</v>
      </c>
      <c r="E30" s="1114"/>
      <c r="F30" s="1114">
        <f t="shared" si="0"/>
        <v>0</v>
      </c>
    </row>
    <row r="31" spans="1:6">
      <c r="A31" s="1121"/>
      <c r="B31" s="1040"/>
      <c r="C31" s="1080"/>
      <c r="D31" s="1080"/>
      <c r="E31" s="1114"/>
      <c r="F31" s="1114"/>
    </row>
    <row r="32" spans="1:6" ht="25.5">
      <c r="A32" s="1084" t="s">
        <v>54</v>
      </c>
      <c r="B32" s="1118" t="s">
        <v>1352</v>
      </c>
      <c r="C32" s="1080" t="s">
        <v>321</v>
      </c>
      <c r="D32" s="1080">
        <v>20</v>
      </c>
      <c r="E32" s="1114"/>
      <c r="F32" s="1114">
        <f t="shared" si="0"/>
        <v>0</v>
      </c>
    </row>
    <row r="33" spans="1:6">
      <c r="A33" s="1084"/>
      <c r="B33" s="1118"/>
      <c r="C33" s="1080"/>
      <c r="D33" s="1121"/>
      <c r="E33" s="1114"/>
      <c r="F33" s="1114">
        <f t="shared" si="0"/>
        <v>0</v>
      </c>
    </row>
    <row r="34" spans="1:6" ht="51">
      <c r="A34" s="1052" t="s">
        <v>55</v>
      </c>
      <c r="B34" s="1122" t="s">
        <v>1353</v>
      </c>
      <c r="C34" s="1123" t="s">
        <v>35</v>
      </c>
      <c r="D34" s="1123">
        <v>1</v>
      </c>
      <c r="E34" s="1114"/>
      <c r="F34" s="1114">
        <f t="shared" si="0"/>
        <v>0</v>
      </c>
    </row>
    <row r="35" spans="1:6" ht="51">
      <c r="A35" s="1061" t="s">
        <v>1337</v>
      </c>
      <c r="B35" s="1124" t="s">
        <v>1354</v>
      </c>
      <c r="C35" s="1123" t="s">
        <v>35</v>
      </c>
      <c r="D35" s="1123">
        <v>1</v>
      </c>
      <c r="E35" s="1114"/>
      <c r="F35" s="1114">
        <f t="shared" si="0"/>
        <v>0</v>
      </c>
    </row>
    <row r="36" spans="1:6" ht="25.5">
      <c r="A36" s="1061" t="s">
        <v>1337</v>
      </c>
      <c r="B36" s="1124" t="s">
        <v>1355</v>
      </c>
      <c r="C36" s="1123" t="s">
        <v>35</v>
      </c>
      <c r="D36" s="1123">
        <v>2</v>
      </c>
      <c r="E36" s="1114"/>
      <c r="F36" s="1114">
        <f t="shared" si="0"/>
        <v>0</v>
      </c>
    </row>
    <row r="37" spans="1:6" ht="25.5">
      <c r="A37" s="1061" t="s">
        <v>1337</v>
      </c>
      <c r="B37" s="1124" t="s">
        <v>1356</v>
      </c>
      <c r="C37" s="1123" t="s">
        <v>35</v>
      </c>
      <c r="D37" s="1123">
        <v>1</v>
      </c>
      <c r="E37" s="1114"/>
      <c r="F37" s="1114">
        <f t="shared" si="0"/>
        <v>0</v>
      </c>
    </row>
    <row r="38" spans="1:6" ht="25.5">
      <c r="A38" s="1061" t="s">
        <v>1337</v>
      </c>
      <c r="B38" s="1124" t="s">
        <v>1357</v>
      </c>
      <c r="C38" s="1123" t="s">
        <v>35</v>
      </c>
      <c r="D38" s="1123">
        <v>5</v>
      </c>
      <c r="E38" s="1114"/>
      <c r="F38" s="1114">
        <f t="shared" si="0"/>
        <v>0</v>
      </c>
    </row>
    <row r="39" spans="1:6">
      <c r="A39" s="1061" t="s">
        <v>1337</v>
      </c>
      <c r="B39" s="1124" t="s">
        <v>1358</v>
      </c>
      <c r="C39" s="1123" t="s">
        <v>43</v>
      </c>
      <c r="D39" s="1123">
        <v>1</v>
      </c>
      <c r="E39" s="1114"/>
      <c r="F39" s="1114">
        <f t="shared" si="0"/>
        <v>0</v>
      </c>
    </row>
    <row r="40" spans="1:6">
      <c r="A40" s="1061" t="s">
        <v>1337</v>
      </c>
      <c r="B40" s="1124" t="s">
        <v>1359</v>
      </c>
      <c r="C40" s="1123" t="s">
        <v>35</v>
      </c>
      <c r="D40" s="1123">
        <v>1</v>
      </c>
      <c r="E40" s="1114"/>
      <c r="F40" s="1114">
        <f t="shared" si="0"/>
        <v>0</v>
      </c>
    </row>
    <row r="41" spans="1:6">
      <c r="A41" s="1061" t="s">
        <v>1337</v>
      </c>
      <c r="B41" s="1124" t="s">
        <v>1360</v>
      </c>
      <c r="C41" s="1123" t="s">
        <v>43</v>
      </c>
      <c r="D41" s="1123">
        <v>3</v>
      </c>
      <c r="E41" s="1114"/>
      <c r="F41" s="1114">
        <f t="shared" si="0"/>
        <v>0</v>
      </c>
    </row>
    <row r="42" spans="1:6" ht="25.5">
      <c r="A42" s="1061" t="s">
        <v>1337</v>
      </c>
      <c r="B42" s="1124" t="s">
        <v>1361</v>
      </c>
      <c r="C42" s="1123" t="s">
        <v>35</v>
      </c>
      <c r="D42" s="1123">
        <v>1</v>
      </c>
      <c r="E42" s="1114"/>
      <c r="F42" s="1114">
        <f t="shared" si="0"/>
        <v>0</v>
      </c>
    </row>
    <row r="43" spans="1:6" ht="18.75" customHeight="1">
      <c r="A43" s="1061" t="s">
        <v>1337</v>
      </c>
      <c r="B43" s="1055" t="s">
        <v>1362</v>
      </c>
      <c r="C43" s="1123" t="s">
        <v>35</v>
      </c>
      <c r="D43" s="1123">
        <v>1</v>
      </c>
      <c r="E43" s="1114"/>
      <c r="F43" s="1114">
        <f t="shared" si="0"/>
        <v>0</v>
      </c>
    </row>
    <row r="44" spans="1:6" ht="96.75" customHeight="1">
      <c r="A44" s="1061" t="s">
        <v>1337</v>
      </c>
      <c r="B44" s="1125" t="s">
        <v>1363</v>
      </c>
      <c r="C44" s="1123" t="s">
        <v>35</v>
      </c>
      <c r="D44" s="1123">
        <v>1</v>
      </c>
      <c r="E44" s="1114"/>
      <c r="F44" s="1114">
        <f t="shared" si="0"/>
        <v>0</v>
      </c>
    </row>
    <row r="45" spans="1:6" ht="89.25">
      <c r="A45" s="1061" t="s">
        <v>1337</v>
      </c>
      <c r="B45" s="1124" t="s">
        <v>1364</v>
      </c>
      <c r="C45" s="1123" t="s">
        <v>35</v>
      </c>
      <c r="D45" s="1123">
        <v>1</v>
      </c>
      <c r="E45" s="1114"/>
      <c r="F45" s="1114">
        <f t="shared" si="0"/>
        <v>0</v>
      </c>
    </row>
    <row r="46" spans="1:6" ht="44.25" customHeight="1">
      <c r="A46" s="1061" t="s">
        <v>1337</v>
      </c>
      <c r="B46" s="1125" t="s">
        <v>1365</v>
      </c>
      <c r="C46" s="1123" t="s">
        <v>35</v>
      </c>
      <c r="D46" s="1123">
        <v>1</v>
      </c>
      <c r="E46" s="1114"/>
      <c r="F46" s="1114">
        <f t="shared" si="0"/>
        <v>0</v>
      </c>
    </row>
    <row r="47" spans="1:6" ht="38.25">
      <c r="A47" s="1061" t="s">
        <v>1337</v>
      </c>
      <c r="B47" s="1125" t="s">
        <v>1366</v>
      </c>
      <c r="C47" s="1123" t="s">
        <v>35</v>
      </c>
      <c r="D47" s="1123">
        <v>1</v>
      </c>
      <c r="E47" s="1114"/>
      <c r="F47" s="1114">
        <f t="shared" si="0"/>
        <v>0</v>
      </c>
    </row>
    <row r="48" spans="1:6" ht="25.5">
      <c r="A48" s="1061" t="s">
        <v>1337</v>
      </c>
      <c r="B48" s="1125" t="s">
        <v>1367</v>
      </c>
      <c r="C48" s="1123" t="s">
        <v>43</v>
      </c>
      <c r="D48" s="1123">
        <v>1</v>
      </c>
      <c r="E48" s="1114"/>
      <c r="F48" s="1114">
        <f t="shared" si="0"/>
        <v>0</v>
      </c>
    </row>
    <row r="49" spans="1:6">
      <c r="A49" s="1061" t="s">
        <v>1337</v>
      </c>
      <c r="B49" s="1055" t="s">
        <v>1368</v>
      </c>
      <c r="C49" s="1123" t="s">
        <v>43</v>
      </c>
      <c r="D49" s="1123">
        <v>1</v>
      </c>
      <c r="E49" s="1114"/>
      <c r="F49" s="1114">
        <f t="shared" si="0"/>
        <v>0</v>
      </c>
    </row>
    <row r="50" spans="1:6">
      <c r="A50" s="1061" t="s">
        <v>1337</v>
      </c>
      <c r="B50" s="1055" t="s">
        <v>1369</v>
      </c>
      <c r="C50" s="1123" t="s">
        <v>35</v>
      </c>
      <c r="D50" s="1123">
        <v>1</v>
      </c>
      <c r="E50" s="1114"/>
      <c r="F50" s="1114">
        <f t="shared" si="0"/>
        <v>0</v>
      </c>
    </row>
    <row r="51" spans="1:6">
      <c r="A51" s="1126"/>
      <c r="B51" s="1127" t="s">
        <v>1370</v>
      </c>
      <c r="C51" s="1126" t="s">
        <v>1371</v>
      </c>
      <c r="D51" s="1128">
        <v>1</v>
      </c>
      <c r="E51" s="1114"/>
      <c r="F51" s="1114">
        <f t="shared" si="0"/>
        <v>0</v>
      </c>
    </row>
    <row r="52" spans="1:6">
      <c r="A52" s="1126"/>
      <c r="B52" s="1127"/>
      <c r="C52" s="1126"/>
      <c r="D52" s="1128"/>
      <c r="E52" s="1114"/>
      <c r="F52" s="1114">
        <f t="shared" si="0"/>
        <v>0</v>
      </c>
    </row>
    <row r="53" spans="1:6" ht="38.25">
      <c r="A53" s="1062" t="s">
        <v>98</v>
      </c>
      <c r="B53" s="1118" t="s">
        <v>1372</v>
      </c>
      <c r="C53" s="1056" t="s">
        <v>1373</v>
      </c>
      <c r="D53" s="1123">
        <v>3</v>
      </c>
      <c r="E53" s="1114"/>
      <c r="F53" s="1114">
        <f t="shared" si="0"/>
        <v>0</v>
      </c>
    </row>
    <row r="54" spans="1:6">
      <c r="A54" s="1084"/>
      <c r="B54" s="1040"/>
      <c r="C54" s="1080"/>
      <c r="D54" s="1080"/>
      <c r="E54" s="1114"/>
      <c r="F54" s="1114"/>
    </row>
    <row r="55" spans="1:6" ht="15" customHeight="1">
      <c r="A55" s="1084" t="s">
        <v>99</v>
      </c>
      <c r="B55" s="1129" t="s">
        <v>1374</v>
      </c>
      <c r="C55" s="1066" t="s">
        <v>35</v>
      </c>
      <c r="D55" s="1066">
        <v>1</v>
      </c>
      <c r="E55" s="1114"/>
      <c r="F55" s="1114">
        <f>(D55*E55)</f>
        <v>0</v>
      </c>
    </row>
    <row r="56" spans="1:6" ht="15" customHeight="1">
      <c r="A56" s="1084"/>
      <c r="B56" s="1129"/>
      <c r="C56" s="1066"/>
      <c r="D56" s="1066"/>
      <c r="E56" s="1114"/>
      <c r="F56" s="1114"/>
    </row>
    <row r="57" spans="1:6" ht="27.75" customHeight="1">
      <c r="A57" s="1084" t="s">
        <v>77</v>
      </c>
      <c r="B57" s="1118" t="s">
        <v>1375</v>
      </c>
      <c r="C57" s="1066" t="s">
        <v>43</v>
      </c>
      <c r="D57" s="1066">
        <v>2</v>
      </c>
      <c r="E57" s="1114"/>
      <c r="F57" s="1114">
        <f>(D57*E57)</f>
        <v>0</v>
      </c>
    </row>
    <row r="58" spans="1:6">
      <c r="A58" s="1084"/>
      <c r="B58" s="1118"/>
      <c r="C58" s="1130"/>
      <c r="D58" s="1080"/>
      <c r="E58" s="1114"/>
      <c r="F58" s="1114"/>
    </row>
    <row r="59" spans="1:6">
      <c r="A59" s="1108" t="s">
        <v>1337</v>
      </c>
      <c r="B59" s="1109" t="s">
        <v>1376</v>
      </c>
      <c r="C59" s="1130"/>
      <c r="D59" s="1080"/>
      <c r="E59" s="1114"/>
      <c r="F59" s="1114"/>
    </row>
    <row r="60" spans="1:6">
      <c r="A60" s="1084"/>
      <c r="B60" s="1116"/>
      <c r="C60" s="1100"/>
      <c r="D60" s="1131"/>
      <c r="E60" s="1114"/>
      <c r="F60" s="1114"/>
    </row>
    <row r="61" spans="1:6">
      <c r="A61" s="1084" t="s">
        <v>77</v>
      </c>
      <c r="B61" s="1113" t="s">
        <v>1377</v>
      </c>
      <c r="C61" s="1080"/>
      <c r="D61" s="1080"/>
      <c r="E61" s="1114"/>
      <c r="F61" s="1114">
        <f>(D61*E61)</f>
        <v>0</v>
      </c>
    </row>
    <row r="62" spans="1:6" ht="76.5">
      <c r="A62" s="1084"/>
      <c r="B62" s="1115" t="s">
        <v>1378</v>
      </c>
      <c r="C62" s="1080" t="s">
        <v>321</v>
      </c>
      <c r="D62" s="1080">
        <v>100</v>
      </c>
      <c r="E62" s="1114"/>
      <c r="F62" s="1114">
        <f>(D62*E62)</f>
        <v>0</v>
      </c>
    </row>
    <row r="63" spans="1:6">
      <c r="A63" s="1108"/>
      <c r="B63" s="1109"/>
      <c r="C63" s="1110"/>
      <c r="D63" s="1111"/>
      <c r="E63" s="1114"/>
      <c r="F63" s="1114"/>
    </row>
    <row r="64" spans="1:6" ht="43.5" customHeight="1">
      <c r="A64" s="1084" t="s">
        <v>78</v>
      </c>
      <c r="B64" s="1118" t="s">
        <v>1379</v>
      </c>
      <c r="C64" s="1119" t="s">
        <v>321</v>
      </c>
      <c r="D64" s="1080">
        <v>150</v>
      </c>
      <c r="E64" s="1114"/>
      <c r="F64" s="1114">
        <f>(D64*E64)</f>
        <v>0</v>
      </c>
    </row>
    <row r="65" spans="1:6">
      <c r="A65" s="1061"/>
      <c r="B65" s="1124"/>
      <c r="C65" s="1123"/>
      <c r="D65" s="1123"/>
      <c r="E65" s="1114"/>
      <c r="F65" s="1114"/>
    </row>
    <row r="66" spans="1:6" ht="25.5">
      <c r="A66" s="1084" t="s">
        <v>84</v>
      </c>
      <c r="B66" s="1116" t="s">
        <v>1380</v>
      </c>
      <c r="C66" s="1100" t="s">
        <v>43</v>
      </c>
      <c r="D66" s="1131">
        <v>3</v>
      </c>
      <c r="E66" s="1114"/>
      <c r="F66" s="1114">
        <f>(D66*E66)</f>
        <v>0</v>
      </c>
    </row>
    <row r="67" spans="1:6">
      <c r="A67" s="1084"/>
      <c r="B67" s="1116"/>
      <c r="C67" s="1100"/>
      <c r="D67" s="1131"/>
      <c r="E67" s="1114"/>
      <c r="F67" s="1114"/>
    </row>
    <row r="68" spans="1:6">
      <c r="A68" s="1084" t="s">
        <v>85</v>
      </c>
      <c r="B68" s="1132" t="s">
        <v>1381</v>
      </c>
      <c r="C68" s="1080" t="s">
        <v>35</v>
      </c>
      <c r="D68" s="1080">
        <v>1</v>
      </c>
      <c r="E68" s="1114"/>
      <c r="F68" s="1114">
        <f>(D68*E68)</f>
        <v>0</v>
      </c>
    </row>
    <row r="69" spans="1:6">
      <c r="A69" s="1084"/>
      <c r="B69" s="1133"/>
      <c r="C69" s="1089"/>
      <c r="D69" s="1089"/>
      <c r="E69" s="1119"/>
      <c r="F69" s="1119"/>
    </row>
    <row r="70" spans="1:6">
      <c r="A70" s="1084" t="s">
        <v>86</v>
      </c>
      <c r="B70" s="1134" t="s">
        <v>1382</v>
      </c>
      <c r="C70" s="1066" t="s">
        <v>321</v>
      </c>
      <c r="D70" s="1066">
        <v>300</v>
      </c>
      <c r="E70" s="1114"/>
      <c r="F70" s="1114">
        <f>(D70*E70)</f>
        <v>0</v>
      </c>
    </row>
    <row r="71" spans="1:6">
      <c r="A71" s="1084"/>
      <c r="B71" s="1133"/>
      <c r="C71" s="1089"/>
      <c r="D71" s="1089"/>
      <c r="E71" s="1119"/>
      <c r="F71" s="1119"/>
    </row>
    <row r="72" spans="1:6">
      <c r="A72" s="1084" t="s">
        <v>87</v>
      </c>
      <c r="B72" s="1135" t="s">
        <v>1383</v>
      </c>
      <c r="C72" s="1080" t="s">
        <v>321</v>
      </c>
      <c r="D72" s="1066">
        <v>300</v>
      </c>
      <c r="E72" s="1136"/>
      <c r="F72" s="1114">
        <f>(D72*E72)</f>
        <v>0</v>
      </c>
    </row>
    <row r="73" spans="1:6">
      <c r="A73" s="1084"/>
      <c r="B73" s="1116"/>
      <c r="C73" s="1100"/>
      <c r="D73" s="1131"/>
      <c r="E73" s="1576"/>
      <c r="F73" s="1576"/>
    </row>
    <row r="74" spans="1:6" ht="17.25" customHeight="1">
      <c r="B74" s="1137" t="s">
        <v>1384</v>
      </c>
      <c r="C74" s="1138"/>
      <c r="D74" s="1101"/>
      <c r="E74" s="1139"/>
      <c r="F74" s="1575">
        <f>SUM(F8:F73)</f>
        <v>0</v>
      </c>
    </row>
    <row r="75" spans="1:6" ht="17.25" customHeight="1">
      <c r="B75" s="1137"/>
      <c r="C75" s="1138"/>
      <c r="D75" s="1101"/>
      <c r="E75" s="1139"/>
      <c r="F75" s="1140"/>
    </row>
    <row r="76" spans="1:6" ht="27" customHeight="1">
      <c r="A76" s="1070" t="s">
        <v>1337</v>
      </c>
      <c r="B76" s="1134" t="s">
        <v>1385</v>
      </c>
      <c r="C76" s="1100"/>
      <c r="D76" s="1141">
        <v>0.05</v>
      </c>
      <c r="E76" s="1142"/>
      <c r="F76" s="1136">
        <f>F74*D76</f>
        <v>0</v>
      </c>
    </row>
    <row r="77" spans="1:6" ht="17.25" customHeight="1">
      <c r="B77" s="1137"/>
      <c r="C77" s="1138"/>
      <c r="D77" s="1101"/>
      <c r="E77" s="1139"/>
      <c r="F77" s="1143"/>
    </row>
    <row r="78" spans="1:6" ht="24.75" customHeight="1">
      <c r="B78" s="1144" t="s">
        <v>1386</v>
      </c>
      <c r="C78" s="1145" t="s">
        <v>1264</v>
      </c>
      <c r="D78" s="1146"/>
      <c r="E78" s="1147"/>
      <c r="F78" s="1148">
        <f>SUM(F74:F74)</f>
        <v>0</v>
      </c>
    </row>
    <row r="79" spans="1:6">
      <c r="B79" s="1116"/>
      <c r="C79" s="1138"/>
      <c r="D79" s="1101"/>
    </row>
    <row r="80" spans="1:6">
      <c r="B80" s="1116"/>
      <c r="C80" s="1138"/>
      <c r="D80" s="1101"/>
    </row>
    <row r="81" spans="3:3">
      <c r="C81" s="1069"/>
    </row>
    <row r="82" spans="3:3">
      <c r="C82" s="1069"/>
    </row>
    <row r="83" spans="3:3">
      <c r="C83" s="1069"/>
    </row>
    <row r="84" spans="3:3">
      <c r="C84" s="1069"/>
    </row>
    <row r="85" spans="3:3">
      <c r="C85" s="1069"/>
    </row>
    <row r="86" spans="3:3">
      <c r="C86" s="1069"/>
    </row>
  </sheetData>
  <pageMargins left="0.98425196850393704" right="0.19685039370078741" top="0.78740157480314965" bottom="0.78740157480314965" header="0.19685039370078741" footer="0.19685039370078741"/>
  <pageSetup paperSize="9" scale="92" fitToHeight="3" orientation="portrait" r:id="rId1"/>
  <headerFooter>
    <oddFooter xml:space="preserve">&amp;Rnačrt E-001/20 </oddFooter>
  </headerFooter>
  <rowBreaks count="1" manualBreakCount="1">
    <brk id="6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6"/>
  <sheetViews>
    <sheetView showZeros="0" view="pageBreakPreview" topLeftCell="A24" zoomScaleSheetLayoutView="100" workbookViewId="0">
      <selection activeCell="O37" sqref="O37"/>
    </sheetView>
  </sheetViews>
  <sheetFormatPr defaultColWidth="9.140625" defaultRowHeight="12.75"/>
  <cols>
    <col min="1" max="1" width="7" style="1151" customWidth="1"/>
    <col min="2" max="2" width="52.42578125" style="1151" customWidth="1"/>
    <col min="3" max="3" width="6.42578125" style="1151" customWidth="1"/>
    <col min="4" max="4" width="8.7109375" style="1151" customWidth="1"/>
    <col min="5" max="5" width="14.42578125" style="1151" customWidth="1"/>
    <col min="6" max="6" width="15.42578125" style="1151" customWidth="1"/>
    <col min="7" max="7" width="4.5703125" style="1151" customWidth="1"/>
    <col min="8" max="9" width="9.140625" style="1151"/>
    <col min="10" max="10" width="15.42578125" style="1151" customWidth="1"/>
    <col min="11" max="16384" width="9.140625" style="1151"/>
  </cols>
  <sheetData>
    <row r="1" spans="1:9" ht="15.75">
      <c r="A1" s="1149" t="s">
        <v>1387</v>
      </c>
      <c r="B1" s="1150"/>
    </row>
    <row r="2" spans="1:9">
      <c r="A2" s="1152"/>
      <c r="B2" s="1152"/>
    </row>
    <row r="3" spans="1:9" ht="18" customHeight="1">
      <c r="A3" s="1153" t="s">
        <v>1388</v>
      </c>
      <c r="B3" s="1154"/>
    </row>
    <row r="4" spans="1:9" ht="13.5" thickBot="1"/>
    <row r="5" spans="1:9" ht="18" customHeight="1" thickBot="1">
      <c r="A5" s="1155" t="s">
        <v>1279</v>
      </c>
      <c r="B5" s="1155" t="s">
        <v>29</v>
      </c>
      <c r="C5" s="1155" t="s">
        <v>1277</v>
      </c>
      <c r="D5" s="1155" t="s">
        <v>26</v>
      </c>
      <c r="E5" s="1155" t="s">
        <v>1275</v>
      </c>
      <c r="F5" s="1156" t="s">
        <v>996</v>
      </c>
      <c r="I5" s="1157"/>
    </row>
    <row r="6" spans="1:9" ht="81.75" customHeight="1">
      <c r="A6" s="1158" t="s">
        <v>1389</v>
      </c>
      <c r="B6" s="1159" t="s">
        <v>1390</v>
      </c>
      <c r="C6" s="1160" t="s">
        <v>43</v>
      </c>
      <c r="D6" s="1160">
        <v>292</v>
      </c>
      <c r="E6" s="1018"/>
      <c r="F6" s="1018">
        <f>(D6*E6)</f>
        <v>0</v>
      </c>
      <c r="I6" s="1157"/>
    </row>
    <row r="7" spans="1:9" ht="95.25" customHeight="1">
      <c r="A7" s="1161" t="s">
        <v>1391</v>
      </c>
      <c r="B7" s="1162" t="s">
        <v>1392</v>
      </c>
      <c r="C7" s="1163" t="s">
        <v>43</v>
      </c>
      <c r="D7" s="1163">
        <v>128</v>
      </c>
      <c r="E7" s="1018"/>
      <c r="F7" s="1018">
        <f t="shared" ref="F7:F30" si="0">(D7*E7)</f>
        <v>0</v>
      </c>
      <c r="I7" s="1157"/>
    </row>
    <row r="8" spans="1:9" ht="86.25" customHeight="1">
      <c r="A8" s="1161" t="s">
        <v>1393</v>
      </c>
      <c r="B8" s="1162" t="s">
        <v>1394</v>
      </c>
      <c r="C8" s="1163" t="s">
        <v>43</v>
      </c>
      <c r="D8" s="1163">
        <v>2</v>
      </c>
      <c r="E8" s="1018"/>
      <c r="F8" s="1018">
        <f t="shared" si="0"/>
        <v>0</v>
      </c>
      <c r="I8" s="1157"/>
    </row>
    <row r="9" spans="1:9" ht="29.25" customHeight="1">
      <c r="A9" s="1161" t="s">
        <v>1337</v>
      </c>
      <c r="B9" s="1162" t="s">
        <v>1395</v>
      </c>
      <c r="C9" s="1163" t="s">
        <v>43</v>
      </c>
      <c r="D9" s="1163">
        <v>2</v>
      </c>
      <c r="E9" s="1018"/>
      <c r="F9" s="1018">
        <f t="shared" si="0"/>
        <v>0</v>
      </c>
      <c r="I9" s="1157"/>
    </row>
    <row r="10" spans="1:9" ht="82.5" customHeight="1">
      <c r="A10" s="1161" t="s">
        <v>1396</v>
      </c>
      <c r="B10" s="1162" t="s">
        <v>1397</v>
      </c>
      <c r="C10" s="1163" t="s">
        <v>43</v>
      </c>
      <c r="D10" s="1163">
        <v>3</v>
      </c>
      <c r="E10" s="1018"/>
      <c r="F10" s="1018">
        <f t="shared" si="0"/>
        <v>0</v>
      </c>
      <c r="I10" s="1157"/>
    </row>
    <row r="11" spans="1:9" ht="17.25" customHeight="1">
      <c r="A11" s="1161" t="s">
        <v>1337</v>
      </c>
      <c r="B11" s="1162" t="s">
        <v>1398</v>
      </c>
      <c r="C11" s="1163" t="s">
        <v>43</v>
      </c>
      <c r="D11" s="1163">
        <v>3</v>
      </c>
      <c r="E11" s="1018"/>
      <c r="F11" s="1018">
        <f t="shared" si="0"/>
        <v>0</v>
      </c>
      <c r="I11" s="1157"/>
    </row>
    <row r="12" spans="1:9" ht="30" customHeight="1">
      <c r="A12" s="1161" t="s">
        <v>1337</v>
      </c>
      <c r="B12" s="1162" t="s">
        <v>1399</v>
      </c>
      <c r="C12" s="1163" t="s">
        <v>43</v>
      </c>
      <c r="D12" s="1163">
        <v>3</v>
      </c>
      <c r="E12" s="1018"/>
      <c r="F12" s="1018">
        <f t="shared" si="0"/>
        <v>0</v>
      </c>
      <c r="I12" s="1157"/>
    </row>
    <row r="13" spans="1:9" ht="81.75" customHeight="1">
      <c r="A13" s="1161" t="s">
        <v>1400</v>
      </c>
      <c r="B13" s="1162" t="s">
        <v>1401</v>
      </c>
      <c r="C13" s="1163" t="s">
        <v>43</v>
      </c>
      <c r="D13" s="1163">
        <v>9</v>
      </c>
      <c r="E13" s="1018"/>
      <c r="F13" s="1018">
        <f t="shared" si="0"/>
        <v>0</v>
      </c>
      <c r="I13" s="1157"/>
    </row>
    <row r="14" spans="1:9" ht="77.25" customHeight="1">
      <c r="A14" s="1161" t="s">
        <v>1402</v>
      </c>
      <c r="B14" s="1162" t="s">
        <v>1403</v>
      </c>
      <c r="C14" s="1163" t="s">
        <v>43</v>
      </c>
      <c r="D14" s="1163">
        <v>35</v>
      </c>
      <c r="E14" s="1018"/>
      <c r="F14" s="1018">
        <f t="shared" si="0"/>
        <v>0</v>
      </c>
      <c r="I14" s="1157"/>
    </row>
    <row r="15" spans="1:9" ht="87.75" customHeight="1">
      <c r="A15" s="1161" t="s">
        <v>1404</v>
      </c>
      <c r="B15" s="1162" t="s">
        <v>1405</v>
      </c>
      <c r="C15" s="1163" t="s">
        <v>43</v>
      </c>
      <c r="D15" s="1163">
        <v>23</v>
      </c>
      <c r="E15" s="1018"/>
      <c r="F15" s="1018">
        <f t="shared" si="0"/>
        <v>0</v>
      </c>
      <c r="I15" s="1157"/>
    </row>
    <row r="16" spans="1:9" ht="83.25" customHeight="1">
      <c r="A16" s="1161" t="s">
        <v>1406</v>
      </c>
      <c r="B16" s="1162" t="s">
        <v>1407</v>
      </c>
      <c r="C16" s="1163" t="s">
        <v>43</v>
      </c>
      <c r="D16" s="1163">
        <v>3</v>
      </c>
      <c r="E16" s="1018"/>
      <c r="F16" s="1018">
        <f t="shared" si="0"/>
        <v>0</v>
      </c>
      <c r="I16" s="1157"/>
    </row>
    <row r="17" spans="1:9" ht="83.25" customHeight="1">
      <c r="A17" s="1161" t="s">
        <v>1408</v>
      </c>
      <c r="B17" s="1162" t="s">
        <v>1407</v>
      </c>
      <c r="C17" s="1163" t="s">
        <v>43</v>
      </c>
      <c r="D17" s="1163">
        <v>3</v>
      </c>
      <c r="E17" s="1018"/>
      <c r="F17" s="1018">
        <f>(D17*E17)</f>
        <v>0</v>
      </c>
      <c r="I17" s="1157"/>
    </row>
    <row r="18" spans="1:9" ht="86.25" customHeight="1">
      <c r="A18" s="1161" t="s">
        <v>1409</v>
      </c>
      <c r="B18" s="1162" t="s">
        <v>1410</v>
      </c>
      <c r="C18" s="1163" t="s">
        <v>43</v>
      </c>
      <c r="D18" s="1163">
        <v>17</v>
      </c>
      <c r="E18" s="1018"/>
      <c r="F18" s="1018">
        <f t="shared" si="0"/>
        <v>0</v>
      </c>
      <c r="I18" s="1157"/>
    </row>
    <row r="19" spans="1:9" ht="30" customHeight="1">
      <c r="A19" s="1161" t="s">
        <v>1337</v>
      </c>
      <c r="B19" s="1162" t="s">
        <v>1411</v>
      </c>
      <c r="C19" s="1163" t="s">
        <v>43</v>
      </c>
      <c r="D19" s="1163">
        <v>17</v>
      </c>
      <c r="E19" s="1018"/>
      <c r="F19" s="1018">
        <f t="shared" si="0"/>
        <v>0</v>
      </c>
      <c r="I19" s="1157"/>
    </row>
    <row r="20" spans="1:9" ht="70.5" customHeight="1">
      <c r="A20" s="1161" t="s">
        <v>1412</v>
      </c>
      <c r="B20" s="1164" t="s">
        <v>1413</v>
      </c>
      <c r="C20" s="1163" t="s">
        <v>43</v>
      </c>
      <c r="D20" s="1163">
        <v>42</v>
      </c>
      <c r="E20" s="1165"/>
      <c r="F20" s="1165">
        <f t="shared" si="0"/>
        <v>0</v>
      </c>
      <c r="I20" s="1157"/>
    </row>
    <row r="21" spans="1:9" ht="120.75" customHeight="1">
      <c r="A21" s="1161" t="s">
        <v>1414</v>
      </c>
      <c r="B21" s="1162" t="s">
        <v>1415</v>
      </c>
      <c r="C21" s="1163"/>
      <c r="D21" s="1163">
        <v>19</v>
      </c>
      <c r="E21" s="1018"/>
      <c r="F21" s="1018">
        <f t="shared" si="0"/>
        <v>0</v>
      </c>
      <c r="I21" s="1157"/>
    </row>
    <row r="22" spans="1:9" ht="121.5" customHeight="1">
      <c r="A22" s="1161" t="s">
        <v>1416</v>
      </c>
      <c r="B22" s="1162" t="s">
        <v>1417</v>
      </c>
      <c r="C22" s="1163" t="s">
        <v>43</v>
      </c>
      <c r="D22" s="1163">
        <v>5</v>
      </c>
      <c r="E22" s="1018"/>
      <c r="F22" s="1018">
        <f t="shared" si="0"/>
        <v>0</v>
      </c>
      <c r="I22" s="1157"/>
    </row>
    <row r="23" spans="1:9" ht="122.25" customHeight="1">
      <c r="A23" s="1161" t="s">
        <v>1418</v>
      </c>
      <c r="B23" s="1162" t="s">
        <v>1419</v>
      </c>
      <c r="C23" s="1163" t="s">
        <v>43</v>
      </c>
      <c r="D23" s="1163">
        <v>4</v>
      </c>
      <c r="E23" s="1018"/>
      <c r="F23" s="1018">
        <f t="shared" si="0"/>
        <v>0</v>
      </c>
      <c r="I23" s="1157"/>
    </row>
    <row r="24" spans="1:9" s="1167" customFormat="1" ht="32.25" customHeight="1">
      <c r="A24" s="1161" t="s">
        <v>1337</v>
      </c>
      <c r="B24" s="1166" t="s">
        <v>1420</v>
      </c>
      <c r="C24" s="1163" t="s">
        <v>43</v>
      </c>
      <c r="D24" s="1163">
        <v>550</v>
      </c>
      <c r="E24" s="1018"/>
      <c r="F24" s="1018">
        <f t="shared" si="0"/>
        <v>0</v>
      </c>
    </row>
    <row r="25" spans="1:9" s="1167" customFormat="1" ht="69" customHeight="1">
      <c r="A25" s="1161" t="s">
        <v>1337</v>
      </c>
      <c r="B25" s="1166" t="s">
        <v>1421</v>
      </c>
      <c r="C25" s="1163" t="s">
        <v>35</v>
      </c>
      <c r="D25" s="1163">
        <v>6</v>
      </c>
      <c r="E25" s="1018"/>
      <c r="F25" s="1018">
        <f t="shared" si="0"/>
        <v>0</v>
      </c>
    </row>
    <row r="26" spans="1:9" s="1167" customFormat="1" ht="42" customHeight="1">
      <c r="A26" s="1161" t="s">
        <v>1337</v>
      </c>
      <c r="B26" s="1166" t="s">
        <v>1422</v>
      </c>
      <c r="C26" s="1163" t="s">
        <v>1423</v>
      </c>
      <c r="D26" s="1163">
        <v>65</v>
      </c>
      <c r="E26" s="1018"/>
      <c r="F26" s="1018">
        <f t="shared" si="0"/>
        <v>0</v>
      </c>
    </row>
    <row r="27" spans="1:9" s="1167" customFormat="1" ht="42" customHeight="1">
      <c r="A27" s="1161" t="s">
        <v>1337</v>
      </c>
      <c r="B27" s="1166" t="s">
        <v>1424</v>
      </c>
      <c r="C27" s="1163" t="s">
        <v>43</v>
      </c>
      <c r="D27" s="1163">
        <v>65</v>
      </c>
      <c r="E27" s="1018"/>
      <c r="F27" s="1018">
        <f t="shared" si="0"/>
        <v>0</v>
      </c>
    </row>
    <row r="28" spans="1:9" s="1167" customFormat="1" ht="42" customHeight="1">
      <c r="A28" s="1161" t="s">
        <v>1337</v>
      </c>
      <c r="B28" s="1166" t="s">
        <v>1425</v>
      </c>
      <c r="C28" s="1163" t="s">
        <v>43</v>
      </c>
      <c r="D28" s="1163">
        <v>7</v>
      </c>
      <c r="E28" s="1018"/>
      <c r="F28" s="1018">
        <f t="shared" si="0"/>
        <v>0</v>
      </c>
    </row>
    <row r="29" spans="1:9" s="1167" customFormat="1" ht="33" customHeight="1">
      <c r="A29" s="1161" t="s">
        <v>1337</v>
      </c>
      <c r="B29" s="1168" t="s">
        <v>1426</v>
      </c>
      <c r="C29" s="1163" t="s">
        <v>35</v>
      </c>
      <c r="D29" s="1163">
        <v>1</v>
      </c>
      <c r="E29" s="1018"/>
      <c r="F29" s="1018">
        <f t="shared" si="0"/>
        <v>0</v>
      </c>
    </row>
    <row r="30" spans="1:9" s="1167" customFormat="1" ht="18.75" customHeight="1">
      <c r="A30" s="1161" t="s">
        <v>1337</v>
      </c>
      <c r="B30" s="1129" t="s">
        <v>1427</v>
      </c>
      <c r="C30" s="1163" t="s">
        <v>35</v>
      </c>
      <c r="D30" s="1163">
        <v>1</v>
      </c>
      <c r="E30" s="1173"/>
      <c r="F30" s="1173">
        <f t="shared" si="0"/>
        <v>0</v>
      </c>
    </row>
    <row r="31" spans="1:9" s="1167" customFormat="1" ht="11.25" customHeight="1">
      <c r="A31" s="1161"/>
      <c r="B31" s="1169"/>
      <c r="C31" s="1163"/>
      <c r="D31" s="1163"/>
      <c r="E31" s="1173"/>
      <c r="F31" s="1173"/>
    </row>
    <row r="32" spans="1:9" ht="15.75" customHeight="1">
      <c r="A32" s="1170"/>
      <c r="B32" s="1171" t="s">
        <v>1384</v>
      </c>
      <c r="C32" s="1163"/>
      <c r="D32" s="1163"/>
      <c r="E32" s="1172"/>
      <c r="F32" s="1173">
        <f>SUM(F6:F31)</f>
        <v>0</v>
      </c>
    </row>
    <row r="33" spans="1:7" ht="15.75" customHeight="1">
      <c r="A33" s="1170"/>
      <c r="B33" s="1171"/>
      <c r="C33" s="1163"/>
      <c r="D33" s="1163"/>
      <c r="E33" s="1172"/>
      <c r="F33" s="1173"/>
    </row>
    <row r="34" spans="1:7" ht="15.75" customHeight="1">
      <c r="A34" s="1170"/>
      <c r="B34" s="1174" t="s">
        <v>1428</v>
      </c>
      <c r="C34" s="1175" t="s">
        <v>1429</v>
      </c>
      <c r="D34" s="1175">
        <v>0.05</v>
      </c>
      <c r="E34" s="1172"/>
      <c r="F34" s="1173">
        <f>F32*D34</f>
        <v>0</v>
      </c>
    </row>
    <row r="35" spans="1:7" ht="14.25" customHeight="1">
      <c r="A35" s="1161"/>
      <c r="B35" s="1176"/>
      <c r="C35" s="1163"/>
      <c r="D35" s="1163"/>
      <c r="E35" s="1177"/>
      <c r="F35" s="1178"/>
    </row>
    <row r="36" spans="1:7" ht="15.75" customHeight="1">
      <c r="B36" s="1144" t="s">
        <v>1430</v>
      </c>
      <c r="C36" s="1179" t="s">
        <v>1264</v>
      </c>
      <c r="D36" s="1146"/>
      <c r="E36" s="1147"/>
      <c r="F36" s="1180">
        <f>SUM(F32:F35)</f>
        <v>0</v>
      </c>
    </row>
    <row r="37" spans="1:7" ht="15.75">
      <c r="F37" s="1181"/>
    </row>
    <row r="38" spans="1:7" hidden="1">
      <c r="A38" s="1182" t="s">
        <v>1431</v>
      </c>
      <c r="B38" s="1182"/>
      <c r="C38" s="1182"/>
      <c r="D38" s="1157"/>
      <c r="F38" s="1183">
        <v>0</v>
      </c>
    </row>
    <row r="39" spans="1:7" hidden="1">
      <c r="A39" s="1182" t="s">
        <v>1432</v>
      </c>
      <c r="B39" s="1182"/>
      <c r="C39" s="1182"/>
      <c r="D39" s="1157"/>
      <c r="F39" s="1183">
        <v>0</v>
      </c>
    </row>
    <row r="40" spans="1:7" hidden="1">
      <c r="A40" s="1182" t="s">
        <v>1265</v>
      </c>
      <c r="B40" s="1182"/>
      <c r="C40" s="1182"/>
      <c r="D40" s="1157"/>
      <c r="F40" s="1184">
        <v>0</v>
      </c>
    </row>
    <row r="41" spans="1:7" ht="18.75" hidden="1" customHeight="1">
      <c r="A41" s="1185" t="s">
        <v>1433</v>
      </c>
      <c r="B41" s="1186"/>
      <c r="C41" s="1186"/>
      <c r="D41" s="1187"/>
      <c r="E41" s="1187"/>
      <c r="F41" s="1188">
        <v>119512.20000000004</v>
      </c>
    </row>
    <row r="42" spans="1:7" ht="29.25" customHeight="1">
      <c r="A42" s="1182"/>
      <c r="B42" s="1182"/>
      <c r="C42" s="1182"/>
      <c r="F42" s="1189"/>
    </row>
    <row r="43" spans="1:7" ht="14.25">
      <c r="A43" s="1190"/>
      <c r="B43" s="1191"/>
      <c r="C43" s="1191"/>
      <c r="D43" s="1191"/>
      <c r="E43" s="1191"/>
      <c r="F43" s="1191"/>
      <c r="G43" s="1192"/>
    </row>
    <row r="44" spans="1:7" ht="14.25">
      <c r="A44" s="1190"/>
      <c r="B44" s="1191"/>
      <c r="C44" s="1191"/>
      <c r="D44" s="1191"/>
      <c r="E44" s="1191"/>
      <c r="F44" s="1191"/>
      <c r="G44" s="1192"/>
    </row>
    <row r="45" spans="1:7" ht="14.25">
      <c r="A45" s="1191"/>
      <c r="B45" s="1191"/>
      <c r="C45" s="1191"/>
      <c r="D45" s="1191"/>
      <c r="E45" s="1193"/>
      <c r="G45" s="1192"/>
    </row>
    <row r="46" spans="1:7" ht="14.25">
      <c r="A46" s="1190"/>
      <c r="B46" s="1190"/>
      <c r="C46" s="1190"/>
      <c r="D46" s="1190"/>
      <c r="E46" s="1190"/>
      <c r="F46" s="1190"/>
    </row>
  </sheetData>
  <pageMargins left="0.98425196850393704" right="0.19685039370078741" top="0.78740157480314965" bottom="0.78740157480314965" header="0.19685039370078741" footer="0.19685039370078741"/>
  <pageSetup paperSize="9" scale="81" firstPageNumber="2" orientation="portrait" useFirstPageNumber="1" r:id="rId1"/>
  <headerFooter alignWithMargins="0">
    <oddFooter>&amp;Rnačrt E-001/20</oddFooter>
  </headerFooter>
  <rowBreaks count="2" manualBreakCount="2">
    <brk id="17" max="5" man="1"/>
    <brk id="22" max="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54"/>
  <sheetViews>
    <sheetView showZeros="0" view="pageBreakPreview" topLeftCell="A25" zoomScaleSheetLayoutView="100" workbookViewId="0">
      <selection activeCell="I41" sqref="I41"/>
    </sheetView>
  </sheetViews>
  <sheetFormatPr defaultColWidth="9.140625" defaultRowHeight="12.75"/>
  <cols>
    <col min="1" max="1" width="5" style="1103" customWidth="1"/>
    <col min="2" max="2" width="60" style="1102" customWidth="1"/>
    <col min="3" max="3" width="5.7109375" style="1208" customWidth="1"/>
    <col min="4" max="4" width="8.28515625" style="1102" customWidth="1"/>
    <col min="5" max="5" width="10.42578125" style="1102" customWidth="1"/>
    <col min="6" max="6" width="11.5703125" style="1102" customWidth="1"/>
    <col min="7" max="7" width="10.85546875" style="1102" bestFit="1" customWidth="1"/>
    <col min="8" max="8" width="9.140625" style="1102"/>
    <col min="9" max="9" width="10.42578125" style="1102" bestFit="1" customWidth="1"/>
    <col min="10" max="16384" width="9.140625" style="1102"/>
  </cols>
  <sheetData>
    <row r="1" spans="1:6">
      <c r="A1" s="1098"/>
      <c r="B1" s="1099" t="s">
        <v>1434</v>
      </c>
      <c r="C1" s="1100"/>
      <c r="D1" s="1101"/>
    </row>
    <row r="3" spans="1:6" ht="13.5" thickBot="1">
      <c r="B3" s="1099"/>
      <c r="C3" s="1100"/>
      <c r="D3" s="1101"/>
    </row>
    <row r="4" spans="1:6" ht="13.5" thickBot="1">
      <c r="A4" s="1104" t="s">
        <v>1279</v>
      </c>
      <c r="B4" s="1105" t="s">
        <v>1278</v>
      </c>
      <c r="C4" s="1106" t="s">
        <v>1277</v>
      </c>
      <c r="D4" s="1107" t="s">
        <v>1336</v>
      </c>
      <c r="E4" s="1107" t="s">
        <v>1275</v>
      </c>
      <c r="F4" s="1107" t="s">
        <v>996</v>
      </c>
    </row>
    <row r="5" spans="1:6">
      <c r="A5" s="1194"/>
      <c r="B5" s="1195"/>
      <c r="C5" s="1196"/>
      <c r="D5" s="1197"/>
      <c r="E5" s="1197"/>
      <c r="F5" s="1197"/>
    </row>
    <row r="6" spans="1:6">
      <c r="A6" s="1194" t="s">
        <v>42</v>
      </c>
      <c r="B6" s="1195" t="s">
        <v>1435</v>
      </c>
      <c r="C6" s="1196"/>
      <c r="D6" s="1123"/>
      <c r="E6" s="1197"/>
      <c r="F6" s="1197"/>
    </row>
    <row r="7" spans="1:6" ht="25.5" customHeight="1">
      <c r="A7" s="1070" t="s">
        <v>1337</v>
      </c>
      <c r="B7" s="1198" t="s">
        <v>1436</v>
      </c>
      <c r="C7" s="1130" t="s">
        <v>321</v>
      </c>
      <c r="D7" s="1123">
        <v>25</v>
      </c>
      <c r="E7" s="1018"/>
      <c r="F7" s="1018">
        <f>(D7*E7)</f>
        <v>0</v>
      </c>
    </row>
    <row r="8" spans="1:6" ht="25.5" customHeight="1">
      <c r="A8" s="1070" t="s">
        <v>1337</v>
      </c>
      <c r="B8" s="1199" t="s">
        <v>1437</v>
      </c>
      <c r="C8" s="1130" t="s">
        <v>321</v>
      </c>
      <c r="D8" s="1123">
        <v>310</v>
      </c>
      <c r="E8" s="1018"/>
      <c r="F8" s="1018">
        <f>(D8*E8)</f>
        <v>0</v>
      </c>
    </row>
    <row r="9" spans="1:6" ht="24.75" customHeight="1">
      <c r="A9" s="1070" t="s">
        <v>1337</v>
      </c>
      <c r="B9" s="1199" t="s">
        <v>1438</v>
      </c>
      <c r="C9" s="1130" t="s">
        <v>321</v>
      </c>
      <c r="D9" s="1123">
        <v>100</v>
      </c>
      <c r="E9" s="1018"/>
      <c r="F9" s="1018">
        <f t="shared" ref="F9:F39" si="0">(D9*E9)</f>
        <v>0</v>
      </c>
    </row>
    <row r="10" spans="1:6" ht="24.75" customHeight="1">
      <c r="A10" s="1070" t="s">
        <v>1337</v>
      </c>
      <c r="B10" s="1118" t="s">
        <v>1439</v>
      </c>
      <c r="C10" s="1119" t="s">
        <v>321</v>
      </c>
      <c r="D10" s="1123">
        <v>200</v>
      </c>
      <c r="E10" s="1018"/>
      <c r="F10" s="1018">
        <f>(D10*E10)</f>
        <v>0</v>
      </c>
    </row>
    <row r="11" spans="1:6" ht="24.75" customHeight="1">
      <c r="A11" s="1070" t="s">
        <v>1337</v>
      </c>
      <c r="B11" s="1200" t="s">
        <v>1440</v>
      </c>
      <c r="C11" s="1130" t="s">
        <v>321</v>
      </c>
      <c r="D11" s="1123">
        <v>950</v>
      </c>
      <c r="E11" s="1018"/>
      <c r="F11" s="1018">
        <f>(D11*E11)</f>
        <v>0</v>
      </c>
    </row>
    <row r="12" spans="1:6" ht="29.25" customHeight="1">
      <c r="A12" s="1070" t="s">
        <v>1337</v>
      </c>
      <c r="B12" s="1200" t="s">
        <v>1441</v>
      </c>
      <c r="C12" s="1130" t="s">
        <v>321</v>
      </c>
      <c r="D12" s="1123">
        <v>14000</v>
      </c>
      <c r="E12" s="1018"/>
      <c r="F12" s="1018">
        <f t="shared" si="0"/>
        <v>0</v>
      </c>
    </row>
    <row r="13" spans="1:6" ht="29.25" customHeight="1">
      <c r="A13" s="1103" t="s">
        <v>1337</v>
      </c>
      <c r="B13" s="1198" t="s">
        <v>1442</v>
      </c>
      <c r="C13" s="1130" t="s">
        <v>321</v>
      </c>
      <c r="D13" s="1123">
        <v>1600</v>
      </c>
      <c r="E13" s="1018"/>
      <c r="F13" s="1018">
        <f t="shared" si="0"/>
        <v>0</v>
      </c>
    </row>
    <row r="14" spans="1:6" ht="25.5">
      <c r="A14" s="1103" t="s">
        <v>1337</v>
      </c>
      <c r="B14" s="1198" t="s">
        <v>1443</v>
      </c>
      <c r="C14" s="1130" t="s">
        <v>321</v>
      </c>
      <c r="D14" s="1201">
        <v>4200</v>
      </c>
      <c r="E14" s="1018"/>
      <c r="F14" s="1018">
        <f t="shared" si="0"/>
        <v>0</v>
      </c>
    </row>
    <row r="15" spans="1:6">
      <c r="B15" s="1116"/>
      <c r="C15" s="1138"/>
      <c r="D15" s="1202"/>
      <c r="E15" s="1018"/>
      <c r="F15" s="1018">
        <f t="shared" si="0"/>
        <v>0</v>
      </c>
    </row>
    <row r="16" spans="1:6" ht="17.25" customHeight="1">
      <c r="B16" s="1203" t="s">
        <v>1444</v>
      </c>
      <c r="C16" s="1117"/>
      <c r="D16" s="1066"/>
      <c r="E16" s="1018"/>
      <c r="F16" s="1018">
        <f t="shared" si="0"/>
        <v>0</v>
      </c>
    </row>
    <row r="17" spans="1:12" ht="19.5" customHeight="1">
      <c r="A17" s="1103" t="s">
        <v>1337</v>
      </c>
      <c r="B17" s="1120" t="s">
        <v>1445</v>
      </c>
      <c r="C17" s="1117" t="s">
        <v>43</v>
      </c>
      <c r="D17" s="1066">
        <v>16</v>
      </c>
      <c r="E17" s="1018"/>
      <c r="F17" s="1018">
        <f t="shared" si="0"/>
        <v>0</v>
      </c>
    </row>
    <row r="18" spans="1:12" ht="12.75" customHeight="1">
      <c r="B18" s="1120"/>
      <c r="C18" s="1117"/>
      <c r="D18" s="1066"/>
      <c r="E18" s="1018"/>
      <c r="F18" s="1018">
        <f t="shared" si="0"/>
        <v>0</v>
      </c>
    </row>
    <row r="19" spans="1:12" ht="28.5">
      <c r="A19" s="1070" t="s">
        <v>8</v>
      </c>
      <c r="B19" s="1000" t="s">
        <v>1446</v>
      </c>
      <c r="C19" s="1138"/>
      <c r="D19" s="1204"/>
      <c r="E19" s="1018"/>
      <c r="F19" s="1018">
        <f t="shared" si="0"/>
        <v>0</v>
      </c>
    </row>
    <row r="20" spans="1:12">
      <c r="A20" s="1103" t="s">
        <v>1337</v>
      </c>
      <c r="B20" s="1116" t="s">
        <v>1447</v>
      </c>
      <c r="C20" s="1138" t="s">
        <v>321</v>
      </c>
      <c r="D20" s="1201">
        <v>2500</v>
      </c>
      <c r="E20" s="1018"/>
      <c r="F20" s="1018">
        <f t="shared" si="0"/>
        <v>0</v>
      </c>
    </row>
    <row r="21" spans="1:12">
      <c r="A21" s="1103" t="s">
        <v>1337</v>
      </c>
      <c r="B21" s="1116" t="s">
        <v>1448</v>
      </c>
      <c r="C21" s="1138" t="s">
        <v>321</v>
      </c>
      <c r="D21" s="1201">
        <v>3500</v>
      </c>
      <c r="E21" s="1018"/>
      <c r="F21" s="1018">
        <f t="shared" si="0"/>
        <v>0</v>
      </c>
    </row>
    <row r="22" spans="1:12">
      <c r="A22" s="1205"/>
      <c r="B22" s="1198"/>
      <c r="C22" s="1130"/>
      <c r="D22" s="1206"/>
      <c r="E22" s="1018"/>
      <c r="F22" s="1018">
        <f t="shared" si="0"/>
        <v>0</v>
      </c>
    </row>
    <row r="23" spans="1:12" ht="30.75" customHeight="1">
      <c r="A23" s="1070" t="s">
        <v>10</v>
      </c>
      <c r="B23" s="1116" t="s">
        <v>1449</v>
      </c>
      <c r="C23" s="1138"/>
      <c r="D23" s="1202"/>
      <c r="E23" s="1018"/>
      <c r="F23" s="1018">
        <f t="shared" si="0"/>
        <v>0</v>
      </c>
    </row>
    <row r="24" spans="1:12" ht="30" customHeight="1">
      <c r="A24" s="1070" t="s">
        <v>1337</v>
      </c>
      <c r="B24" s="1116" t="s">
        <v>1450</v>
      </c>
      <c r="C24" s="1138" t="s">
        <v>43</v>
      </c>
      <c r="D24" s="1207">
        <v>16</v>
      </c>
      <c r="E24" s="1018"/>
      <c r="F24" s="1018">
        <f t="shared" si="0"/>
        <v>0</v>
      </c>
    </row>
    <row r="25" spans="1:12">
      <c r="B25" s="1116"/>
      <c r="C25" s="1138"/>
      <c r="D25" s="1207"/>
      <c r="E25" s="1018"/>
      <c r="F25" s="1018">
        <f t="shared" si="0"/>
        <v>0</v>
      </c>
    </row>
    <row r="26" spans="1:12" ht="51">
      <c r="A26" s="1070" t="s">
        <v>11</v>
      </c>
      <c r="B26" s="1116" t="s">
        <v>1451</v>
      </c>
      <c r="C26" s="1138" t="s">
        <v>43</v>
      </c>
      <c r="D26" s="1207">
        <v>45</v>
      </c>
      <c r="E26" s="1018"/>
      <c r="F26" s="1018">
        <f t="shared" si="0"/>
        <v>0</v>
      </c>
    </row>
    <row r="27" spans="1:12">
      <c r="A27" s="1205"/>
      <c r="B27" s="1198"/>
      <c r="C27" s="1130"/>
      <c r="D27" s="1207"/>
      <c r="E27" s="1018"/>
      <c r="F27" s="1018">
        <f t="shared" si="0"/>
        <v>0</v>
      </c>
    </row>
    <row r="28" spans="1:12" ht="27.75" customHeight="1">
      <c r="A28" s="1070" t="s">
        <v>51</v>
      </c>
      <c r="B28" s="1116" t="s">
        <v>1452</v>
      </c>
      <c r="C28" s="1138" t="s">
        <v>321</v>
      </c>
      <c r="D28" s="1207">
        <v>3750</v>
      </c>
      <c r="E28" s="1018"/>
      <c r="F28" s="1018">
        <f t="shared" si="0"/>
        <v>0</v>
      </c>
      <c r="I28" s="1116"/>
      <c r="J28" s="1138"/>
      <c r="K28" s="1101"/>
    </row>
    <row r="29" spans="1:12" ht="26.25" customHeight="1">
      <c r="A29" s="1070" t="s">
        <v>52</v>
      </c>
      <c r="B29" s="1116" t="s">
        <v>1453</v>
      </c>
      <c r="C29" s="1138" t="s">
        <v>321</v>
      </c>
      <c r="D29" s="1207">
        <v>300</v>
      </c>
      <c r="E29" s="1018"/>
      <c r="F29" s="1018">
        <f t="shared" si="0"/>
        <v>0</v>
      </c>
      <c r="I29" s="1116"/>
      <c r="J29" s="1138"/>
      <c r="K29" s="1101"/>
    </row>
    <row r="30" spans="1:12" ht="31.5" customHeight="1">
      <c r="A30" s="1070" t="s">
        <v>13</v>
      </c>
      <c r="B30" s="1116" t="s">
        <v>1454</v>
      </c>
      <c r="C30" s="1208" t="s">
        <v>43</v>
      </c>
      <c r="D30" s="1207">
        <v>200</v>
      </c>
      <c r="E30" s="1018"/>
      <c r="F30" s="1018">
        <f t="shared" si="0"/>
        <v>0</v>
      </c>
      <c r="G30" s="1209"/>
      <c r="I30" s="1116"/>
      <c r="J30" s="1138"/>
      <c r="K30" s="1101"/>
      <c r="L30" s="1210"/>
    </row>
    <row r="31" spans="1:12">
      <c r="D31" s="1207"/>
      <c r="E31" s="1018"/>
      <c r="F31" s="1018">
        <f t="shared" si="0"/>
        <v>0</v>
      </c>
      <c r="I31" s="1116"/>
      <c r="J31" s="1138"/>
    </row>
    <row r="32" spans="1:12" ht="51">
      <c r="A32" s="1070" t="s">
        <v>14</v>
      </c>
      <c r="B32" s="1129" t="s">
        <v>1455</v>
      </c>
      <c r="C32" s="1138"/>
      <c r="D32" s="1207"/>
      <c r="E32" s="1018"/>
      <c r="F32" s="1018">
        <f t="shared" si="0"/>
        <v>0</v>
      </c>
      <c r="I32" s="1116"/>
      <c r="J32" s="1138"/>
      <c r="K32" s="1101"/>
      <c r="L32" s="1210"/>
    </row>
    <row r="33" spans="1:12">
      <c r="A33" s="1103" t="s">
        <v>1337</v>
      </c>
      <c r="B33" s="1116" t="s">
        <v>1456</v>
      </c>
      <c r="C33" s="1138" t="s">
        <v>321</v>
      </c>
      <c r="D33" s="1207">
        <v>350</v>
      </c>
      <c r="E33" s="1018"/>
      <c r="F33" s="1018">
        <f t="shared" si="0"/>
        <v>0</v>
      </c>
      <c r="I33" s="1116"/>
      <c r="J33" s="1138"/>
      <c r="K33" s="1101"/>
      <c r="L33" s="1210"/>
    </row>
    <row r="34" spans="1:12">
      <c r="A34" s="1103" t="s">
        <v>1337</v>
      </c>
      <c r="B34" s="1116" t="s">
        <v>1457</v>
      </c>
      <c r="C34" s="1138" t="s">
        <v>321</v>
      </c>
      <c r="D34" s="1207">
        <v>350</v>
      </c>
      <c r="E34" s="1018"/>
      <c r="F34" s="1018">
        <f t="shared" si="0"/>
        <v>0</v>
      </c>
      <c r="I34" s="1116"/>
      <c r="J34" s="1138"/>
      <c r="K34" s="1101"/>
      <c r="L34" s="1210"/>
    </row>
    <row r="35" spans="1:12">
      <c r="B35" s="1116"/>
      <c r="C35" s="1138"/>
      <c r="D35" s="1207"/>
      <c r="E35" s="1018"/>
      <c r="F35" s="1018">
        <f t="shared" si="0"/>
        <v>0</v>
      </c>
      <c r="I35" s="1116"/>
      <c r="J35" s="1138"/>
      <c r="K35" s="1101"/>
      <c r="L35" s="1210"/>
    </row>
    <row r="36" spans="1:12" ht="38.25">
      <c r="A36" s="1070" t="s">
        <v>16</v>
      </c>
      <c r="B36" s="1116" t="s">
        <v>1458</v>
      </c>
      <c r="C36" s="1138" t="s">
        <v>43</v>
      </c>
      <c r="D36" s="1207">
        <v>7</v>
      </c>
      <c r="E36" s="1018"/>
      <c r="F36" s="1018">
        <f t="shared" si="0"/>
        <v>0</v>
      </c>
    </row>
    <row r="37" spans="1:12">
      <c r="B37" s="1116"/>
      <c r="C37" s="1138"/>
      <c r="D37" s="1207"/>
      <c r="E37" s="1018"/>
      <c r="F37" s="1018">
        <f t="shared" si="0"/>
        <v>0</v>
      </c>
    </row>
    <row r="38" spans="1:12" ht="25.5">
      <c r="A38" s="1070" t="s">
        <v>30</v>
      </c>
      <c r="B38" s="1116" t="s">
        <v>1459</v>
      </c>
      <c r="C38" s="1138" t="s">
        <v>43</v>
      </c>
      <c r="D38" s="1207">
        <v>93</v>
      </c>
      <c r="E38" s="1018"/>
      <c r="F38" s="1018">
        <f t="shared" si="0"/>
        <v>0</v>
      </c>
    </row>
    <row r="39" spans="1:12">
      <c r="B39" s="1116"/>
      <c r="C39" s="1138"/>
      <c r="D39" s="1207"/>
      <c r="E39" s="1173"/>
      <c r="F39" s="1173">
        <f t="shared" si="0"/>
        <v>0</v>
      </c>
    </row>
    <row r="40" spans="1:12">
      <c r="B40" s="1116"/>
      <c r="C40" s="1138"/>
      <c r="D40" s="1207"/>
      <c r="E40" s="1173"/>
      <c r="F40" s="1173"/>
    </row>
    <row r="41" spans="1:12" ht="18.75" customHeight="1">
      <c r="B41" s="1211" t="s">
        <v>1384</v>
      </c>
      <c r="C41" s="1138"/>
      <c r="D41" s="1101"/>
      <c r="E41" s="1173"/>
      <c r="F41" s="1173">
        <f>SUM(F6:F40)</f>
        <v>0</v>
      </c>
    </row>
    <row r="42" spans="1:12" ht="18.75" customHeight="1">
      <c r="B42" s="1211"/>
      <c r="C42" s="1138"/>
      <c r="D42" s="1101"/>
      <c r="E42" s="1173"/>
      <c r="F42" s="1173"/>
    </row>
    <row r="43" spans="1:12" ht="42" customHeight="1">
      <c r="A43" s="1070" t="s">
        <v>1337</v>
      </c>
      <c r="B43" s="1129" t="s">
        <v>1460</v>
      </c>
      <c r="C43" s="1138" t="s">
        <v>35</v>
      </c>
      <c r="D43" s="1131">
        <v>1</v>
      </c>
      <c r="E43" s="1018"/>
      <c r="F43" s="1018">
        <f t="shared" ref="F43" si="1">(D43*E43)</f>
        <v>0</v>
      </c>
    </row>
    <row r="44" spans="1:12" ht="28.5" customHeight="1">
      <c r="A44" s="1070" t="s">
        <v>1337</v>
      </c>
      <c r="B44" s="1129" t="s">
        <v>1461</v>
      </c>
      <c r="C44" s="1138" t="s">
        <v>1429</v>
      </c>
      <c r="D44" s="1141">
        <v>0.02</v>
      </c>
      <c r="E44" s="1018"/>
      <c r="F44" s="1018">
        <f>F41*D44</f>
        <v>0</v>
      </c>
    </row>
    <row r="45" spans="1:12" ht="13.5" customHeight="1">
      <c r="A45" s="1070" t="s">
        <v>1337</v>
      </c>
      <c r="B45" s="1129" t="s">
        <v>1462</v>
      </c>
      <c r="C45" s="1100" t="s">
        <v>1429</v>
      </c>
      <c r="D45" s="1141">
        <v>0.05</v>
      </c>
      <c r="E45" s="1018"/>
      <c r="F45" s="1018">
        <f>F41*D45</f>
        <v>0</v>
      </c>
    </row>
    <row r="46" spans="1:12">
      <c r="B46" s="1116"/>
      <c r="C46" s="1138"/>
      <c r="D46" s="1101"/>
      <c r="E46" s="1018"/>
      <c r="F46" s="1018"/>
    </row>
    <row r="47" spans="1:12" ht="24.75" customHeight="1">
      <c r="B47" s="1144" t="s">
        <v>1463</v>
      </c>
      <c r="C47" s="1145" t="s">
        <v>1264</v>
      </c>
      <c r="D47" s="1146"/>
      <c r="E47" s="1416"/>
      <c r="F47" s="1417">
        <f>SUM(F41:F46)</f>
        <v>0</v>
      </c>
    </row>
    <row r="48" spans="1:12">
      <c r="B48" s="1116"/>
      <c r="C48" s="1138"/>
      <c r="D48" s="1101"/>
    </row>
    <row r="49" spans="3:3">
      <c r="C49" s="1069"/>
    </row>
    <row r="50" spans="3:3">
      <c r="C50" s="1069"/>
    </row>
    <row r="51" spans="3:3">
      <c r="C51" s="1069"/>
    </row>
    <row r="52" spans="3:3">
      <c r="C52" s="1069"/>
    </row>
    <row r="53" spans="3:3">
      <c r="C53" s="1069"/>
    </row>
    <row r="54" spans="3:3">
      <c r="C54" s="1069"/>
    </row>
  </sheetData>
  <pageMargins left="0.98425196850393704" right="0.19685039370078741" top="0.78740157480314965" bottom="0.78740157480314965" header="0.19685039370078741" footer="0.19685039370078741"/>
  <pageSetup paperSize="9" scale="86" firstPageNumber="3" orientation="portrait" useFirstPageNumber="1" r:id="rId1"/>
  <headerFooter alignWithMargins="0">
    <oddFooter>&amp;Rnačrt E-001/20</oddFooter>
  </headerFooter>
  <rowBreaks count="1" manualBreakCount="1">
    <brk id="36" max="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86"/>
  <sheetViews>
    <sheetView showZeros="0" view="pageBreakPreview" topLeftCell="A41" zoomScaleSheetLayoutView="100" workbookViewId="0">
      <selection activeCell="H66" sqref="H66"/>
    </sheetView>
  </sheetViews>
  <sheetFormatPr defaultColWidth="9.140625" defaultRowHeight="12.75"/>
  <cols>
    <col min="1" max="1" width="4.7109375" style="1103" customWidth="1"/>
    <col min="2" max="2" width="60" style="1069" customWidth="1"/>
    <col min="3" max="3" width="7.140625" style="1069" customWidth="1"/>
    <col min="4" max="4" width="7.85546875" style="1066" customWidth="1"/>
    <col min="5" max="5" width="12" style="1102" customWidth="1"/>
    <col min="6" max="6" width="13.42578125" style="1102" customWidth="1"/>
    <col min="7" max="7" width="11.7109375" style="1102" bestFit="1" customWidth="1"/>
    <col min="8" max="8" width="9.28515625" style="1102" bestFit="1" customWidth="1"/>
    <col min="9" max="9" width="11.7109375" style="1102" bestFit="1" customWidth="1"/>
    <col min="10" max="12" width="9.28515625" style="1102" bestFit="1" customWidth="1"/>
    <col min="13" max="13" width="10.140625" style="1102" bestFit="1" customWidth="1"/>
    <col min="14" max="14" width="9.42578125" style="1102" bestFit="1" customWidth="1"/>
    <col min="15" max="15" width="10.140625" style="1102" bestFit="1" customWidth="1"/>
    <col min="16" max="16" width="9.28515625" style="1102" bestFit="1" customWidth="1"/>
    <col min="17" max="16384" width="9.140625" style="1102"/>
  </cols>
  <sheetData>
    <row r="1" spans="1:19" s="1215" customFormat="1">
      <c r="A1" s="1126"/>
      <c r="B1" s="1212" t="s">
        <v>1465</v>
      </c>
      <c r="C1" s="1213"/>
      <c r="D1" s="1214"/>
    </row>
    <row r="2" spans="1:19" s="1215" customFormat="1" ht="13.5" thickBot="1">
      <c r="A2" s="1126"/>
      <c r="B2" s="1213"/>
      <c r="C2" s="1213"/>
      <c r="D2" s="1214"/>
      <c r="I2" s="1216"/>
    </row>
    <row r="3" spans="1:19" s="1054" customFormat="1" ht="13.5" thickBot="1">
      <c r="A3" s="1217" t="s">
        <v>1279</v>
      </c>
      <c r="B3" s="1218" t="s">
        <v>1278</v>
      </c>
      <c r="C3" s="1219" t="s">
        <v>1277</v>
      </c>
      <c r="D3" s="1220" t="s">
        <v>1276</v>
      </c>
      <c r="E3" s="1221" t="s">
        <v>1275</v>
      </c>
      <c r="F3" s="1222" t="s">
        <v>996</v>
      </c>
      <c r="G3" s="1223"/>
      <c r="H3" s="1223"/>
      <c r="I3" s="1216"/>
      <c r="J3" s="1223"/>
      <c r="K3" s="1223"/>
      <c r="L3" s="1223"/>
      <c r="M3" s="1223"/>
      <c r="N3" s="1223"/>
      <c r="O3" s="1223"/>
      <c r="P3" s="1223"/>
      <c r="Q3" s="1223"/>
      <c r="R3" s="1223"/>
      <c r="S3" s="1223"/>
    </row>
    <row r="4" spans="1:19" s="1054" customFormat="1">
      <c r="A4" s="1224"/>
      <c r="B4" s="1225"/>
      <c r="C4" s="1226"/>
      <c r="D4" s="1227"/>
      <c r="E4" s="1227"/>
      <c r="F4" s="1227"/>
      <c r="G4" s="1223"/>
      <c r="H4" s="1223"/>
      <c r="I4" s="1216"/>
      <c r="J4" s="1223"/>
      <c r="K4" s="1223"/>
      <c r="L4" s="1223"/>
      <c r="M4" s="1223"/>
      <c r="N4" s="1223"/>
      <c r="O4" s="1223"/>
      <c r="P4" s="1223"/>
      <c r="Q4" s="1223"/>
      <c r="R4" s="1223"/>
      <c r="S4" s="1223"/>
    </row>
    <row r="5" spans="1:19" s="1054" customFormat="1">
      <c r="A5" s="1224"/>
      <c r="B5" s="1225"/>
      <c r="C5" s="1226"/>
      <c r="D5" s="1227"/>
      <c r="E5" s="1227"/>
      <c r="F5" s="1227"/>
      <c r="G5" s="1223"/>
      <c r="H5" s="1223"/>
      <c r="I5" s="1216"/>
      <c r="J5" s="1223"/>
      <c r="K5" s="1223"/>
      <c r="L5" s="1223"/>
      <c r="M5" s="1223"/>
      <c r="N5" s="1223"/>
      <c r="O5" s="1223"/>
      <c r="P5" s="1223"/>
      <c r="Q5" s="1223"/>
      <c r="R5" s="1223"/>
      <c r="S5" s="1223"/>
    </row>
    <row r="6" spans="1:19" s="1054" customFormat="1" ht="15" customHeight="1">
      <c r="A6" s="1228" t="s">
        <v>42</v>
      </c>
      <c r="B6" s="1113" t="s">
        <v>1466</v>
      </c>
      <c r="C6" s="1229"/>
      <c r="D6" s="1230"/>
      <c r="E6" s="1227"/>
      <c r="F6" s="1227"/>
      <c r="G6" s="1223"/>
      <c r="H6" s="1223"/>
      <c r="I6" s="1216"/>
      <c r="J6" s="1223"/>
      <c r="K6" s="1223"/>
      <c r="L6" s="1223"/>
      <c r="M6" s="1223"/>
      <c r="N6" s="1223"/>
      <c r="O6" s="1223"/>
      <c r="P6" s="1223"/>
      <c r="Q6" s="1223"/>
      <c r="R6" s="1223"/>
      <c r="S6" s="1223"/>
    </row>
    <row r="7" spans="1:19" s="1054" customFormat="1" ht="25.5">
      <c r="A7" s="1228"/>
      <c r="B7" s="1124" t="s">
        <v>1467</v>
      </c>
      <c r="C7" s="1229" t="s">
        <v>43</v>
      </c>
      <c r="D7" s="1231">
        <v>1</v>
      </c>
      <c r="E7" s="1227"/>
      <c r="F7" s="1227"/>
      <c r="G7" s="1223"/>
      <c r="H7" s="1223"/>
      <c r="I7" s="1216"/>
      <c r="J7" s="1223"/>
      <c r="K7" s="1223"/>
      <c r="L7" s="1223"/>
      <c r="M7" s="1223"/>
      <c r="N7" s="1223"/>
      <c r="O7" s="1223"/>
      <c r="P7" s="1223"/>
      <c r="Q7" s="1223"/>
      <c r="R7" s="1223"/>
      <c r="S7" s="1223"/>
    </row>
    <row r="8" spans="1:19" s="1054" customFormat="1" ht="25.5">
      <c r="A8" s="1228"/>
      <c r="B8" s="1124" t="s">
        <v>1468</v>
      </c>
      <c r="C8" s="1232" t="s">
        <v>43</v>
      </c>
      <c r="D8" s="1123">
        <v>1</v>
      </c>
      <c r="E8" s="1227"/>
      <c r="F8" s="1227"/>
      <c r="G8" s="1223"/>
      <c r="H8" s="1223"/>
      <c r="I8" s="1216"/>
      <c r="J8" s="1223"/>
      <c r="K8" s="1223"/>
      <c r="L8" s="1223"/>
      <c r="M8" s="1223"/>
      <c r="N8" s="1223"/>
      <c r="O8" s="1223"/>
      <c r="P8" s="1223"/>
      <c r="Q8" s="1223"/>
      <c r="R8" s="1223"/>
      <c r="S8" s="1223"/>
    </row>
    <row r="9" spans="1:19" s="1054" customFormat="1">
      <c r="A9" s="1228"/>
      <c r="B9" s="1124" t="s">
        <v>1469</v>
      </c>
      <c r="C9" s="1232" t="s">
        <v>43</v>
      </c>
      <c r="D9" s="1123">
        <v>1</v>
      </c>
      <c r="E9" s="1227"/>
      <c r="F9" s="1227"/>
      <c r="G9" s="1223"/>
      <c r="H9" s="1223"/>
      <c r="I9" s="1216"/>
      <c r="J9" s="1223"/>
      <c r="K9" s="1223"/>
      <c r="L9" s="1223"/>
      <c r="M9" s="1223"/>
      <c r="N9" s="1223"/>
      <c r="O9" s="1223"/>
      <c r="P9" s="1223"/>
      <c r="Q9" s="1223"/>
      <c r="R9" s="1223"/>
      <c r="S9" s="1223"/>
    </row>
    <row r="10" spans="1:19" s="1054" customFormat="1">
      <c r="A10" s="1228"/>
      <c r="B10" s="1055" t="s">
        <v>1470</v>
      </c>
      <c r="C10" s="1232" t="s">
        <v>43</v>
      </c>
      <c r="D10" s="1123">
        <v>1</v>
      </c>
      <c r="E10" s="1227"/>
      <c r="F10" s="1227"/>
      <c r="G10" s="1223"/>
      <c r="H10" s="1223"/>
      <c r="I10" s="1216"/>
      <c r="J10" s="1223"/>
      <c r="K10" s="1223"/>
      <c r="L10" s="1223"/>
      <c r="M10" s="1223"/>
      <c r="N10" s="1223"/>
      <c r="O10" s="1223"/>
      <c r="P10" s="1223"/>
      <c r="Q10" s="1223"/>
      <c r="R10" s="1223"/>
      <c r="S10" s="1223"/>
    </row>
    <row r="11" spans="1:19" s="1054" customFormat="1">
      <c r="A11" s="1228"/>
      <c r="B11" s="1124" t="s">
        <v>1471</v>
      </c>
      <c r="C11" s="1232" t="s">
        <v>43</v>
      </c>
      <c r="D11" s="1123">
        <v>1</v>
      </c>
      <c r="E11" s="1227"/>
      <c r="F11" s="1227"/>
      <c r="G11" s="1223"/>
      <c r="H11" s="1223"/>
      <c r="I11" s="1216"/>
      <c r="J11" s="1223"/>
      <c r="K11" s="1223"/>
      <c r="L11" s="1223"/>
      <c r="M11" s="1223"/>
      <c r="N11" s="1223"/>
      <c r="O11" s="1223"/>
      <c r="P11" s="1223"/>
      <c r="Q11" s="1223"/>
      <c r="R11" s="1223"/>
      <c r="S11" s="1223"/>
    </row>
    <row r="12" spans="1:19" s="1054" customFormat="1">
      <c r="A12" s="1228"/>
      <c r="B12" s="1124" t="s">
        <v>1472</v>
      </c>
      <c r="C12" s="1232" t="s">
        <v>35</v>
      </c>
      <c r="D12" s="1123">
        <v>1</v>
      </c>
      <c r="E12" s="1227"/>
      <c r="F12" s="1227"/>
      <c r="G12" s="1223"/>
      <c r="H12" s="1223"/>
      <c r="I12" s="1216"/>
      <c r="J12" s="1223"/>
      <c r="K12" s="1223"/>
      <c r="L12" s="1223"/>
      <c r="M12" s="1223"/>
      <c r="N12" s="1223"/>
      <c r="O12" s="1223"/>
      <c r="P12" s="1223"/>
      <c r="Q12" s="1223"/>
      <c r="R12" s="1223"/>
      <c r="S12" s="1223"/>
    </row>
    <row r="13" spans="1:19" s="1054" customFormat="1">
      <c r="A13" s="1228"/>
      <c r="B13" s="1055" t="s">
        <v>1473</v>
      </c>
      <c r="C13" s="1232" t="s">
        <v>43</v>
      </c>
      <c r="D13" s="1123">
        <v>2</v>
      </c>
      <c r="E13" s="1227"/>
      <c r="F13" s="1227"/>
      <c r="G13" s="1223"/>
      <c r="H13" s="1223"/>
      <c r="I13" s="1216"/>
      <c r="J13" s="1223"/>
      <c r="K13" s="1223"/>
      <c r="L13" s="1223"/>
      <c r="M13" s="1223"/>
      <c r="N13" s="1223"/>
      <c r="O13" s="1223"/>
      <c r="P13" s="1223"/>
      <c r="Q13" s="1223"/>
      <c r="R13" s="1223"/>
      <c r="S13" s="1223"/>
    </row>
    <row r="14" spans="1:19" s="1054" customFormat="1">
      <c r="A14" s="1228"/>
      <c r="B14" s="1055" t="s">
        <v>1474</v>
      </c>
      <c r="C14" s="1232" t="s">
        <v>43</v>
      </c>
      <c r="D14" s="1123">
        <v>5</v>
      </c>
      <c r="E14" s="1227"/>
      <c r="F14" s="1227"/>
      <c r="G14" s="1223"/>
      <c r="H14" s="1223"/>
      <c r="I14" s="1216"/>
      <c r="J14" s="1223"/>
      <c r="K14" s="1223"/>
      <c r="L14" s="1223"/>
      <c r="M14" s="1223"/>
      <c r="N14" s="1223"/>
      <c r="O14" s="1223"/>
      <c r="P14" s="1223"/>
      <c r="Q14" s="1223"/>
      <c r="R14" s="1223"/>
      <c r="S14" s="1223"/>
    </row>
    <row r="15" spans="1:19" s="1054" customFormat="1">
      <c r="A15" s="1228"/>
      <c r="B15" s="1055" t="s">
        <v>1475</v>
      </c>
      <c r="C15" s="1232" t="s">
        <v>43</v>
      </c>
      <c r="D15" s="1123">
        <v>1</v>
      </c>
      <c r="E15" s="1227"/>
      <c r="F15" s="1227"/>
      <c r="G15" s="1223"/>
      <c r="H15" s="1223"/>
      <c r="I15" s="1216"/>
      <c r="J15" s="1223"/>
      <c r="K15" s="1223"/>
      <c r="L15" s="1223"/>
      <c r="M15" s="1223"/>
      <c r="N15" s="1223"/>
      <c r="O15" s="1223"/>
      <c r="P15" s="1223"/>
      <c r="Q15" s="1223"/>
      <c r="R15" s="1223"/>
      <c r="S15" s="1223"/>
    </row>
    <row r="16" spans="1:19" s="1054" customFormat="1">
      <c r="A16" s="1228"/>
      <c r="B16" s="1233" t="s">
        <v>1476</v>
      </c>
      <c r="C16" s="1234" t="s">
        <v>43</v>
      </c>
      <c r="D16" s="1235">
        <v>34</v>
      </c>
      <c r="E16" s="1227"/>
      <c r="F16" s="1227"/>
      <c r="G16" s="1223"/>
      <c r="H16" s="1223"/>
      <c r="I16" s="1216"/>
      <c r="J16" s="1223"/>
      <c r="K16" s="1223"/>
      <c r="L16" s="1223"/>
      <c r="M16" s="1223"/>
      <c r="N16" s="1223"/>
      <c r="O16" s="1223"/>
      <c r="P16" s="1223"/>
      <c r="Q16" s="1223"/>
      <c r="R16" s="1223"/>
      <c r="S16" s="1223"/>
    </row>
    <row r="17" spans="1:19" s="1054" customFormat="1">
      <c r="A17" s="1228"/>
      <c r="B17" s="1233" t="s">
        <v>1477</v>
      </c>
      <c r="C17" s="1234" t="s">
        <v>43</v>
      </c>
      <c r="D17" s="1235">
        <v>12</v>
      </c>
      <c r="E17" s="1227"/>
      <c r="F17" s="1227"/>
      <c r="G17" s="1223"/>
      <c r="H17" s="1223"/>
      <c r="I17" s="1216"/>
      <c r="J17" s="1223"/>
      <c r="K17" s="1223"/>
      <c r="L17" s="1223"/>
      <c r="M17" s="1223"/>
      <c r="N17" s="1223"/>
      <c r="O17" s="1223"/>
      <c r="P17" s="1223"/>
      <c r="Q17" s="1223"/>
      <c r="R17" s="1223"/>
      <c r="S17" s="1223"/>
    </row>
    <row r="18" spans="1:19" s="1054" customFormat="1">
      <c r="A18" s="1228"/>
      <c r="B18" s="1233" t="s">
        <v>1478</v>
      </c>
      <c r="C18" s="1234" t="s">
        <v>43</v>
      </c>
      <c r="D18" s="1235">
        <v>23</v>
      </c>
      <c r="E18" s="1227"/>
      <c r="F18" s="1227"/>
      <c r="G18" s="1223"/>
      <c r="H18" s="1223"/>
      <c r="I18" s="1216"/>
      <c r="J18" s="1223"/>
      <c r="K18" s="1223"/>
      <c r="L18" s="1223"/>
      <c r="M18" s="1223"/>
      <c r="N18" s="1223"/>
      <c r="O18" s="1223"/>
      <c r="P18" s="1223"/>
      <c r="Q18" s="1223"/>
      <c r="R18" s="1223"/>
      <c r="S18" s="1223"/>
    </row>
    <row r="19" spans="1:19" s="1054" customFormat="1">
      <c r="A19" s="1228"/>
      <c r="B19" s="1233" t="s">
        <v>1479</v>
      </c>
      <c r="C19" s="1234" t="s">
        <v>43</v>
      </c>
      <c r="D19" s="1235">
        <v>1</v>
      </c>
      <c r="E19" s="1227"/>
      <c r="F19" s="1227"/>
      <c r="G19" s="1223"/>
      <c r="H19" s="1223"/>
      <c r="I19" s="1216"/>
      <c r="J19" s="1223"/>
      <c r="K19" s="1223"/>
      <c r="L19" s="1223"/>
      <c r="M19" s="1223"/>
      <c r="N19" s="1223"/>
      <c r="O19" s="1223"/>
      <c r="P19" s="1223"/>
      <c r="Q19" s="1223"/>
      <c r="R19" s="1223"/>
      <c r="S19" s="1223"/>
    </row>
    <row r="20" spans="1:19" s="1054" customFormat="1">
      <c r="A20" s="1228"/>
      <c r="B20" s="1233" t="s">
        <v>1480</v>
      </c>
      <c r="C20" s="1234" t="s">
        <v>43</v>
      </c>
      <c r="D20" s="1235">
        <v>6</v>
      </c>
      <c r="E20" s="1227"/>
      <c r="F20" s="1227"/>
      <c r="G20" s="1223"/>
      <c r="H20" s="1223"/>
      <c r="I20" s="1216"/>
      <c r="J20" s="1223"/>
      <c r="K20" s="1223"/>
      <c r="L20" s="1223"/>
      <c r="M20" s="1223"/>
      <c r="N20" s="1223"/>
      <c r="O20" s="1223"/>
      <c r="P20" s="1223"/>
      <c r="Q20" s="1223"/>
      <c r="R20" s="1223"/>
      <c r="S20" s="1223"/>
    </row>
    <row r="21" spans="1:19" s="1054" customFormat="1">
      <c r="A21" s="1228"/>
      <c r="B21" s="1233" t="s">
        <v>1481</v>
      </c>
      <c r="C21" s="1234" t="s">
        <v>43</v>
      </c>
      <c r="D21" s="1235">
        <v>5</v>
      </c>
      <c r="E21" s="1227"/>
      <c r="F21" s="1227"/>
      <c r="G21" s="1223"/>
      <c r="H21" s="1223"/>
      <c r="I21" s="1216"/>
      <c r="J21" s="1223"/>
      <c r="K21" s="1223"/>
      <c r="L21" s="1223"/>
      <c r="M21" s="1223"/>
      <c r="N21" s="1223"/>
      <c r="O21" s="1223"/>
      <c r="P21" s="1223"/>
      <c r="Q21" s="1223"/>
      <c r="R21" s="1223"/>
      <c r="S21" s="1223"/>
    </row>
    <row r="22" spans="1:19" s="1054" customFormat="1">
      <c r="A22" s="1228"/>
      <c r="B22" s="1233" t="s">
        <v>1482</v>
      </c>
      <c r="C22" s="1234" t="s">
        <v>43</v>
      </c>
      <c r="D22" s="1235">
        <v>1</v>
      </c>
      <c r="E22" s="1227"/>
      <c r="F22" s="1227"/>
      <c r="G22" s="1223"/>
      <c r="H22" s="1223"/>
      <c r="I22" s="1216"/>
      <c r="J22" s="1223"/>
      <c r="K22" s="1223"/>
      <c r="L22" s="1223"/>
      <c r="M22" s="1223"/>
      <c r="N22" s="1223"/>
      <c r="O22" s="1223"/>
      <c r="P22" s="1223"/>
      <c r="Q22" s="1223"/>
      <c r="R22" s="1223"/>
      <c r="S22" s="1223"/>
    </row>
    <row r="23" spans="1:19" s="1054" customFormat="1">
      <c r="A23" s="1228"/>
      <c r="B23" s="1233" t="s">
        <v>1483</v>
      </c>
      <c r="C23" s="1234" t="s">
        <v>43</v>
      </c>
      <c r="D23" s="1235">
        <v>5</v>
      </c>
      <c r="E23" s="1227"/>
      <c r="F23" s="1227"/>
      <c r="G23" s="1223"/>
      <c r="H23" s="1223"/>
      <c r="I23" s="1216"/>
      <c r="J23" s="1223"/>
      <c r="K23" s="1223"/>
      <c r="L23" s="1223"/>
      <c r="M23" s="1223"/>
      <c r="N23" s="1223"/>
      <c r="O23" s="1223"/>
      <c r="P23" s="1223"/>
      <c r="Q23" s="1223"/>
      <c r="R23" s="1223"/>
      <c r="S23" s="1223"/>
    </row>
    <row r="24" spans="1:19" s="1054" customFormat="1">
      <c r="A24" s="1228"/>
      <c r="B24" s="1233" t="s">
        <v>1484</v>
      </c>
      <c r="C24" s="1234" t="s">
        <v>43</v>
      </c>
      <c r="D24" s="1235">
        <v>5</v>
      </c>
      <c r="E24" s="1227"/>
      <c r="F24" s="1227"/>
      <c r="G24" s="1223"/>
      <c r="H24" s="1223"/>
      <c r="I24" s="1216"/>
      <c r="J24" s="1223"/>
      <c r="K24" s="1223"/>
      <c r="L24" s="1223"/>
      <c r="M24" s="1223"/>
      <c r="N24" s="1223"/>
      <c r="O24" s="1223"/>
      <c r="P24" s="1223"/>
      <c r="Q24" s="1223"/>
      <c r="R24" s="1223"/>
      <c r="S24" s="1223"/>
    </row>
    <row r="25" spans="1:19" s="1054" customFormat="1">
      <c r="A25" s="1228"/>
      <c r="B25" s="1055" t="s">
        <v>1485</v>
      </c>
      <c r="C25" s="1229" t="s">
        <v>43</v>
      </c>
      <c r="D25" s="1231">
        <v>1</v>
      </c>
      <c r="E25" s="1227"/>
      <c r="F25" s="1227"/>
      <c r="G25" s="1223"/>
      <c r="H25" s="1223"/>
      <c r="I25" s="1216"/>
      <c r="J25" s="1223"/>
      <c r="K25" s="1223"/>
      <c r="L25" s="1223"/>
      <c r="M25" s="1223"/>
      <c r="N25" s="1223"/>
      <c r="O25" s="1223"/>
      <c r="P25" s="1223"/>
      <c r="Q25" s="1223"/>
      <c r="R25" s="1223"/>
      <c r="S25" s="1223"/>
    </row>
    <row r="26" spans="1:19" s="1054" customFormat="1">
      <c r="A26" s="1228"/>
      <c r="B26" s="1055" t="s">
        <v>1486</v>
      </c>
      <c r="C26" s="1232" t="s">
        <v>43</v>
      </c>
      <c r="D26" s="1123">
        <v>12</v>
      </c>
      <c r="E26" s="1227"/>
      <c r="F26" s="1227"/>
      <c r="G26" s="1223"/>
      <c r="H26" s="1223"/>
      <c r="I26" s="1216"/>
      <c r="J26" s="1127"/>
      <c r="K26" s="1223"/>
      <c r="L26" s="1223"/>
      <c r="M26" s="1223"/>
      <c r="N26" s="1223"/>
      <c r="O26" s="1223"/>
      <c r="P26" s="1223"/>
      <c r="Q26" s="1223"/>
      <c r="R26" s="1223"/>
      <c r="S26" s="1223"/>
    </row>
    <row r="27" spans="1:19" s="1054" customFormat="1">
      <c r="A27" s="1228"/>
      <c r="B27" s="1233" t="s">
        <v>1487</v>
      </c>
      <c r="C27" s="1234" t="s">
        <v>43</v>
      </c>
      <c r="D27" s="1235">
        <v>3</v>
      </c>
      <c r="E27" s="1227"/>
      <c r="F27" s="1227"/>
      <c r="G27" s="1223"/>
      <c r="H27" s="1223"/>
      <c r="I27" s="1216"/>
      <c r="J27" s="1223"/>
      <c r="K27" s="1223"/>
      <c r="L27" s="1223"/>
      <c r="M27" s="1223"/>
      <c r="N27" s="1223"/>
      <c r="O27" s="1223"/>
      <c r="P27" s="1223"/>
      <c r="Q27" s="1223"/>
      <c r="R27" s="1223"/>
      <c r="S27" s="1223"/>
    </row>
    <row r="28" spans="1:19" s="1054" customFormat="1" ht="89.25">
      <c r="A28" s="1228"/>
      <c r="B28" s="1124" t="s">
        <v>1488</v>
      </c>
      <c r="C28" s="1234" t="s">
        <v>35</v>
      </c>
      <c r="D28" s="1235">
        <v>1</v>
      </c>
      <c r="E28" s="1227"/>
      <c r="F28" s="1227"/>
      <c r="G28" s="1223"/>
      <c r="H28" s="1223"/>
      <c r="I28" s="1216"/>
      <c r="J28" s="1223"/>
      <c r="K28" s="1223"/>
      <c r="L28" s="1223"/>
      <c r="M28" s="1223"/>
      <c r="N28" s="1223"/>
      <c r="O28" s="1223"/>
      <c r="P28" s="1223"/>
      <c r="Q28" s="1223"/>
      <c r="R28" s="1223"/>
      <c r="S28" s="1223"/>
    </row>
    <row r="29" spans="1:19" s="1054" customFormat="1">
      <c r="A29" s="1228"/>
      <c r="B29" s="1236" t="s">
        <v>1489</v>
      </c>
      <c r="C29" s="1229" t="s">
        <v>35</v>
      </c>
      <c r="D29" s="1231">
        <v>1</v>
      </c>
      <c r="E29" s="1227"/>
      <c r="F29" s="1227"/>
      <c r="G29" s="1223"/>
      <c r="H29" s="1223"/>
      <c r="I29" s="1216"/>
      <c r="J29" s="1223"/>
      <c r="K29" s="1223"/>
      <c r="L29" s="1223"/>
      <c r="M29" s="1223"/>
      <c r="N29" s="1223"/>
      <c r="O29" s="1223"/>
      <c r="P29" s="1223"/>
      <c r="Q29" s="1223"/>
      <c r="R29" s="1223"/>
      <c r="S29" s="1223"/>
    </row>
    <row r="30" spans="1:19" s="1054" customFormat="1">
      <c r="A30" s="1228"/>
      <c r="B30" s="1236" t="s">
        <v>1490</v>
      </c>
      <c r="C30" s="1229" t="s">
        <v>35</v>
      </c>
      <c r="D30" s="1231">
        <v>1</v>
      </c>
      <c r="E30" s="1227"/>
      <c r="F30" s="1227"/>
      <c r="G30" s="1223"/>
      <c r="H30" s="1223"/>
      <c r="I30" s="1216"/>
      <c r="J30" s="1223"/>
      <c r="K30" s="1223"/>
      <c r="L30" s="1223"/>
      <c r="M30" s="1223"/>
      <c r="N30" s="1223"/>
      <c r="O30" s="1223"/>
      <c r="P30" s="1223"/>
      <c r="Q30" s="1223"/>
      <c r="R30" s="1223"/>
      <c r="S30" s="1223"/>
    </row>
    <row r="31" spans="1:19" s="1054" customFormat="1">
      <c r="A31" s="1228"/>
      <c r="B31" s="1127" t="s">
        <v>1370</v>
      </c>
      <c r="C31" s="1213" t="s">
        <v>1371</v>
      </c>
      <c r="D31" s="1128">
        <v>1</v>
      </c>
      <c r="E31" s="1018"/>
      <c r="F31" s="1018">
        <f>(D31*E31)</f>
        <v>0</v>
      </c>
      <c r="G31" s="1223"/>
      <c r="H31" s="1223"/>
      <c r="I31" s="1216"/>
      <c r="J31" s="1223"/>
      <c r="K31" s="1223"/>
      <c r="L31" s="1223"/>
      <c r="M31" s="1223"/>
      <c r="N31" s="1223"/>
      <c r="O31" s="1223"/>
      <c r="P31" s="1223"/>
      <c r="Q31" s="1223"/>
      <c r="R31" s="1223"/>
      <c r="S31" s="1223"/>
    </row>
    <row r="32" spans="1:19" s="1054" customFormat="1">
      <c r="A32" s="1228"/>
      <c r="B32" s="1127"/>
      <c r="C32" s="1213"/>
      <c r="D32" s="1128"/>
      <c r="E32" s="1227"/>
      <c r="F32" s="1227"/>
      <c r="G32" s="1223"/>
      <c r="H32" s="1223"/>
      <c r="I32" s="1216"/>
      <c r="J32" s="1223"/>
      <c r="K32" s="1223"/>
      <c r="L32" s="1223"/>
      <c r="M32" s="1223"/>
      <c r="N32" s="1223"/>
      <c r="O32" s="1223"/>
      <c r="P32" s="1223"/>
      <c r="Q32" s="1223"/>
      <c r="R32" s="1223"/>
      <c r="S32" s="1223"/>
    </row>
    <row r="33" spans="1:19" s="1054" customFormat="1">
      <c r="A33" s="1126" t="s">
        <v>8</v>
      </c>
      <c r="B33" s="1113" t="s">
        <v>1491</v>
      </c>
      <c r="C33" s="1213"/>
      <c r="D33" s="1128"/>
      <c r="E33" s="1227"/>
      <c r="F33" s="1227"/>
      <c r="G33" s="1223"/>
      <c r="H33" s="1223"/>
      <c r="I33" s="1216"/>
      <c r="J33" s="1223"/>
      <c r="K33" s="1223"/>
      <c r="L33" s="1223"/>
      <c r="M33" s="1223"/>
      <c r="N33" s="1223"/>
      <c r="O33" s="1223"/>
      <c r="P33" s="1223"/>
      <c r="Q33" s="1223"/>
      <c r="R33" s="1223"/>
      <c r="S33" s="1223"/>
    </row>
    <row r="34" spans="1:19" s="1054" customFormat="1" ht="76.5">
      <c r="A34" s="1126"/>
      <c r="B34" s="1124" t="s">
        <v>1492</v>
      </c>
      <c r="C34" s="1213"/>
      <c r="D34" s="1128"/>
      <c r="E34" s="1227"/>
      <c r="F34" s="1227"/>
      <c r="G34" s="1223"/>
      <c r="H34" s="1223"/>
      <c r="I34" s="1216"/>
      <c r="J34" s="1223"/>
      <c r="K34" s="1223"/>
      <c r="L34" s="1223"/>
      <c r="M34" s="1223"/>
      <c r="N34" s="1223"/>
      <c r="O34" s="1223"/>
      <c r="P34" s="1223"/>
      <c r="Q34" s="1223"/>
      <c r="R34" s="1223"/>
      <c r="S34" s="1223"/>
    </row>
    <row r="35" spans="1:19" s="1054" customFormat="1">
      <c r="A35" s="1126"/>
      <c r="B35" s="1053" t="s">
        <v>1493</v>
      </c>
      <c r="C35" s="1237" t="s">
        <v>43</v>
      </c>
      <c r="D35" s="1238">
        <v>1</v>
      </c>
      <c r="E35" s="1227"/>
      <c r="F35" s="1227"/>
      <c r="G35" s="1223"/>
      <c r="H35" s="1223"/>
      <c r="I35" s="1216"/>
      <c r="J35" s="1223"/>
      <c r="K35" s="1223"/>
      <c r="L35" s="1223"/>
      <c r="M35" s="1223"/>
      <c r="N35" s="1223"/>
      <c r="O35" s="1223"/>
      <c r="P35" s="1223"/>
      <c r="Q35" s="1223"/>
      <c r="R35" s="1223"/>
      <c r="S35" s="1223"/>
    </row>
    <row r="36" spans="1:19" s="1054" customFormat="1">
      <c r="A36" s="1126"/>
      <c r="B36" s="1124" t="s">
        <v>1472</v>
      </c>
      <c r="C36" s="1232" t="s">
        <v>35</v>
      </c>
      <c r="D36" s="1123">
        <v>1</v>
      </c>
      <c r="E36" s="1227"/>
      <c r="F36" s="1227"/>
      <c r="G36" s="1223"/>
      <c r="H36" s="1223"/>
      <c r="I36" s="1216"/>
      <c r="J36" s="1223"/>
      <c r="K36" s="1223"/>
      <c r="L36" s="1223"/>
      <c r="M36" s="1223"/>
      <c r="N36" s="1223"/>
      <c r="O36" s="1223"/>
      <c r="P36" s="1223"/>
      <c r="Q36" s="1223"/>
      <c r="R36" s="1223"/>
      <c r="S36" s="1223"/>
    </row>
    <row r="37" spans="1:19" s="1054" customFormat="1">
      <c r="A37" s="1126"/>
      <c r="B37" s="1233" t="s">
        <v>1487</v>
      </c>
      <c r="C37" s="1234" t="s">
        <v>43</v>
      </c>
      <c r="D37" s="1235">
        <v>2</v>
      </c>
      <c r="E37" s="1227"/>
      <c r="F37" s="1227"/>
      <c r="G37" s="1223"/>
      <c r="H37" s="1223"/>
      <c r="I37" s="1216"/>
      <c r="J37" s="1223"/>
      <c r="K37" s="1223"/>
      <c r="L37" s="1223"/>
      <c r="M37" s="1223"/>
      <c r="N37" s="1223"/>
      <c r="O37" s="1223"/>
      <c r="P37" s="1223"/>
      <c r="Q37" s="1223"/>
      <c r="R37" s="1223"/>
      <c r="S37" s="1223"/>
    </row>
    <row r="38" spans="1:19" s="1054" customFormat="1">
      <c r="A38" s="1126"/>
      <c r="B38" s="1233" t="s">
        <v>1476</v>
      </c>
      <c r="C38" s="1234" t="s">
        <v>43</v>
      </c>
      <c r="D38" s="1235">
        <v>25</v>
      </c>
      <c r="E38" s="1227"/>
      <c r="F38" s="1227"/>
      <c r="G38" s="1223"/>
      <c r="H38" s="1223"/>
      <c r="I38" s="1216"/>
      <c r="J38" s="1223"/>
      <c r="K38" s="1223"/>
      <c r="L38" s="1223"/>
      <c r="M38" s="1223"/>
      <c r="N38" s="1223"/>
      <c r="O38" s="1223"/>
      <c r="P38" s="1223"/>
      <c r="Q38" s="1223"/>
      <c r="R38" s="1223"/>
      <c r="S38" s="1223"/>
    </row>
    <row r="39" spans="1:19" s="1054" customFormat="1">
      <c r="A39" s="1126"/>
      <c r="B39" s="1233" t="s">
        <v>1477</v>
      </c>
      <c r="C39" s="1234" t="s">
        <v>43</v>
      </c>
      <c r="D39" s="1235">
        <v>10</v>
      </c>
      <c r="E39" s="1227"/>
      <c r="F39" s="1227"/>
      <c r="G39" s="1223"/>
      <c r="H39" s="1223"/>
      <c r="I39" s="1216"/>
      <c r="J39" s="1223"/>
      <c r="K39" s="1223"/>
      <c r="L39" s="1223"/>
      <c r="M39" s="1223"/>
      <c r="N39" s="1223"/>
      <c r="O39" s="1223"/>
      <c r="P39" s="1223"/>
      <c r="Q39" s="1223"/>
      <c r="R39" s="1223"/>
      <c r="S39" s="1223"/>
    </row>
    <row r="40" spans="1:19" s="1054" customFormat="1">
      <c r="A40" s="1126"/>
      <c r="B40" s="1233" t="s">
        <v>1478</v>
      </c>
      <c r="C40" s="1234" t="s">
        <v>43</v>
      </c>
      <c r="D40" s="1235">
        <v>10</v>
      </c>
      <c r="E40" s="1227"/>
      <c r="F40" s="1227"/>
      <c r="G40" s="1223"/>
      <c r="H40" s="1223"/>
      <c r="I40" s="1216"/>
      <c r="J40" s="1223"/>
      <c r="K40" s="1223"/>
      <c r="L40" s="1223"/>
      <c r="M40" s="1223"/>
      <c r="N40" s="1223"/>
      <c r="O40" s="1223"/>
      <c r="P40" s="1223"/>
      <c r="Q40" s="1223"/>
      <c r="R40" s="1223"/>
      <c r="S40" s="1223"/>
    </row>
    <row r="41" spans="1:19" s="1054" customFormat="1">
      <c r="A41" s="1126"/>
      <c r="B41" s="1233" t="s">
        <v>1481</v>
      </c>
      <c r="C41" s="1234" t="s">
        <v>43</v>
      </c>
      <c r="D41" s="1235">
        <v>5</v>
      </c>
      <c r="E41" s="1227"/>
      <c r="F41" s="1227"/>
      <c r="G41" s="1223"/>
      <c r="H41" s="1223"/>
      <c r="I41" s="1216"/>
      <c r="J41" s="1223"/>
      <c r="K41" s="1223"/>
      <c r="L41" s="1223"/>
      <c r="M41" s="1223"/>
      <c r="N41" s="1223"/>
      <c r="O41" s="1223"/>
      <c r="P41" s="1223"/>
      <c r="Q41" s="1223"/>
      <c r="R41" s="1223"/>
      <c r="S41" s="1223"/>
    </row>
    <row r="42" spans="1:19" s="1054" customFormat="1">
      <c r="A42" s="1126"/>
      <c r="B42" s="1233" t="s">
        <v>1482</v>
      </c>
      <c r="C42" s="1234" t="s">
        <v>43</v>
      </c>
      <c r="D42" s="1235">
        <v>1</v>
      </c>
      <c r="E42" s="1227"/>
      <c r="F42" s="1227"/>
      <c r="G42" s="1223"/>
      <c r="H42" s="1223"/>
      <c r="I42" s="1216"/>
      <c r="J42" s="1223"/>
      <c r="K42" s="1223"/>
      <c r="L42" s="1223"/>
      <c r="M42" s="1223"/>
      <c r="N42" s="1223"/>
      <c r="O42" s="1223"/>
      <c r="P42" s="1223"/>
      <c r="Q42" s="1223"/>
      <c r="R42" s="1223"/>
      <c r="S42" s="1223"/>
    </row>
    <row r="43" spans="1:19" s="1054" customFormat="1">
      <c r="A43" s="1126"/>
      <c r="B43" s="1233" t="s">
        <v>1483</v>
      </c>
      <c r="C43" s="1234" t="s">
        <v>43</v>
      </c>
      <c r="D43" s="1235">
        <v>5</v>
      </c>
      <c r="E43" s="1227"/>
      <c r="F43" s="1227"/>
      <c r="G43" s="1223"/>
      <c r="H43" s="1223"/>
      <c r="I43" s="1216"/>
      <c r="J43" s="1223"/>
      <c r="K43" s="1223"/>
      <c r="L43" s="1223"/>
      <c r="M43" s="1223"/>
      <c r="N43" s="1223"/>
      <c r="O43" s="1223"/>
      <c r="P43" s="1223"/>
      <c r="Q43" s="1223"/>
      <c r="R43" s="1223"/>
      <c r="S43" s="1223"/>
    </row>
    <row r="44" spans="1:19" s="1054" customFormat="1">
      <c r="A44" s="1126"/>
      <c r="B44" s="1233" t="s">
        <v>1484</v>
      </c>
      <c r="C44" s="1234" t="s">
        <v>43</v>
      </c>
      <c r="D44" s="1235">
        <v>5</v>
      </c>
      <c r="E44" s="1227"/>
      <c r="F44" s="1227"/>
      <c r="G44" s="1223"/>
      <c r="H44" s="1223"/>
      <c r="I44" s="1216"/>
      <c r="J44" s="1223"/>
      <c r="K44" s="1223"/>
      <c r="L44" s="1223"/>
      <c r="M44" s="1223"/>
      <c r="N44" s="1223"/>
      <c r="O44" s="1223"/>
      <c r="P44" s="1223"/>
      <c r="Q44" s="1223"/>
      <c r="R44" s="1223"/>
      <c r="S44" s="1223"/>
    </row>
    <row r="45" spans="1:19" s="1054" customFormat="1">
      <c r="A45" s="1126"/>
      <c r="B45" s="1055" t="s">
        <v>1486</v>
      </c>
      <c r="C45" s="1232" t="s">
        <v>43</v>
      </c>
      <c r="D45" s="1123">
        <v>10</v>
      </c>
      <c r="E45" s="1227"/>
      <c r="F45" s="1227"/>
      <c r="G45" s="1223"/>
      <c r="H45" s="1223"/>
      <c r="I45" s="1216"/>
      <c r="J45" s="1223"/>
      <c r="K45" s="1223"/>
      <c r="L45" s="1223"/>
      <c r="M45" s="1223"/>
      <c r="N45" s="1223"/>
      <c r="O45" s="1223"/>
      <c r="P45" s="1223"/>
      <c r="Q45" s="1223"/>
      <c r="R45" s="1223"/>
      <c r="S45" s="1223"/>
    </row>
    <row r="46" spans="1:19" s="1054" customFormat="1">
      <c r="A46" s="1126"/>
      <c r="B46" s="1055" t="s">
        <v>1485</v>
      </c>
      <c r="C46" s="1229" t="s">
        <v>43</v>
      </c>
      <c r="D46" s="1231">
        <v>1</v>
      </c>
      <c r="E46" s="1227"/>
      <c r="F46" s="1227"/>
      <c r="G46" s="1223"/>
      <c r="H46" s="1223"/>
      <c r="I46" s="1216"/>
      <c r="J46" s="1223"/>
      <c r="K46" s="1223"/>
      <c r="L46" s="1223"/>
      <c r="M46" s="1223"/>
      <c r="N46" s="1223"/>
      <c r="O46" s="1223"/>
      <c r="P46" s="1223"/>
      <c r="Q46" s="1223"/>
      <c r="R46" s="1223"/>
      <c r="S46" s="1223"/>
    </row>
    <row r="47" spans="1:19" s="1054" customFormat="1">
      <c r="A47" s="1126"/>
      <c r="B47" s="1236" t="s">
        <v>1490</v>
      </c>
      <c r="C47" s="1229" t="s">
        <v>35</v>
      </c>
      <c r="D47" s="1231">
        <v>1</v>
      </c>
      <c r="E47" s="1227"/>
      <c r="F47" s="1227"/>
      <c r="G47" s="1223"/>
      <c r="H47" s="1223"/>
      <c r="I47" s="1216"/>
      <c r="J47" s="1223"/>
      <c r="K47" s="1223"/>
      <c r="L47" s="1223"/>
      <c r="M47" s="1223"/>
      <c r="N47" s="1223"/>
      <c r="O47" s="1223"/>
      <c r="P47" s="1223"/>
      <c r="Q47" s="1223"/>
      <c r="R47" s="1223"/>
      <c r="S47" s="1223"/>
    </row>
    <row r="48" spans="1:19" s="1054" customFormat="1">
      <c r="A48" s="1126"/>
      <c r="B48" s="1236" t="s">
        <v>1489</v>
      </c>
      <c r="C48" s="1229" t="s">
        <v>35</v>
      </c>
      <c r="D48" s="1231">
        <v>1</v>
      </c>
      <c r="E48" s="1227"/>
      <c r="F48" s="1227"/>
      <c r="G48" s="1223"/>
      <c r="H48" s="1223"/>
      <c r="I48" s="1216"/>
      <c r="J48" s="1223"/>
      <c r="K48" s="1223"/>
      <c r="L48" s="1223"/>
      <c r="M48" s="1223"/>
      <c r="N48" s="1223"/>
      <c r="O48" s="1223"/>
      <c r="P48" s="1223"/>
      <c r="Q48" s="1223"/>
      <c r="R48" s="1223"/>
      <c r="S48" s="1223"/>
    </row>
    <row r="49" spans="1:19" s="1054" customFormat="1">
      <c r="A49" s="1126"/>
      <c r="B49" s="1127" t="s">
        <v>1370</v>
      </c>
      <c r="C49" s="1213" t="s">
        <v>1371</v>
      </c>
      <c r="D49" s="1128">
        <v>6</v>
      </c>
      <c r="E49" s="1018"/>
      <c r="F49" s="1018">
        <f>(D49*E49)</f>
        <v>0</v>
      </c>
      <c r="G49" s="1223"/>
      <c r="H49" s="1223"/>
      <c r="I49" s="1216"/>
      <c r="J49" s="1223"/>
      <c r="K49" s="1223"/>
      <c r="L49" s="1223"/>
      <c r="M49" s="1223"/>
      <c r="N49" s="1223"/>
      <c r="O49" s="1223"/>
      <c r="P49" s="1223"/>
      <c r="Q49" s="1223"/>
      <c r="R49" s="1223"/>
      <c r="S49" s="1223"/>
    </row>
    <row r="50" spans="1:19" s="1054" customFormat="1">
      <c r="A50" s="1126"/>
      <c r="B50" s="1127"/>
      <c r="C50" s="1213"/>
      <c r="D50" s="1128"/>
      <c r="E50" s="1018"/>
      <c r="F50" s="1018"/>
      <c r="G50" s="1223"/>
      <c r="H50" s="1223"/>
      <c r="I50" s="1216"/>
      <c r="J50" s="1223"/>
      <c r="K50" s="1223"/>
      <c r="L50" s="1223"/>
      <c r="M50" s="1223"/>
      <c r="N50" s="1223"/>
      <c r="O50" s="1223"/>
      <c r="P50" s="1223"/>
      <c r="Q50" s="1223"/>
      <c r="R50" s="1223"/>
      <c r="S50" s="1223"/>
    </row>
    <row r="51" spans="1:19" s="1054" customFormat="1">
      <c r="A51" s="1126" t="s">
        <v>10</v>
      </c>
      <c r="B51" s="1239" t="s">
        <v>1494</v>
      </c>
      <c r="C51" s="1213"/>
      <c r="D51" s="1128"/>
      <c r="E51" s="1018"/>
      <c r="F51" s="1018"/>
      <c r="G51" s="1223"/>
      <c r="H51" s="1223"/>
      <c r="I51" s="1216"/>
      <c r="J51" s="1223"/>
      <c r="K51" s="1223"/>
      <c r="L51" s="1223"/>
      <c r="M51" s="1223"/>
      <c r="N51" s="1223"/>
      <c r="O51" s="1223"/>
      <c r="P51" s="1223"/>
      <c r="Q51" s="1223"/>
      <c r="R51" s="1223"/>
      <c r="S51" s="1223"/>
    </row>
    <row r="52" spans="1:19" s="1054" customFormat="1">
      <c r="A52" s="1126"/>
      <c r="B52" s="1240" t="s">
        <v>1495</v>
      </c>
      <c r="C52" s="1213"/>
      <c r="D52" s="1128"/>
      <c r="E52" s="1018"/>
      <c r="F52" s="1018"/>
      <c r="G52" s="1223"/>
      <c r="H52" s="1223"/>
      <c r="I52" s="1216"/>
      <c r="J52" s="1223"/>
      <c r="K52" s="1223"/>
      <c r="L52" s="1223"/>
      <c r="M52" s="1223"/>
      <c r="N52" s="1223"/>
      <c r="O52" s="1223"/>
      <c r="P52" s="1223"/>
      <c r="Q52" s="1223"/>
      <c r="R52" s="1223"/>
      <c r="S52" s="1223"/>
    </row>
    <row r="53" spans="1:19" s="1054" customFormat="1">
      <c r="A53" s="1126"/>
      <c r="B53" s="1053" t="s">
        <v>1496</v>
      </c>
      <c r="C53" s="1237" t="s">
        <v>43</v>
      </c>
      <c r="D53" s="1238">
        <v>1</v>
      </c>
      <c r="E53" s="1018"/>
      <c r="F53" s="1018"/>
      <c r="G53" s="1223"/>
      <c r="H53" s="1223"/>
      <c r="I53" s="1216"/>
      <c r="J53" s="1223"/>
      <c r="K53" s="1223"/>
      <c r="L53" s="1223"/>
      <c r="M53" s="1223"/>
      <c r="N53" s="1223"/>
      <c r="O53" s="1223"/>
      <c r="P53" s="1223"/>
      <c r="Q53" s="1223"/>
      <c r="R53" s="1223"/>
      <c r="S53" s="1223"/>
    </row>
    <row r="54" spans="1:19" s="1054" customFormat="1">
      <c r="A54" s="1126"/>
      <c r="B54" s="1124" t="s">
        <v>1472</v>
      </c>
      <c r="C54" s="1232" t="s">
        <v>35</v>
      </c>
      <c r="D54" s="1123">
        <v>1</v>
      </c>
      <c r="E54" s="1018"/>
      <c r="F54" s="1018"/>
      <c r="G54" s="1223"/>
      <c r="H54" s="1223"/>
      <c r="I54" s="1216"/>
      <c r="J54" s="1223"/>
      <c r="K54" s="1223"/>
      <c r="L54" s="1223"/>
      <c r="M54" s="1223"/>
      <c r="N54" s="1223"/>
      <c r="O54" s="1223"/>
      <c r="P54" s="1223"/>
      <c r="Q54" s="1223"/>
      <c r="R54" s="1223"/>
      <c r="S54" s="1223"/>
    </row>
    <row r="55" spans="1:19" s="1054" customFormat="1">
      <c r="A55" s="1126"/>
      <c r="B55" s="1233" t="s">
        <v>1497</v>
      </c>
      <c r="C55" s="1234" t="s">
        <v>43</v>
      </c>
      <c r="D55" s="1235">
        <v>1</v>
      </c>
      <c r="E55" s="1018"/>
      <c r="F55" s="1018"/>
      <c r="G55" s="1223"/>
      <c r="H55" s="1223"/>
      <c r="I55" s="1216"/>
      <c r="J55" s="1223"/>
      <c r="K55" s="1223"/>
      <c r="L55" s="1223"/>
      <c r="M55" s="1223"/>
      <c r="N55" s="1223"/>
      <c r="O55" s="1223"/>
      <c r="P55" s="1223"/>
      <c r="Q55" s="1223"/>
      <c r="R55" s="1223"/>
      <c r="S55" s="1223"/>
    </row>
    <row r="56" spans="1:19" s="1054" customFormat="1">
      <c r="A56" s="1126"/>
      <c r="B56" s="1233" t="s">
        <v>1478</v>
      </c>
      <c r="C56" s="1234" t="s">
        <v>43</v>
      </c>
      <c r="D56" s="1235">
        <v>10</v>
      </c>
      <c r="E56" s="1018"/>
      <c r="F56" s="1018"/>
      <c r="G56" s="1223"/>
      <c r="H56" s="1223"/>
      <c r="I56" s="1216"/>
      <c r="J56" s="1223"/>
      <c r="K56" s="1223"/>
      <c r="L56" s="1223"/>
      <c r="M56" s="1223"/>
      <c r="N56" s="1223"/>
      <c r="O56" s="1223"/>
      <c r="P56" s="1223"/>
      <c r="Q56" s="1223"/>
      <c r="R56" s="1223"/>
      <c r="S56" s="1223"/>
    </row>
    <row r="57" spans="1:19" s="1054" customFormat="1">
      <c r="A57" s="1126"/>
      <c r="B57" s="1233" t="s">
        <v>1481</v>
      </c>
      <c r="C57" s="1234" t="s">
        <v>43</v>
      </c>
      <c r="D57" s="1235">
        <v>2</v>
      </c>
      <c r="E57" s="1018"/>
      <c r="F57" s="1018"/>
      <c r="G57" s="1223"/>
      <c r="H57" s="1223"/>
      <c r="I57" s="1216"/>
      <c r="J57" s="1223"/>
      <c r="K57" s="1223"/>
      <c r="L57" s="1223"/>
      <c r="M57" s="1223"/>
      <c r="N57" s="1223"/>
      <c r="O57" s="1223"/>
      <c r="P57" s="1223"/>
      <c r="Q57" s="1223"/>
      <c r="R57" s="1223"/>
      <c r="S57" s="1223"/>
    </row>
    <row r="58" spans="1:19" s="1054" customFormat="1">
      <c r="A58" s="1126"/>
      <c r="B58" s="1233" t="s">
        <v>1476</v>
      </c>
      <c r="C58" s="1234" t="s">
        <v>43</v>
      </c>
      <c r="D58" s="1235">
        <v>10</v>
      </c>
      <c r="E58" s="1018"/>
      <c r="F58" s="1018"/>
      <c r="G58" s="1223"/>
      <c r="H58" s="1223"/>
      <c r="I58" s="1216"/>
      <c r="J58" s="1223"/>
      <c r="K58" s="1223"/>
      <c r="L58" s="1223"/>
      <c r="M58" s="1223"/>
      <c r="N58" s="1223"/>
      <c r="O58" s="1223"/>
      <c r="P58" s="1223"/>
      <c r="Q58" s="1223"/>
      <c r="R58" s="1223"/>
      <c r="S58" s="1223"/>
    </row>
    <row r="59" spans="1:19" s="1054" customFormat="1">
      <c r="A59" s="1126"/>
      <c r="B59" s="1236" t="s">
        <v>1490</v>
      </c>
      <c r="C59" s="1229" t="s">
        <v>35</v>
      </c>
      <c r="D59" s="1231">
        <v>1</v>
      </c>
      <c r="E59" s="1018"/>
      <c r="F59" s="1018"/>
      <c r="G59" s="1223"/>
      <c r="H59" s="1223"/>
      <c r="I59" s="1216"/>
      <c r="J59" s="1223"/>
      <c r="K59" s="1223"/>
      <c r="L59" s="1223"/>
      <c r="M59" s="1223"/>
      <c r="N59" s="1223"/>
      <c r="O59" s="1223"/>
      <c r="P59" s="1223"/>
      <c r="Q59" s="1223"/>
      <c r="R59" s="1223"/>
      <c r="S59" s="1223"/>
    </row>
    <row r="60" spans="1:19" s="1054" customFormat="1">
      <c r="A60" s="1126"/>
      <c r="B60" s="1236" t="s">
        <v>1489</v>
      </c>
      <c r="C60" s="1229" t="s">
        <v>35</v>
      </c>
      <c r="D60" s="1231">
        <v>1</v>
      </c>
      <c r="E60" s="1018"/>
      <c r="F60" s="1018"/>
      <c r="G60" s="1223"/>
      <c r="H60" s="1223"/>
      <c r="I60" s="1216"/>
      <c r="J60" s="1223"/>
      <c r="K60" s="1223"/>
      <c r="L60" s="1223"/>
      <c r="M60" s="1223"/>
      <c r="N60" s="1223"/>
      <c r="O60" s="1223"/>
      <c r="P60" s="1223"/>
      <c r="Q60" s="1223"/>
      <c r="R60" s="1223"/>
      <c r="S60" s="1223"/>
    </row>
    <row r="61" spans="1:19" s="1054" customFormat="1">
      <c r="A61" s="1126"/>
      <c r="B61" s="1127" t="s">
        <v>1370</v>
      </c>
      <c r="C61" s="1213" t="s">
        <v>1371</v>
      </c>
      <c r="D61" s="1128">
        <v>1</v>
      </c>
      <c r="E61" s="1018"/>
      <c r="F61" s="1018">
        <f>(D61*E61)</f>
        <v>0</v>
      </c>
      <c r="G61" s="1223"/>
      <c r="H61" s="1223"/>
      <c r="I61" s="1216"/>
      <c r="J61" s="1223"/>
      <c r="K61" s="1223"/>
      <c r="L61" s="1223"/>
      <c r="M61" s="1223"/>
      <c r="N61" s="1223"/>
      <c r="O61" s="1223"/>
      <c r="P61" s="1223"/>
      <c r="Q61" s="1223"/>
      <c r="R61" s="1223"/>
      <c r="S61" s="1223"/>
    </row>
    <row r="62" spans="1:19" s="1054" customFormat="1">
      <c r="A62" s="1126"/>
      <c r="B62" s="1127"/>
      <c r="C62" s="1213"/>
      <c r="D62" s="1128"/>
      <c r="E62" s="1018"/>
      <c r="F62" s="1018"/>
      <c r="G62" s="1223"/>
      <c r="H62" s="1223"/>
      <c r="I62" s="1216"/>
      <c r="J62" s="1223"/>
      <c r="K62" s="1223"/>
      <c r="L62" s="1223"/>
      <c r="M62" s="1223"/>
      <c r="N62" s="1223"/>
      <c r="O62" s="1223"/>
      <c r="P62" s="1223"/>
      <c r="Q62" s="1223"/>
      <c r="R62" s="1223"/>
      <c r="S62" s="1223"/>
    </row>
    <row r="63" spans="1:19" s="1054" customFormat="1">
      <c r="A63" s="1126" t="s">
        <v>11</v>
      </c>
      <c r="B63" s="1239" t="s">
        <v>1498</v>
      </c>
      <c r="C63" s="1213"/>
      <c r="D63" s="1128"/>
      <c r="E63" s="1018"/>
      <c r="F63" s="1018"/>
      <c r="G63" s="1223"/>
      <c r="H63" s="1223"/>
      <c r="I63" s="1216"/>
      <c r="J63" s="1223"/>
      <c r="K63" s="1223"/>
      <c r="L63" s="1223"/>
      <c r="M63" s="1223"/>
      <c r="N63" s="1223"/>
      <c r="O63" s="1223"/>
      <c r="P63" s="1223"/>
      <c r="Q63" s="1223"/>
      <c r="R63" s="1223"/>
      <c r="S63" s="1223"/>
    </row>
    <row r="64" spans="1:19" s="1054" customFormat="1">
      <c r="A64" s="1126"/>
      <c r="B64" s="1236" t="s">
        <v>1490</v>
      </c>
      <c r="C64" s="1229" t="s">
        <v>35</v>
      </c>
      <c r="D64" s="1231">
        <v>1</v>
      </c>
      <c r="E64" s="1018"/>
      <c r="F64" s="1018"/>
      <c r="G64" s="1223"/>
      <c r="H64" s="1223"/>
      <c r="I64" s="1216"/>
      <c r="J64" s="1223"/>
      <c r="K64" s="1223"/>
      <c r="L64" s="1223"/>
      <c r="M64" s="1223"/>
      <c r="N64" s="1223"/>
      <c r="O64" s="1223"/>
      <c r="P64" s="1223"/>
      <c r="Q64" s="1223"/>
      <c r="R64" s="1223"/>
      <c r="S64" s="1223"/>
    </row>
    <row r="65" spans="1:19" s="1054" customFormat="1">
      <c r="A65" s="1126"/>
      <c r="B65" s="1236" t="s">
        <v>1489</v>
      </c>
      <c r="C65" s="1229" t="s">
        <v>35</v>
      </c>
      <c r="D65" s="1231">
        <v>1</v>
      </c>
      <c r="E65" s="1018"/>
      <c r="F65" s="1018"/>
      <c r="G65" s="1223"/>
      <c r="H65" s="1223"/>
      <c r="I65" s="1216"/>
      <c r="J65" s="1223"/>
      <c r="K65" s="1223"/>
      <c r="L65" s="1223"/>
      <c r="M65" s="1223"/>
      <c r="N65" s="1223"/>
      <c r="O65" s="1223"/>
      <c r="P65" s="1223"/>
      <c r="Q65" s="1223"/>
      <c r="R65" s="1223"/>
      <c r="S65" s="1223"/>
    </row>
    <row r="66" spans="1:19" s="1054" customFormat="1">
      <c r="A66" s="1126"/>
      <c r="B66" s="1127" t="s">
        <v>1370</v>
      </c>
      <c r="C66" s="1213" t="s">
        <v>1371</v>
      </c>
      <c r="D66" s="1128">
        <v>2</v>
      </c>
      <c r="E66" s="1018"/>
      <c r="F66" s="1241">
        <f>(D66*E66)</f>
        <v>0</v>
      </c>
      <c r="G66" s="1223"/>
      <c r="H66" s="1223"/>
      <c r="I66" s="1216"/>
      <c r="J66" s="1223"/>
      <c r="K66" s="1223"/>
      <c r="L66" s="1223"/>
      <c r="M66" s="1223"/>
      <c r="N66" s="1223"/>
      <c r="O66" s="1223"/>
      <c r="P66" s="1223"/>
      <c r="Q66" s="1223"/>
      <c r="R66" s="1223"/>
      <c r="S66" s="1223"/>
    </row>
    <row r="67" spans="1:19" s="1054" customFormat="1">
      <c r="A67" s="1126"/>
      <c r="B67" s="1127"/>
      <c r="C67" s="1213"/>
      <c r="D67" s="1128"/>
      <c r="E67" s="1018"/>
      <c r="F67" s="1018"/>
      <c r="G67" s="1223"/>
      <c r="H67" s="1223"/>
      <c r="I67" s="1216"/>
      <c r="J67" s="1223"/>
      <c r="K67" s="1223"/>
      <c r="L67" s="1223"/>
      <c r="M67" s="1223"/>
      <c r="N67" s="1223"/>
      <c r="O67" s="1223"/>
      <c r="P67" s="1223"/>
      <c r="Q67" s="1223"/>
      <c r="R67" s="1223"/>
      <c r="S67" s="1223"/>
    </row>
    <row r="68" spans="1:19" s="1054" customFormat="1">
      <c r="A68" s="1126" t="s">
        <v>51</v>
      </c>
      <c r="B68" s="1113" t="s">
        <v>1499</v>
      </c>
      <c r="C68" s="1229"/>
      <c r="D68" s="1230"/>
      <c r="E68" s="1018"/>
      <c r="F68" s="1018"/>
      <c r="G68" s="1223"/>
      <c r="H68" s="1223"/>
      <c r="I68" s="1216"/>
      <c r="J68" s="1223"/>
      <c r="K68" s="1223"/>
      <c r="L68" s="1223"/>
      <c r="M68" s="1223"/>
      <c r="N68" s="1223"/>
      <c r="O68" s="1223"/>
      <c r="P68" s="1223"/>
      <c r="Q68" s="1223"/>
      <c r="R68" s="1223"/>
      <c r="S68" s="1223"/>
    </row>
    <row r="69" spans="1:19" s="1054" customFormat="1">
      <c r="A69" s="1126"/>
      <c r="B69" s="1055" t="s">
        <v>1500</v>
      </c>
      <c r="C69" s="1232" t="s">
        <v>43</v>
      </c>
      <c r="D69" s="1231">
        <v>1</v>
      </c>
      <c r="E69" s="1018"/>
      <c r="F69" s="1018"/>
      <c r="G69" s="1223"/>
      <c r="H69" s="1223"/>
      <c r="I69" s="1216"/>
      <c r="J69" s="1223"/>
      <c r="K69" s="1223"/>
      <c r="L69" s="1223"/>
      <c r="M69" s="1223"/>
      <c r="N69" s="1223"/>
      <c r="O69" s="1223"/>
      <c r="P69" s="1223"/>
      <c r="Q69" s="1223"/>
      <c r="R69" s="1223"/>
      <c r="S69" s="1223"/>
    </row>
    <row r="70" spans="1:19" s="1054" customFormat="1">
      <c r="A70" s="1126"/>
      <c r="B70" s="1232" t="s">
        <v>1501</v>
      </c>
      <c r="C70" s="1232" t="s">
        <v>43</v>
      </c>
      <c r="D70" s="1231">
        <v>2</v>
      </c>
      <c r="E70" s="1018"/>
      <c r="F70" s="1018"/>
      <c r="G70" s="1223"/>
      <c r="H70" s="1223"/>
      <c r="I70" s="1216"/>
      <c r="J70" s="1223"/>
      <c r="K70" s="1223"/>
      <c r="L70" s="1223"/>
      <c r="M70" s="1223"/>
      <c r="N70" s="1223"/>
      <c r="O70" s="1223"/>
      <c r="P70" s="1223"/>
      <c r="Q70" s="1223"/>
      <c r="R70" s="1223"/>
      <c r="S70" s="1223"/>
    </row>
    <row r="71" spans="1:19" s="1054" customFormat="1">
      <c r="A71" s="1126"/>
      <c r="B71" s="1232" t="s">
        <v>1478</v>
      </c>
      <c r="C71" s="1232" t="s">
        <v>43</v>
      </c>
      <c r="D71" s="1231">
        <v>3</v>
      </c>
      <c r="E71" s="1018"/>
      <c r="F71" s="1018"/>
      <c r="G71" s="1223"/>
      <c r="H71" s="1223"/>
      <c r="I71" s="1216"/>
      <c r="J71" s="1223"/>
      <c r="K71" s="1223"/>
      <c r="L71" s="1223"/>
      <c r="M71" s="1223"/>
      <c r="N71" s="1223"/>
      <c r="O71" s="1223"/>
      <c r="P71" s="1223"/>
      <c r="Q71" s="1223"/>
      <c r="R71" s="1223"/>
      <c r="S71" s="1223"/>
    </row>
    <row r="72" spans="1:19" s="1054" customFormat="1">
      <c r="A72" s="1126"/>
      <c r="B72" s="1232" t="s">
        <v>1502</v>
      </c>
      <c r="C72" s="1232" t="s">
        <v>43</v>
      </c>
      <c r="D72" s="1231">
        <v>2</v>
      </c>
      <c r="E72" s="1018"/>
      <c r="F72" s="1018"/>
      <c r="G72" s="1223"/>
      <c r="H72" s="1223"/>
      <c r="I72" s="1216"/>
      <c r="J72" s="1223"/>
      <c r="K72" s="1223"/>
      <c r="L72" s="1223"/>
      <c r="M72" s="1223"/>
      <c r="N72" s="1223"/>
      <c r="O72" s="1223"/>
      <c r="P72" s="1223"/>
      <c r="Q72" s="1223"/>
      <c r="R72" s="1223"/>
      <c r="S72" s="1223"/>
    </row>
    <row r="73" spans="1:19" s="1054" customFormat="1">
      <c r="A73" s="1126"/>
      <c r="B73" s="1055" t="s">
        <v>1503</v>
      </c>
      <c r="C73" s="1232" t="s">
        <v>43</v>
      </c>
      <c r="D73" s="1231">
        <v>3</v>
      </c>
      <c r="E73" s="1018"/>
      <c r="F73" s="1018"/>
      <c r="G73" s="1223"/>
      <c r="H73" s="1223"/>
      <c r="I73" s="1216"/>
      <c r="J73" s="1223"/>
      <c r="K73" s="1223"/>
      <c r="L73" s="1223"/>
      <c r="M73" s="1223"/>
      <c r="N73" s="1223"/>
      <c r="O73" s="1223"/>
      <c r="P73" s="1223"/>
      <c r="Q73" s="1223"/>
      <c r="R73" s="1223"/>
      <c r="S73" s="1223"/>
    </row>
    <row r="74" spans="1:19" s="1054" customFormat="1">
      <c r="A74" s="1126"/>
      <c r="B74" s="1236" t="s">
        <v>1504</v>
      </c>
      <c r="C74" s="1229" t="s">
        <v>43</v>
      </c>
      <c r="D74" s="1231">
        <v>1</v>
      </c>
      <c r="E74" s="1018"/>
      <c r="F74" s="1018"/>
      <c r="G74" s="1223"/>
      <c r="H74" s="1223"/>
      <c r="I74" s="1216"/>
      <c r="J74" s="1223"/>
      <c r="K74" s="1223"/>
      <c r="L74" s="1223"/>
      <c r="M74" s="1223"/>
      <c r="N74" s="1223"/>
      <c r="O74" s="1223"/>
      <c r="P74" s="1223"/>
      <c r="Q74" s="1223"/>
      <c r="R74" s="1223"/>
      <c r="S74" s="1223"/>
    </row>
    <row r="75" spans="1:19" s="1054" customFormat="1">
      <c r="A75" s="1126"/>
      <c r="B75" s="1127" t="s">
        <v>1370</v>
      </c>
      <c r="C75" s="1213" t="s">
        <v>1371</v>
      </c>
      <c r="D75" s="1128">
        <v>4</v>
      </c>
      <c r="E75" s="1018"/>
      <c r="F75" s="1018">
        <f>(D75*E75)</f>
        <v>0</v>
      </c>
      <c r="G75" s="1223"/>
      <c r="H75" s="1223"/>
      <c r="I75" s="1216"/>
      <c r="J75" s="1223"/>
      <c r="K75" s="1223"/>
      <c r="L75" s="1223"/>
      <c r="M75" s="1223"/>
      <c r="N75" s="1223"/>
      <c r="O75" s="1223"/>
      <c r="P75" s="1223"/>
      <c r="Q75" s="1223"/>
      <c r="R75" s="1223"/>
      <c r="S75" s="1223"/>
    </row>
    <row r="76" spans="1:19" s="1054" customFormat="1">
      <c r="A76" s="1126"/>
      <c r="B76" s="1127"/>
      <c r="C76" s="1213"/>
      <c r="D76" s="1128"/>
      <c r="E76" s="1173"/>
      <c r="F76" s="1173"/>
      <c r="G76" s="1223"/>
      <c r="H76" s="1223"/>
      <c r="I76" s="1216"/>
      <c r="J76" s="1223"/>
      <c r="K76" s="1223"/>
      <c r="L76" s="1223"/>
      <c r="M76" s="1223"/>
      <c r="N76" s="1223"/>
      <c r="O76" s="1223"/>
      <c r="P76" s="1223"/>
      <c r="Q76" s="1223"/>
      <c r="R76" s="1223"/>
      <c r="S76" s="1223"/>
    </row>
    <row r="77" spans="1:19" s="1054" customFormat="1" ht="15">
      <c r="A77" s="1170"/>
      <c r="B77" s="1171" t="s">
        <v>1384</v>
      </c>
      <c r="C77" s="1163"/>
      <c r="D77" s="1163"/>
      <c r="E77" s="1172"/>
      <c r="F77" s="1173">
        <f>SUM(F7:F76)</f>
        <v>0</v>
      </c>
      <c r="G77" s="1223"/>
      <c r="H77" s="1223"/>
      <c r="I77" s="1216"/>
      <c r="J77" s="1223"/>
      <c r="K77" s="1223"/>
      <c r="L77" s="1223"/>
      <c r="M77" s="1223"/>
      <c r="N77" s="1223"/>
      <c r="O77" s="1223"/>
      <c r="P77" s="1223"/>
      <c r="Q77" s="1223"/>
      <c r="R77" s="1223"/>
      <c r="S77" s="1223"/>
    </row>
    <row r="78" spans="1:19" s="1054" customFormat="1" ht="15">
      <c r="A78" s="1170"/>
      <c r="B78" s="1171"/>
      <c r="C78" s="1163"/>
      <c r="D78" s="1163"/>
      <c r="E78" s="1172"/>
      <c r="F78" s="1173"/>
      <c r="G78" s="1223"/>
      <c r="H78" s="1223"/>
      <c r="I78" s="1216"/>
      <c r="J78" s="1223"/>
      <c r="K78" s="1223"/>
      <c r="L78" s="1223"/>
      <c r="M78" s="1223"/>
      <c r="N78" s="1223"/>
      <c r="O78" s="1223"/>
      <c r="P78" s="1223"/>
      <c r="Q78" s="1223"/>
      <c r="R78" s="1223"/>
      <c r="S78" s="1223"/>
    </row>
    <row r="79" spans="1:19" s="1054" customFormat="1" ht="25.5">
      <c r="A79" s="1170" t="s">
        <v>1337</v>
      </c>
      <c r="B79" s="1174" t="s">
        <v>1505</v>
      </c>
      <c r="C79" s="1175" t="s">
        <v>1429</v>
      </c>
      <c r="D79" s="1175">
        <v>0.04</v>
      </c>
      <c r="E79" s="1172"/>
      <c r="F79" s="1173">
        <f>F77*D79</f>
        <v>0</v>
      </c>
      <c r="G79" s="1223"/>
      <c r="H79" s="1223"/>
      <c r="I79" s="1216"/>
      <c r="J79" s="1223"/>
      <c r="K79" s="1223"/>
      <c r="L79" s="1223"/>
      <c r="M79" s="1223"/>
      <c r="N79" s="1223"/>
      <c r="O79" s="1223"/>
      <c r="P79" s="1223"/>
      <c r="Q79" s="1223"/>
      <c r="R79" s="1223"/>
      <c r="S79" s="1223"/>
    </row>
    <row r="80" spans="1:19" s="1054" customFormat="1" ht="15">
      <c r="A80" s="1161"/>
      <c r="B80" s="1176"/>
      <c r="C80" s="1163"/>
      <c r="D80" s="1163"/>
      <c r="E80" s="1177"/>
      <c r="F80" s="1178"/>
      <c r="G80" s="1223"/>
      <c r="H80" s="1223"/>
      <c r="I80" s="1216"/>
      <c r="J80" s="1223"/>
      <c r="K80" s="1223"/>
      <c r="L80" s="1223"/>
      <c r="M80" s="1223"/>
      <c r="N80" s="1223"/>
      <c r="O80" s="1223"/>
      <c r="P80" s="1223"/>
      <c r="Q80" s="1223"/>
      <c r="R80" s="1223"/>
      <c r="S80" s="1223"/>
    </row>
    <row r="81" spans="1:19" s="1054" customFormat="1">
      <c r="A81" s="1126"/>
      <c r="B81" s="1127"/>
      <c r="C81" s="1213"/>
      <c r="D81" s="1128"/>
      <c r="E81" s="1018"/>
      <c r="F81" s="1018"/>
      <c r="G81" s="1223"/>
      <c r="H81" s="1223"/>
      <c r="I81" s="1216"/>
      <c r="J81" s="1223"/>
      <c r="K81" s="1223"/>
      <c r="L81" s="1223"/>
      <c r="M81" s="1223"/>
      <c r="N81" s="1223"/>
      <c r="O81" s="1223"/>
      <c r="P81" s="1223"/>
      <c r="Q81" s="1223"/>
      <c r="R81" s="1223"/>
      <c r="S81" s="1223"/>
    </row>
    <row r="82" spans="1:19" s="1249" customFormat="1" ht="19.5" customHeight="1">
      <c r="A82" s="1242"/>
      <c r="B82" s="1243" t="s">
        <v>1506</v>
      </c>
      <c r="C82" s="1244"/>
      <c r="D82" s="1245"/>
      <c r="E82" s="1246"/>
      <c r="F82" s="1247">
        <f>SUM(F77:F80)</f>
        <v>0</v>
      </c>
      <c r="G82" s="1248"/>
      <c r="H82" s="1248"/>
      <c r="I82" s="1248"/>
      <c r="J82" s="1248"/>
      <c r="K82" s="1248"/>
      <c r="L82" s="1248"/>
      <c r="M82" s="1248"/>
      <c r="N82" s="1248"/>
      <c r="O82" s="1248"/>
      <c r="P82" s="1248"/>
      <c r="Q82" s="1248"/>
      <c r="R82" s="1248"/>
      <c r="S82" s="1248"/>
    </row>
    <row r="83" spans="1:19" s="1249" customFormat="1">
      <c r="A83" s="1242"/>
      <c r="B83" s="1232"/>
      <c r="C83" s="1232"/>
      <c r="D83" s="1123"/>
      <c r="E83" s="1072"/>
      <c r="F83" s="1072"/>
      <c r="G83" s="1248"/>
      <c r="H83" s="1248"/>
      <c r="I83" s="1248"/>
      <c r="J83" s="1248"/>
      <c r="K83" s="1248"/>
      <c r="L83" s="1248"/>
      <c r="M83" s="1248"/>
      <c r="N83" s="1248"/>
      <c r="O83" s="1248"/>
      <c r="P83" s="1248"/>
      <c r="Q83" s="1248"/>
      <c r="R83" s="1248"/>
      <c r="S83" s="1248"/>
    </row>
    <row r="84" spans="1:19" s="1054" customFormat="1">
      <c r="A84" s="1056"/>
      <c r="B84" s="1232"/>
      <c r="C84" s="1232"/>
      <c r="D84" s="1123"/>
    </row>
    <row r="85" spans="1:19" s="1054" customFormat="1">
      <c r="A85" s="1056"/>
      <c r="B85" s="1232"/>
      <c r="C85" s="1232"/>
      <c r="D85" s="1123"/>
    </row>
    <row r="86" spans="1:19" s="1054" customFormat="1">
      <c r="A86" s="1056"/>
      <c r="B86" s="1232"/>
      <c r="C86" s="1232"/>
      <c r="D86" s="1123"/>
    </row>
  </sheetData>
  <pageMargins left="0.98425196850393704" right="0.19685039370078741" top="0.78740157480314965" bottom="0.78740157480314965" header="0.19685039370078741" footer="0.19685039370078741"/>
  <pageSetup paperSize="9" scale="84" firstPageNumber="6" orientation="portrait" useFirstPageNumber="1" r:id="rId1"/>
  <headerFooter alignWithMargins="0">
    <oddFooter>&amp;Rnačrt E-001/20</oddFooter>
  </headerFooter>
  <rowBreaks count="1" manualBreakCount="1">
    <brk id="5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123"/>
  <sheetViews>
    <sheetView showZeros="0" view="pageBreakPreview" topLeftCell="A38" zoomScaleSheetLayoutView="100" workbookViewId="0">
      <selection activeCell="B58" sqref="B58"/>
    </sheetView>
  </sheetViews>
  <sheetFormatPr defaultColWidth="9.140625" defaultRowHeight="12.75"/>
  <cols>
    <col min="1" max="1" width="6" style="1054" customWidth="1"/>
    <col min="2" max="2" width="54" style="1252" customWidth="1"/>
    <col min="3" max="3" width="6" style="1123" customWidth="1"/>
    <col min="4" max="4" width="7" style="1123" customWidth="1"/>
    <col min="5" max="5" width="10.7109375" style="1072" bestFit="1" customWidth="1"/>
    <col min="6" max="6" width="13" style="1251" customWidth="1"/>
    <col min="7" max="7" width="13.28515625" style="1054" bestFit="1" customWidth="1"/>
    <col min="8" max="8" width="9.140625" style="1054"/>
    <col min="9" max="9" width="13.28515625" style="1054" bestFit="1" customWidth="1"/>
    <col min="10" max="16384" width="9.140625" style="1054"/>
  </cols>
  <sheetData>
    <row r="1" spans="1:6">
      <c r="A1" s="1126" t="s">
        <v>1281</v>
      </c>
      <c r="B1" s="1250" t="s">
        <v>1258</v>
      </c>
    </row>
    <row r="2" spans="1:6">
      <c r="A2" s="1056"/>
    </row>
    <row r="3" spans="1:6">
      <c r="A3" s="1253"/>
      <c r="B3" s="1254" t="s">
        <v>1507</v>
      </c>
      <c r="C3" s="1214"/>
      <c r="D3" s="1214"/>
      <c r="E3" s="1255"/>
    </row>
    <row r="4" spans="1:6" ht="13.5" thickBot="1">
      <c r="A4" s="1253"/>
      <c r="B4" s="1215"/>
      <c r="C4" s="1214"/>
      <c r="D4" s="1214"/>
      <c r="E4" s="1255"/>
    </row>
    <row r="5" spans="1:6" ht="13.5" thickBot="1">
      <c r="A5" s="1217" t="s">
        <v>1279</v>
      </c>
      <c r="B5" s="1256" t="s">
        <v>1278</v>
      </c>
      <c r="C5" s="1220" t="s">
        <v>1277</v>
      </c>
      <c r="D5" s="1220" t="s">
        <v>43</v>
      </c>
      <c r="E5" s="1257" t="s">
        <v>1508</v>
      </c>
      <c r="F5" s="1258" t="s">
        <v>996</v>
      </c>
    </row>
    <row r="6" spans="1:6">
      <c r="A6" s="1259"/>
      <c r="B6" s="1116"/>
      <c r="C6" s="1100"/>
      <c r="D6" s="1207"/>
      <c r="E6" s="1260"/>
      <c r="F6" s="1261"/>
    </row>
    <row r="7" spans="1:6">
      <c r="A7" s="1062" t="s">
        <v>42</v>
      </c>
      <c r="B7" s="1262" t="s">
        <v>1509</v>
      </c>
      <c r="C7" s="1056"/>
      <c r="D7" s="1056"/>
      <c r="E7" s="1263"/>
      <c r="F7" s="1263"/>
    </row>
    <row r="8" spans="1:6" ht="25.5">
      <c r="A8" s="1062" t="s">
        <v>1337</v>
      </c>
      <c r="B8" s="1262" t="s">
        <v>1510</v>
      </c>
      <c r="C8" s="1056" t="s">
        <v>321</v>
      </c>
      <c r="D8" s="1264">
        <v>2150</v>
      </c>
      <c r="E8" s="1018"/>
      <c r="F8" s="1018">
        <f>(D8*E8)</f>
        <v>0</v>
      </c>
    </row>
    <row r="9" spans="1:6" ht="15" customHeight="1">
      <c r="A9" s="1062"/>
      <c r="B9" s="1262"/>
      <c r="C9" s="1056"/>
      <c r="D9" s="1264"/>
      <c r="E9" s="1018"/>
      <c r="F9" s="1018">
        <f>(D9*E9)</f>
        <v>0</v>
      </c>
    </row>
    <row r="10" spans="1:6" ht="15" customHeight="1">
      <c r="A10" s="1062" t="s">
        <v>8</v>
      </c>
      <c r="B10" s="1262" t="s">
        <v>1511</v>
      </c>
      <c r="C10" s="1056"/>
      <c r="D10" s="1264"/>
      <c r="E10" s="1018"/>
      <c r="F10" s="1018">
        <f>(D10*E10)</f>
        <v>0</v>
      </c>
    </row>
    <row r="11" spans="1:6" ht="68.25" customHeight="1">
      <c r="A11" s="1062" t="s">
        <v>1337</v>
      </c>
      <c r="B11" s="1265" t="s">
        <v>1512</v>
      </c>
      <c r="C11" s="1056" t="s">
        <v>35</v>
      </c>
      <c r="D11" s="1264">
        <v>6</v>
      </c>
      <c r="E11" s="1018"/>
      <c r="F11" s="1018">
        <f t="shared" ref="F11:F34" si="0">(D11*E11)</f>
        <v>0</v>
      </c>
    </row>
    <row r="12" spans="1:6" ht="15" customHeight="1">
      <c r="A12" s="1056"/>
      <c r="C12" s="1056"/>
      <c r="D12" s="1264"/>
      <c r="E12" s="1018"/>
      <c r="F12" s="1018">
        <f t="shared" si="0"/>
        <v>0</v>
      </c>
    </row>
    <row r="13" spans="1:6" ht="42.75" customHeight="1">
      <c r="A13" s="1056"/>
      <c r="B13" s="1265" t="s">
        <v>1513</v>
      </c>
      <c r="C13" s="1056"/>
      <c r="D13" s="1264"/>
      <c r="E13" s="1018"/>
      <c r="F13" s="1018">
        <f t="shared" si="0"/>
        <v>0</v>
      </c>
    </row>
    <row r="14" spans="1:6" ht="66.75" customHeight="1">
      <c r="A14" s="1062" t="s">
        <v>1337</v>
      </c>
      <c r="B14" s="1266" t="s">
        <v>1514</v>
      </c>
      <c r="C14" s="1056" t="s">
        <v>35</v>
      </c>
      <c r="D14" s="1056">
        <v>4</v>
      </c>
      <c r="E14" s="1018"/>
      <c r="F14" s="1018">
        <f t="shared" si="0"/>
        <v>0</v>
      </c>
    </row>
    <row r="15" spans="1:6" ht="56.25" customHeight="1">
      <c r="A15" s="1062" t="s">
        <v>1337</v>
      </c>
      <c r="B15" s="1266" t="s">
        <v>1515</v>
      </c>
      <c r="C15" s="1056" t="s">
        <v>43</v>
      </c>
      <c r="D15" s="1056">
        <v>4</v>
      </c>
      <c r="E15" s="1018"/>
      <c r="F15" s="1018">
        <f t="shared" si="0"/>
        <v>0</v>
      </c>
    </row>
    <row r="16" spans="1:6" ht="15" customHeight="1">
      <c r="A16" s="1056"/>
      <c r="C16" s="1056"/>
      <c r="D16" s="1264"/>
      <c r="E16" s="1018"/>
      <c r="F16" s="1018">
        <f t="shared" si="0"/>
        <v>0</v>
      </c>
    </row>
    <row r="17" spans="1:6" ht="18" customHeight="1">
      <c r="A17" s="1056"/>
      <c r="B17" s="1266" t="s">
        <v>1516</v>
      </c>
      <c r="C17" s="1056"/>
      <c r="D17" s="1264"/>
      <c r="E17" s="1018"/>
      <c r="F17" s="1018">
        <f t="shared" si="0"/>
        <v>0</v>
      </c>
    </row>
    <row r="18" spans="1:6" ht="45" customHeight="1">
      <c r="A18" s="1062" t="s">
        <v>1337</v>
      </c>
      <c r="B18" s="1266" t="s">
        <v>1517</v>
      </c>
      <c r="C18" s="1056" t="s">
        <v>321</v>
      </c>
      <c r="D18" s="1264">
        <v>10</v>
      </c>
      <c r="E18" s="1018"/>
      <c r="F18" s="1018">
        <f t="shared" si="0"/>
        <v>0</v>
      </c>
    </row>
    <row r="19" spans="1:6" ht="15" customHeight="1">
      <c r="A19" s="1056"/>
      <c r="C19" s="1056"/>
      <c r="D19" s="1264"/>
      <c r="E19" s="1018"/>
      <c r="F19" s="1018">
        <f t="shared" si="0"/>
        <v>0</v>
      </c>
    </row>
    <row r="20" spans="1:6">
      <c r="A20" s="1062" t="s">
        <v>10</v>
      </c>
      <c r="B20" s="1262" t="s">
        <v>1518</v>
      </c>
      <c r="C20" s="1056"/>
      <c r="D20" s="1056"/>
      <c r="E20" s="1018"/>
      <c r="F20" s="1018">
        <f t="shared" si="0"/>
        <v>0</v>
      </c>
    </row>
    <row r="21" spans="1:6" ht="30.75" customHeight="1">
      <c r="A21" s="1062"/>
      <c r="B21" s="1266" t="s">
        <v>1519</v>
      </c>
      <c r="C21" s="1056" t="s">
        <v>43</v>
      </c>
      <c r="D21" s="1056">
        <v>7</v>
      </c>
      <c r="E21" s="1018"/>
      <c r="F21" s="1018">
        <f t="shared" si="0"/>
        <v>0</v>
      </c>
    </row>
    <row r="22" spans="1:6" ht="38.25">
      <c r="A22" s="1062"/>
      <c r="B22" s="1252" t="s">
        <v>1520</v>
      </c>
      <c r="C22" s="1056" t="s">
        <v>43</v>
      </c>
      <c r="D22" s="1056">
        <v>21</v>
      </c>
      <c r="E22" s="1018"/>
      <c r="F22" s="1018">
        <f t="shared" si="0"/>
        <v>0</v>
      </c>
    </row>
    <row r="23" spans="1:6" ht="18.75" customHeight="1">
      <c r="A23" s="1062"/>
      <c r="B23" s="1266" t="s">
        <v>1521</v>
      </c>
      <c r="C23" s="1056" t="s">
        <v>43</v>
      </c>
      <c r="D23" s="1056">
        <v>14</v>
      </c>
      <c r="E23" s="1018"/>
      <c r="F23" s="1018">
        <f t="shared" si="0"/>
        <v>0</v>
      </c>
    </row>
    <row r="24" spans="1:6" ht="17.25" customHeight="1">
      <c r="A24" s="1062"/>
      <c r="B24" s="1266" t="s">
        <v>1522</v>
      </c>
      <c r="C24" s="1056" t="s">
        <v>43</v>
      </c>
      <c r="D24" s="1056">
        <v>28</v>
      </c>
      <c r="E24" s="1018"/>
      <c r="F24" s="1018">
        <f t="shared" si="0"/>
        <v>0</v>
      </c>
    </row>
    <row r="25" spans="1:6" ht="42.75" customHeight="1">
      <c r="A25" s="1062"/>
      <c r="B25" s="1266" t="s">
        <v>1523</v>
      </c>
      <c r="C25" s="1056" t="s">
        <v>43</v>
      </c>
      <c r="D25" s="1056">
        <v>7</v>
      </c>
      <c r="E25" s="1018"/>
      <c r="F25" s="1018">
        <f t="shared" si="0"/>
        <v>0</v>
      </c>
    </row>
    <row r="26" spans="1:6" ht="25.5">
      <c r="A26" s="1062"/>
      <c r="B26" s="1262" t="s">
        <v>1524</v>
      </c>
      <c r="C26" s="1267" t="s">
        <v>43</v>
      </c>
      <c r="D26" s="1264">
        <v>175</v>
      </c>
      <c r="E26" s="1018"/>
      <c r="F26" s="1018">
        <f t="shared" si="0"/>
        <v>0</v>
      </c>
    </row>
    <row r="27" spans="1:6" ht="25.5">
      <c r="A27" s="1062"/>
      <c r="B27" s="1252" t="s">
        <v>1525</v>
      </c>
      <c r="C27" s="1056" t="s">
        <v>43</v>
      </c>
      <c r="D27" s="1056">
        <v>1</v>
      </c>
      <c r="E27" s="1018"/>
      <c r="F27" s="1018">
        <f t="shared" si="0"/>
        <v>0</v>
      </c>
    </row>
    <row r="28" spans="1:6">
      <c r="A28" s="1062"/>
      <c r="B28" s="1252" t="s">
        <v>1526</v>
      </c>
      <c r="C28" s="1267" t="s">
        <v>43</v>
      </c>
      <c r="D28" s="1056">
        <v>2</v>
      </c>
      <c r="E28" s="1018"/>
      <c r="F28" s="1018">
        <f t="shared" si="0"/>
        <v>0</v>
      </c>
    </row>
    <row r="29" spans="1:6" ht="32.25" customHeight="1">
      <c r="A29" s="1062"/>
      <c r="B29" s="1124" t="s">
        <v>1527</v>
      </c>
      <c r="C29" s="1267" t="s">
        <v>43</v>
      </c>
      <c r="D29" s="1264">
        <v>1</v>
      </c>
      <c r="E29" s="1018"/>
      <c r="F29" s="1018">
        <f t="shared" si="0"/>
        <v>0</v>
      </c>
    </row>
    <row r="30" spans="1:6">
      <c r="A30" s="1062"/>
      <c r="B30" s="1262"/>
      <c r="C30" s="1267"/>
      <c r="D30" s="1264"/>
      <c r="E30" s="1018"/>
      <c r="F30" s="1018"/>
    </row>
    <row r="31" spans="1:6">
      <c r="A31" s="1056" t="s">
        <v>11</v>
      </c>
      <c r="B31" s="1252" t="s">
        <v>1528</v>
      </c>
      <c r="C31" s="1056"/>
      <c r="D31" s="1056"/>
      <c r="E31" s="1018"/>
      <c r="F31" s="1018">
        <f t="shared" si="0"/>
        <v>0</v>
      </c>
    </row>
    <row r="32" spans="1:6" ht="39.75" customHeight="1">
      <c r="A32" s="1062" t="s">
        <v>1337</v>
      </c>
      <c r="B32" s="1268" t="s">
        <v>1529</v>
      </c>
      <c r="C32" s="1056" t="s">
        <v>35</v>
      </c>
      <c r="D32" s="1056">
        <v>7</v>
      </c>
      <c r="E32" s="1018"/>
      <c r="F32" s="1018">
        <f t="shared" si="0"/>
        <v>0</v>
      </c>
    </row>
    <row r="33" spans="1:6" ht="15.75" customHeight="1">
      <c r="A33" s="1062" t="s">
        <v>51</v>
      </c>
      <c r="B33" s="1266" t="s">
        <v>1530</v>
      </c>
      <c r="C33" s="1056" t="s">
        <v>35</v>
      </c>
      <c r="D33" s="1056">
        <v>1</v>
      </c>
      <c r="E33" s="1018"/>
      <c r="F33" s="1018">
        <f t="shared" si="0"/>
        <v>0</v>
      </c>
    </row>
    <row r="34" spans="1:6">
      <c r="A34" s="1056"/>
      <c r="C34" s="1056"/>
      <c r="D34" s="1056"/>
      <c r="E34" s="1018"/>
      <c r="F34" s="1018">
        <f t="shared" si="0"/>
        <v>0</v>
      </c>
    </row>
    <row r="35" spans="1:6">
      <c r="A35" s="1062" t="s">
        <v>52</v>
      </c>
      <c r="B35" s="1252" t="s">
        <v>1531</v>
      </c>
      <c r="C35" s="1056"/>
      <c r="D35" s="1264"/>
      <c r="E35" s="1018"/>
      <c r="F35" s="1018"/>
    </row>
    <row r="36" spans="1:6" ht="392.25" customHeight="1">
      <c r="A36" s="1062" t="s">
        <v>1532</v>
      </c>
      <c r="B36" s="1269" t="s">
        <v>1533</v>
      </c>
      <c r="C36" s="1056" t="s">
        <v>35</v>
      </c>
      <c r="D36" s="1264">
        <v>1</v>
      </c>
      <c r="E36" s="1018"/>
      <c r="F36" s="1018">
        <f>(D36*E36)</f>
        <v>0</v>
      </c>
    </row>
    <row r="37" spans="1:6" ht="114.75">
      <c r="A37" s="1062" t="s">
        <v>1534</v>
      </c>
      <c r="B37" s="1270" t="s">
        <v>1535</v>
      </c>
      <c r="C37" s="1056" t="s">
        <v>43</v>
      </c>
      <c r="D37" s="1264">
        <v>1</v>
      </c>
      <c r="E37" s="1018"/>
      <c r="F37" s="1018">
        <f>(D37*E37)</f>
        <v>0</v>
      </c>
    </row>
    <row r="38" spans="1:6">
      <c r="A38" s="1062"/>
      <c r="C38" s="1056"/>
      <c r="D38" s="1056"/>
      <c r="E38" s="1271"/>
      <c r="F38" s="1271"/>
    </row>
    <row r="39" spans="1:6" ht="41.25" customHeight="1">
      <c r="A39" s="1062" t="s">
        <v>1536</v>
      </c>
      <c r="B39" s="1272" t="s">
        <v>1537</v>
      </c>
      <c r="C39" s="1120" t="s">
        <v>43</v>
      </c>
      <c r="D39" s="1273">
        <v>7</v>
      </c>
      <c r="E39" s="1271"/>
      <c r="F39" s="1271">
        <f>(D39*E39)</f>
        <v>0</v>
      </c>
    </row>
    <row r="40" spans="1:6">
      <c r="A40" s="1062"/>
      <c r="B40" s="1274"/>
      <c r="C40" s="1275"/>
      <c r="D40" s="1276"/>
      <c r="E40" s="1271"/>
      <c r="F40" s="1271"/>
    </row>
    <row r="41" spans="1:6" ht="90.75" customHeight="1">
      <c r="A41" s="1062" t="s">
        <v>1538</v>
      </c>
      <c r="B41" s="1272" t="s">
        <v>1539</v>
      </c>
      <c r="C41" s="1120" t="s">
        <v>43</v>
      </c>
      <c r="D41" s="1273">
        <v>1</v>
      </c>
      <c r="E41" s="1271"/>
      <c r="F41" s="1271">
        <f>(D41*E41)</f>
        <v>0</v>
      </c>
    </row>
    <row r="42" spans="1:6">
      <c r="A42" s="1062"/>
      <c r="C42" s="1056"/>
      <c r="D42" s="1056"/>
      <c r="E42" s="1271"/>
      <c r="F42" s="1271"/>
    </row>
    <row r="43" spans="1:6" ht="17.25" customHeight="1">
      <c r="A43" s="1056"/>
      <c r="B43" s="1277" t="s">
        <v>1384</v>
      </c>
      <c r="C43" s="1278" t="s">
        <v>19</v>
      </c>
      <c r="D43" s="1056"/>
      <c r="F43" s="1279">
        <f>SUM(F8:F42)</f>
        <v>0</v>
      </c>
    </row>
    <row r="44" spans="1:6" ht="17.25" customHeight="1">
      <c r="A44" s="1056"/>
      <c r="B44" s="1277"/>
      <c r="C44" s="1278"/>
      <c r="D44" s="1056"/>
      <c r="F44" s="1279"/>
    </row>
    <row r="45" spans="1:6" ht="40.5" customHeight="1">
      <c r="A45" s="1062" t="s">
        <v>1337</v>
      </c>
      <c r="B45" s="1280" t="s">
        <v>1540</v>
      </c>
      <c r="C45" s="1123" t="s">
        <v>35</v>
      </c>
      <c r="D45" s="1123">
        <v>1</v>
      </c>
      <c r="E45" s="1018"/>
      <c r="F45" s="1281">
        <f>(D45*E45)</f>
        <v>0</v>
      </c>
    </row>
    <row r="46" spans="1:6" ht="17.25" customHeight="1">
      <c r="A46" s="1056"/>
      <c r="B46" s="1277"/>
      <c r="C46" s="1278"/>
      <c r="D46" s="1056"/>
      <c r="F46" s="1282"/>
    </row>
    <row r="47" spans="1:6" ht="33" customHeight="1">
      <c r="A47" s="1062" t="s">
        <v>1337</v>
      </c>
      <c r="B47" s="1283" t="s">
        <v>1541</v>
      </c>
      <c r="C47" s="1278" t="s">
        <v>1429</v>
      </c>
      <c r="D47" s="1284">
        <v>0.05</v>
      </c>
      <c r="F47" s="1282">
        <f>F43*D47</f>
        <v>0</v>
      </c>
    </row>
    <row r="48" spans="1:6" ht="12" customHeight="1">
      <c r="A48" s="1056"/>
      <c r="B48" s="1277"/>
      <c r="C48" s="1278"/>
      <c r="D48" s="1056"/>
      <c r="F48" s="1279"/>
    </row>
    <row r="49" spans="1:6">
      <c r="A49" s="1056"/>
      <c r="B49" s="1285" t="s">
        <v>1464</v>
      </c>
      <c r="C49" s="1286"/>
      <c r="D49" s="1056"/>
      <c r="F49" s="1287"/>
    </row>
    <row r="50" spans="1:6" ht="23.25" customHeight="1">
      <c r="A50" s="1123"/>
      <c r="B50" s="1689" t="s">
        <v>1542</v>
      </c>
      <c r="C50" s="1690"/>
      <c r="D50" s="1691"/>
      <c r="E50" s="1288"/>
      <c r="F50" s="1289">
        <f>SUM(F43:F49)</f>
        <v>0</v>
      </c>
    </row>
    <row r="51" spans="1:6">
      <c r="A51" s="1254"/>
    </row>
    <row r="53" spans="1:6">
      <c r="B53" s="1054"/>
      <c r="C53" s="1054"/>
      <c r="D53" s="1054"/>
      <c r="E53" s="1054"/>
      <c r="F53" s="1054"/>
    </row>
    <row r="54" spans="1:6">
      <c r="B54" s="1054"/>
      <c r="C54" s="1054"/>
      <c r="D54" s="1054"/>
      <c r="E54" s="1054"/>
      <c r="F54" s="1054"/>
    </row>
    <row r="55" spans="1:6">
      <c r="B55" s="1054"/>
      <c r="C55" s="1054"/>
      <c r="D55" s="1054"/>
      <c r="E55" s="1054"/>
      <c r="F55" s="1054"/>
    </row>
    <row r="56" spans="1:6">
      <c r="B56" s="1054"/>
      <c r="C56" s="1054"/>
      <c r="D56" s="1054"/>
      <c r="E56" s="1054"/>
      <c r="F56" s="1054"/>
    </row>
    <row r="57" spans="1:6">
      <c r="B57" s="1054"/>
      <c r="C57" s="1054"/>
      <c r="D57" s="1054"/>
      <c r="E57" s="1054"/>
      <c r="F57" s="1054"/>
    </row>
    <row r="58" spans="1:6">
      <c r="B58" s="1054"/>
      <c r="C58" s="1054"/>
      <c r="D58" s="1054"/>
      <c r="E58" s="1054"/>
      <c r="F58" s="1054"/>
    </row>
    <row r="59" spans="1:6">
      <c r="B59" s="1054"/>
      <c r="C59" s="1054"/>
      <c r="D59" s="1054"/>
      <c r="E59" s="1054"/>
      <c r="F59" s="1054"/>
    </row>
    <row r="60" spans="1:6">
      <c r="B60" s="1054"/>
      <c r="C60" s="1054"/>
      <c r="D60" s="1054"/>
      <c r="E60" s="1054"/>
      <c r="F60" s="1054"/>
    </row>
    <row r="61" spans="1:6">
      <c r="B61" s="1054"/>
      <c r="C61" s="1054"/>
      <c r="D61" s="1054"/>
      <c r="E61" s="1054"/>
      <c r="F61" s="1054"/>
    </row>
    <row r="62" spans="1:6">
      <c r="B62" s="1054"/>
      <c r="C62" s="1054"/>
      <c r="D62" s="1054"/>
      <c r="E62" s="1054"/>
      <c r="F62" s="1054"/>
    </row>
    <row r="63" spans="1:6">
      <c r="B63" s="1054"/>
      <c r="C63" s="1054"/>
      <c r="D63" s="1054"/>
      <c r="E63" s="1054"/>
      <c r="F63" s="1054"/>
    </row>
    <row r="64" spans="1:6">
      <c r="B64" s="1054"/>
      <c r="C64" s="1054"/>
      <c r="D64" s="1054"/>
      <c r="E64" s="1054"/>
      <c r="F64" s="1054"/>
    </row>
    <row r="65" spans="2:6">
      <c r="B65" s="1054"/>
      <c r="C65" s="1054"/>
      <c r="D65" s="1054"/>
      <c r="E65" s="1054"/>
      <c r="F65" s="1054"/>
    </row>
    <row r="66" spans="2:6">
      <c r="B66" s="1054"/>
      <c r="C66" s="1054"/>
      <c r="D66" s="1054"/>
      <c r="E66" s="1054"/>
      <c r="F66" s="1054"/>
    </row>
    <row r="67" spans="2:6">
      <c r="B67" s="1054"/>
      <c r="C67" s="1054"/>
      <c r="D67" s="1054"/>
      <c r="E67" s="1054"/>
      <c r="F67" s="1054"/>
    </row>
    <row r="68" spans="2:6">
      <c r="B68" s="1054"/>
      <c r="C68" s="1054"/>
      <c r="D68" s="1054"/>
      <c r="E68" s="1054"/>
      <c r="F68" s="1054"/>
    </row>
    <row r="69" spans="2:6">
      <c r="B69" s="1054"/>
      <c r="C69" s="1054"/>
      <c r="D69" s="1054"/>
      <c r="E69" s="1054"/>
      <c r="F69" s="1054"/>
    </row>
    <row r="70" spans="2:6">
      <c r="B70" s="1054"/>
      <c r="C70" s="1054"/>
      <c r="D70" s="1054"/>
      <c r="E70" s="1054"/>
      <c r="F70" s="1054"/>
    </row>
    <row r="71" spans="2:6">
      <c r="B71" s="1054"/>
      <c r="C71" s="1054"/>
      <c r="D71" s="1054"/>
      <c r="E71" s="1054"/>
      <c r="F71" s="1054"/>
    </row>
    <row r="72" spans="2:6">
      <c r="B72" s="1054"/>
      <c r="C72" s="1054"/>
      <c r="D72" s="1054"/>
      <c r="E72" s="1054"/>
      <c r="F72" s="1054"/>
    </row>
    <row r="73" spans="2:6">
      <c r="B73" s="1054"/>
      <c r="C73" s="1054"/>
      <c r="D73" s="1054"/>
      <c r="E73" s="1054"/>
      <c r="F73" s="1054"/>
    </row>
    <row r="74" spans="2:6">
      <c r="B74" s="1054"/>
      <c r="C74" s="1054"/>
      <c r="D74" s="1054"/>
      <c r="E74" s="1054"/>
      <c r="F74" s="1054"/>
    </row>
    <row r="75" spans="2:6">
      <c r="B75" s="1054"/>
      <c r="C75" s="1054"/>
      <c r="D75" s="1054"/>
      <c r="E75" s="1054"/>
      <c r="F75" s="1054"/>
    </row>
    <row r="76" spans="2:6">
      <c r="B76" s="1054"/>
      <c r="C76" s="1054"/>
      <c r="D76" s="1054"/>
      <c r="E76" s="1054"/>
      <c r="F76" s="1054"/>
    </row>
    <row r="77" spans="2:6">
      <c r="B77" s="1054"/>
      <c r="C77" s="1054"/>
      <c r="D77" s="1054"/>
      <c r="E77" s="1054"/>
      <c r="F77" s="1054"/>
    </row>
    <row r="78" spans="2:6">
      <c r="B78" s="1054"/>
      <c r="C78" s="1054"/>
      <c r="D78" s="1054"/>
      <c r="E78" s="1054"/>
      <c r="F78" s="1054"/>
    </row>
    <row r="79" spans="2:6">
      <c r="B79" s="1054"/>
      <c r="C79" s="1054"/>
      <c r="D79" s="1054"/>
      <c r="E79" s="1054"/>
      <c r="F79" s="1054"/>
    </row>
    <row r="80" spans="2:6">
      <c r="B80" s="1054"/>
      <c r="C80" s="1054"/>
      <c r="D80" s="1054"/>
      <c r="E80" s="1054"/>
      <c r="F80" s="1054"/>
    </row>
    <row r="81" spans="2:6">
      <c r="B81" s="1054"/>
      <c r="C81" s="1054"/>
      <c r="D81" s="1054"/>
      <c r="E81" s="1054"/>
      <c r="F81" s="1054"/>
    </row>
    <row r="82" spans="2:6">
      <c r="B82" s="1054"/>
      <c r="C82" s="1054"/>
      <c r="D82" s="1054"/>
      <c r="E82" s="1054"/>
      <c r="F82" s="1054"/>
    </row>
    <row r="83" spans="2:6">
      <c r="B83" s="1054"/>
      <c r="C83" s="1054"/>
      <c r="D83" s="1054"/>
      <c r="E83" s="1054"/>
      <c r="F83" s="1054"/>
    </row>
    <row r="84" spans="2:6">
      <c r="B84" s="1054"/>
      <c r="C84" s="1054"/>
      <c r="D84" s="1054"/>
      <c r="E84" s="1054"/>
      <c r="F84" s="1054"/>
    </row>
    <row r="85" spans="2:6">
      <c r="B85" s="1054"/>
      <c r="C85" s="1054"/>
      <c r="D85" s="1054"/>
      <c r="E85" s="1054"/>
      <c r="F85" s="1054"/>
    </row>
    <row r="86" spans="2:6">
      <c r="B86" s="1054"/>
      <c r="C86" s="1054"/>
      <c r="D86" s="1054"/>
      <c r="E86" s="1054"/>
      <c r="F86" s="1054"/>
    </row>
    <row r="87" spans="2:6">
      <c r="B87" s="1054"/>
      <c r="C87" s="1054"/>
      <c r="D87" s="1054"/>
      <c r="E87" s="1054"/>
      <c r="F87" s="1054"/>
    </row>
    <row r="88" spans="2:6">
      <c r="B88" s="1054"/>
      <c r="C88" s="1054"/>
      <c r="D88" s="1054"/>
      <c r="E88" s="1054"/>
      <c r="F88" s="1054"/>
    </row>
    <row r="89" spans="2:6">
      <c r="B89" s="1054"/>
      <c r="C89" s="1054"/>
      <c r="D89" s="1054"/>
      <c r="E89" s="1054"/>
      <c r="F89" s="1054"/>
    </row>
    <row r="90" spans="2:6">
      <c r="B90" s="1054"/>
      <c r="C90" s="1054"/>
      <c r="D90" s="1054"/>
      <c r="E90" s="1054"/>
      <c r="F90" s="1054"/>
    </row>
    <row r="91" spans="2:6">
      <c r="B91" s="1054"/>
      <c r="C91" s="1054"/>
      <c r="D91" s="1054"/>
      <c r="E91" s="1054"/>
      <c r="F91" s="1054"/>
    </row>
    <row r="92" spans="2:6">
      <c r="B92" s="1054"/>
      <c r="C92" s="1054"/>
      <c r="D92" s="1054"/>
      <c r="E92" s="1054"/>
      <c r="F92" s="1054"/>
    </row>
    <row r="93" spans="2:6">
      <c r="B93" s="1054"/>
      <c r="C93" s="1054"/>
      <c r="D93" s="1054"/>
      <c r="E93" s="1054"/>
      <c r="F93" s="1054"/>
    </row>
    <row r="94" spans="2:6">
      <c r="B94" s="1054"/>
      <c r="C94" s="1054"/>
      <c r="D94" s="1054"/>
      <c r="E94" s="1054"/>
      <c r="F94" s="1054"/>
    </row>
    <row r="95" spans="2:6">
      <c r="B95" s="1054"/>
      <c r="C95" s="1054"/>
      <c r="D95" s="1054"/>
      <c r="E95" s="1054"/>
      <c r="F95" s="1054"/>
    </row>
    <row r="96" spans="2:6">
      <c r="B96" s="1054"/>
      <c r="C96" s="1054"/>
      <c r="D96" s="1054"/>
      <c r="E96" s="1054"/>
      <c r="F96" s="1054"/>
    </row>
    <row r="97" spans="2:20">
      <c r="B97" s="1054"/>
      <c r="C97" s="1054"/>
      <c r="D97" s="1054"/>
      <c r="E97" s="1054"/>
      <c r="F97" s="1054"/>
    </row>
    <row r="98" spans="2:20">
      <c r="B98" s="1054"/>
      <c r="C98" s="1054"/>
      <c r="D98" s="1054"/>
      <c r="E98" s="1054"/>
      <c r="F98" s="1054"/>
    </row>
    <row r="101" spans="2:20">
      <c r="G101" s="1290"/>
      <c r="H101" s="1290"/>
      <c r="I101" s="1290"/>
      <c r="J101" s="1291"/>
      <c r="K101" s="1291"/>
      <c r="L101" s="1291"/>
      <c r="M101" s="1291"/>
      <c r="N101" s="1291"/>
      <c r="O101" s="1291"/>
      <c r="P101" s="1292"/>
    </row>
    <row r="102" spans="2:20">
      <c r="J102" s="1291"/>
    </row>
    <row r="103" spans="2:20">
      <c r="G103" s="1290"/>
      <c r="H103" s="1290"/>
      <c r="I103" s="1290"/>
      <c r="J103" s="1291"/>
      <c r="K103" s="1291"/>
      <c r="L103" s="1291"/>
      <c r="M103" s="1291"/>
      <c r="N103" s="1291"/>
      <c r="O103" s="1291"/>
      <c r="P103" s="1292"/>
    </row>
    <row r="104" spans="2:20">
      <c r="J104" s="1291"/>
    </row>
    <row r="105" spans="2:20">
      <c r="G105" s="1290"/>
      <c r="H105" s="1290"/>
      <c r="I105" s="1290"/>
      <c r="J105" s="1291"/>
      <c r="K105" s="1291"/>
      <c r="L105" s="1291"/>
      <c r="M105" s="1291"/>
      <c r="N105" s="1291"/>
      <c r="O105" s="1291"/>
      <c r="P105" s="1292"/>
    </row>
    <row r="106" spans="2:20">
      <c r="J106" s="1291"/>
    </row>
    <row r="107" spans="2:20">
      <c r="G107" s="1254"/>
      <c r="H107" s="1254"/>
      <c r="I107" s="1254"/>
      <c r="J107" s="1254"/>
      <c r="K107" s="1254"/>
      <c r="L107" s="1254"/>
      <c r="M107" s="1254"/>
      <c r="N107" s="1254"/>
      <c r="O107" s="1254"/>
      <c r="P107" s="1254"/>
      <c r="Q107" s="1254"/>
      <c r="R107" s="1254"/>
      <c r="S107" s="1254"/>
      <c r="T107" s="1254"/>
    </row>
    <row r="123" spans="1:20" s="1254" customFormat="1" ht="39.950000000000003" customHeight="1">
      <c r="A123" s="1054"/>
      <c r="B123" s="1252"/>
      <c r="C123" s="1123"/>
      <c r="D123" s="1123"/>
      <c r="E123" s="1072"/>
      <c r="F123" s="1251"/>
      <c r="G123" s="1054"/>
      <c r="H123" s="1054"/>
      <c r="I123" s="1054"/>
      <c r="J123" s="1054"/>
      <c r="K123" s="1054"/>
      <c r="L123" s="1054"/>
      <c r="M123" s="1054"/>
      <c r="N123" s="1054"/>
      <c r="O123" s="1054"/>
      <c r="P123" s="1054"/>
      <c r="Q123" s="1054"/>
      <c r="R123" s="1054"/>
      <c r="S123" s="1054"/>
      <c r="T123" s="1054"/>
    </row>
  </sheetData>
  <mergeCells count="1">
    <mergeCell ref="B50:D50"/>
  </mergeCells>
  <pageMargins left="0.98425196850393704" right="0.19685039370078741" top="0.78740157480314965" bottom="0.78740157480314965" header="0.19685039370078741" footer="0.19685039370078741"/>
  <pageSetup paperSize="9" scale="85" firstPageNumber="10" orientation="portrait" useFirstPageNumber="1" r:id="rId1"/>
  <headerFooter alignWithMargins="0">
    <oddFooter>&amp;Rnačrt E-001/20</oddFooter>
  </headerFooter>
  <rowBreaks count="1" manualBreakCount="1">
    <brk id="33"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144"/>
  <sheetViews>
    <sheetView view="pageBreakPreview" topLeftCell="A55" zoomScaleSheetLayoutView="100" workbookViewId="0">
      <selection activeCell="I44" sqref="I44"/>
    </sheetView>
  </sheetViews>
  <sheetFormatPr defaultColWidth="9.140625" defaultRowHeight="12.75"/>
  <cols>
    <col min="1" max="1" width="6" style="1054" customWidth="1"/>
    <col min="2" max="2" width="56.140625" style="1252" customWidth="1"/>
    <col min="3" max="3" width="6" style="1123" customWidth="1"/>
    <col min="4" max="4" width="7" style="1123" customWidth="1"/>
    <col min="5" max="5" width="10.7109375" style="1072" bestFit="1" customWidth="1"/>
    <col min="6" max="6" width="13" style="1455" customWidth="1"/>
    <col min="7" max="7" width="13.28515625" style="1054" bestFit="1" customWidth="1"/>
    <col min="8" max="8" width="9.140625" style="1054"/>
    <col min="9" max="9" width="13.28515625" style="1054" bestFit="1" customWidth="1"/>
    <col min="10" max="16384" width="9.140625" style="1054"/>
  </cols>
  <sheetData>
    <row r="1" spans="1:6">
      <c r="A1" s="1126" t="s">
        <v>1281</v>
      </c>
      <c r="B1" s="1250" t="s">
        <v>1258</v>
      </c>
    </row>
    <row r="2" spans="1:6">
      <c r="A2" s="1056"/>
    </row>
    <row r="3" spans="1:6">
      <c r="A3" s="1253"/>
      <c r="B3" s="1254" t="s">
        <v>1543</v>
      </c>
      <c r="C3" s="1214"/>
      <c r="D3" s="1214"/>
      <c r="E3" s="1255"/>
    </row>
    <row r="4" spans="1:6" ht="13.5" thickBot="1">
      <c r="A4" s="1253"/>
      <c r="B4" s="1215"/>
      <c r="C4" s="1214"/>
      <c r="D4" s="1214"/>
      <c r="E4" s="1255"/>
    </row>
    <row r="5" spans="1:6" ht="13.5" thickBot="1">
      <c r="A5" s="1217" t="s">
        <v>1279</v>
      </c>
      <c r="B5" s="1256" t="s">
        <v>1278</v>
      </c>
      <c r="C5" s="1220" t="s">
        <v>1277</v>
      </c>
      <c r="D5" s="1220" t="s">
        <v>43</v>
      </c>
      <c r="E5" s="1257" t="s">
        <v>1508</v>
      </c>
      <c r="F5" s="1456" t="s">
        <v>996</v>
      </c>
    </row>
    <row r="6" spans="1:6">
      <c r="A6" s="1259"/>
      <c r="B6" s="1116"/>
      <c r="C6" s="1100"/>
      <c r="D6" s="1207"/>
      <c r="E6" s="1260"/>
      <c r="F6" s="1317"/>
    </row>
    <row r="7" spans="1:6">
      <c r="A7" s="1228" t="s">
        <v>1544</v>
      </c>
      <c r="B7" s="1293" t="s">
        <v>1545</v>
      </c>
      <c r="C7" s="1056"/>
      <c r="D7" s="1056"/>
      <c r="E7" s="1287"/>
      <c r="F7" s="1457"/>
    </row>
    <row r="8" spans="1:6" ht="255" customHeight="1">
      <c r="A8" s="1062" t="s">
        <v>8</v>
      </c>
      <c r="B8" s="1294" t="s">
        <v>1546</v>
      </c>
      <c r="C8" s="1295" t="s">
        <v>35</v>
      </c>
      <c r="D8" s="1295">
        <v>2</v>
      </c>
      <c r="E8" s="1018"/>
      <c r="F8" s="1281">
        <f>(D8*E8)</f>
        <v>0</v>
      </c>
    </row>
    <row r="9" spans="1:6" ht="17.25" customHeight="1">
      <c r="A9" s="1062"/>
      <c r="B9" s="1266"/>
      <c r="C9" s="1056"/>
      <c r="D9" s="1056"/>
      <c r="E9" s="1018"/>
      <c r="F9" s="1281"/>
    </row>
    <row r="10" spans="1:6" ht="249" customHeight="1">
      <c r="A10" s="1062" t="s">
        <v>10</v>
      </c>
      <c r="B10" s="1240" t="s">
        <v>1547</v>
      </c>
      <c r="C10" s="1295" t="s">
        <v>35</v>
      </c>
      <c r="D10" s="1295">
        <v>2</v>
      </c>
      <c r="E10" s="1018"/>
      <c r="F10" s="1281">
        <f>(D10*E10)</f>
        <v>0</v>
      </c>
    </row>
    <row r="11" spans="1:6">
      <c r="A11" s="1062"/>
      <c r="B11" s="1262"/>
      <c r="C11" s="1267"/>
      <c r="D11" s="1264"/>
      <c r="E11" s="1018"/>
      <c r="F11" s="1281"/>
    </row>
    <row r="12" spans="1:6" ht="105.75" customHeight="1">
      <c r="A12" s="1062" t="s">
        <v>11</v>
      </c>
      <c r="B12" s="1296" t="s">
        <v>1548</v>
      </c>
      <c r="C12" s="1295" t="s">
        <v>35</v>
      </c>
      <c r="D12" s="1295">
        <v>4</v>
      </c>
      <c r="E12" s="1018"/>
      <c r="F12" s="1281">
        <f>(D12*E12)</f>
        <v>0</v>
      </c>
    </row>
    <row r="13" spans="1:6">
      <c r="A13" s="1056"/>
      <c r="B13" s="1233"/>
      <c r="C13" s="1267"/>
      <c r="D13" s="1264"/>
      <c r="E13" s="1018"/>
      <c r="F13" s="1281"/>
    </row>
    <row r="14" spans="1:6" ht="63.75">
      <c r="A14" s="1062" t="s">
        <v>51</v>
      </c>
      <c r="B14" s="1296" t="s">
        <v>1549</v>
      </c>
      <c r="C14" s="1295" t="s">
        <v>35</v>
      </c>
      <c r="D14" s="1295">
        <v>8</v>
      </c>
      <c r="E14" s="1018"/>
      <c r="F14" s="1281">
        <f>(D14*E14)</f>
        <v>0</v>
      </c>
    </row>
    <row r="15" spans="1:6">
      <c r="A15" s="1056"/>
      <c r="B15" s="1297"/>
      <c r="C15" s="1056"/>
      <c r="D15" s="1056"/>
      <c r="E15" s="1018"/>
      <c r="F15" s="1281"/>
    </row>
    <row r="16" spans="1:6" ht="271.5" customHeight="1">
      <c r="A16" s="1062" t="s">
        <v>52</v>
      </c>
      <c r="B16" s="1296" t="s">
        <v>1550</v>
      </c>
      <c r="C16" s="1056" t="s">
        <v>35</v>
      </c>
      <c r="D16" s="1123">
        <v>4</v>
      </c>
      <c r="E16" s="1018"/>
      <c r="F16" s="1281">
        <f>(D16*E16)</f>
        <v>0</v>
      </c>
    </row>
    <row r="17" spans="1:6">
      <c r="A17" s="1056"/>
      <c r="C17" s="1056"/>
      <c r="D17" s="1056"/>
      <c r="E17" s="1018"/>
      <c r="F17" s="1281"/>
    </row>
    <row r="18" spans="1:6" ht="151.5" customHeight="1">
      <c r="A18" s="1062" t="s">
        <v>13</v>
      </c>
      <c r="B18" s="1240" t="s">
        <v>1551</v>
      </c>
      <c r="C18" s="1295" t="s">
        <v>35</v>
      </c>
      <c r="D18" s="1295">
        <v>1</v>
      </c>
      <c r="E18" s="1018"/>
      <c r="F18" s="1281">
        <f>(D18*E18)</f>
        <v>0</v>
      </c>
    </row>
    <row r="19" spans="1:6" ht="15.75" customHeight="1">
      <c r="A19" s="1062"/>
      <c r="B19" s="1266"/>
      <c r="C19" s="1056"/>
      <c r="D19" s="1056"/>
      <c r="E19" s="1018"/>
      <c r="F19" s="1281"/>
    </row>
    <row r="20" spans="1:6" ht="95.25" customHeight="1">
      <c r="A20" s="1062" t="s">
        <v>14</v>
      </c>
      <c r="B20" s="1296" t="s">
        <v>1552</v>
      </c>
      <c r="C20" s="1295" t="s">
        <v>35</v>
      </c>
      <c r="D20" s="1295">
        <v>1</v>
      </c>
      <c r="E20" s="1018"/>
      <c r="F20" s="1281">
        <f>(D20*E20)</f>
        <v>0</v>
      </c>
    </row>
    <row r="21" spans="1:6">
      <c r="A21" s="1062"/>
      <c r="C21" s="1056"/>
      <c r="D21" s="1056"/>
      <c r="E21" s="1018"/>
      <c r="F21" s="1281"/>
    </row>
    <row r="22" spans="1:6" ht="196.5" customHeight="1">
      <c r="A22" s="1062" t="s">
        <v>16</v>
      </c>
      <c r="B22" s="1296" t="s">
        <v>1553</v>
      </c>
      <c r="C22" s="1295" t="s">
        <v>35</v>
      </c>
      <c r="D22" s="1295">
        <v>1</v>
      </c>
      <c r="E22" s="1018"/>
      <c r="F22" s="1281">
        <f>(D22*E22)</f>
        <v>0</v>
      </c>
    </row>
    <row r="23" spans="1:6">
      <c r="A23" s="1062"/>
      <c r="C23" s="1056"/>
      <c r="D23" s="1264"/>
      <c r="E23" s="1018"/>
      <c r="F23" s="1281"/>
    </row>
    <row r="24" spans="1:6" ht="84" customHeight="1">
      <c r="A24" s="1062" t="s">
        <v>30</v>
      </c>
      <c r="B24" s="1296" t="s">
        <v>1554</v>
      </c>
      <c r="C24" s="1295" t="s">
        <v>43</v>
      </c>
      <c r="D24" s="1295">
        <v>4</v>
      </c>
      <c r="E24" s="1018"/>
      <c r="F24" s="1281">
        <f>(D24*E24)</f>
        <v>0</v>
      </c>
    </row>
    <row r="25" spans="1:6">
      <c r="A25" s="1062"/>
      <c r="C25" s="1056"/>
      <c r="D25" s="1264"/>
      <c r="E25" s="1018"/>
      <c r="F25" s="1281"/>
    </row>
    <row r="26" spans="1:6" ht="81" customHeight="1">
      <c r="A26" s="1062" t="s">
        <v>53</v>
      </c>
      <c r="B26" s="1296" t="s">
        <v>1555</v>
      </c>
      <c r="C26" s="1264" t="s">
        <v>43</v>
      </c>
      <c r="D26" s="1201">
        <v>5</v>
      </c>
      <c r="E26" s="1165"/>
      <c r="F26" s="1281">
        <f>(D26*E26)</f>
        <v>0</v>
      </c>
    </row>
    <row r="27" spans="1:6">
      <c r="A27" s="1062"/>
      <c r="C27" s="1056"/>
      <c r="D27" s="1201"/>
      <c r="E27" s="1018"/>
      <c r="F27" s="1281"/>
    </row>
    <row r="28" spans="1:6" ht="38.25">
      <c r="A28" s="1062" t="s">
        <v>54</v>
      </c>
      <c r="B28" s="1269" t="s">
        <v>1556</v>
      </c>
      <c r="C28" s="1264" t="s">
        <v>35</v>
      </c>
      <c r="D28" s="1201">
        <v>1</v>
      </c>
      <c r="E28" s="1165"/>
      <c r="F28" s="1281">
        <f>(D28*E28)</f>
        <v>0</v>
      </c>
    </row>
    <row r="29" spans="1:6">
      <c r="A29" s="1062"/>
      <c r="C29" s="1056"/>
      <c r="D29" s="1201"/>
      <c r="E29" s="1018"/>
      <c r="F29" s="1281"/>
    </row>
    <row r="30" spans="1:6" ht="25.5">
      <c r="A30" s="1062" t="s">
        <v>55</v>
      </c>
      <c r="B30" s="1298" t="s">
        <v>1557</v>
      </c>
      <c r="C30" s="1056"/>
      <c r="E30" s="1271"/>
      <c r="F30" s="1458"/>
    </row>
    <row r="31" spans="1:6">
      <c r="A31" s="1062" t="s">
        <v>1337</v>
      </c>
      <c r="B31" s="1252" t="s">
        <v>1558</v>
      </c>
      <c r="C31" s="1123" t="s">
        <v>321</v>
      </c>
      <c r="D31" s="1123">
        <v>1200</v>
      </c>
      <c r="E31" s="1271"/>
      <c r="F31" s="1458">
        <f t="shared" ref="F31:F44" si="0">(D31*E31)</f>
        <v>0</v>
      </c>
    </row>
    <row r="32" spans="1:6">
      <c r="A32" s="1062" t="s">
        <v>1337</v>
      </c>
      <c r="B32" s="1299" t="s">
        <v>1559</v>
      </c>
      <c r="C32" s="1123" t="s">
        <v>321</v>
      </c>
      <c r="D32" s="1123">
        <v>60</v>
      </c>
      <c r="E32" s="1271"/>
      <c r="F32" s="1458">
        <f t="shared" si="0"/>
        <v>0</v>
      </c>
    </row>
    <row r="33" spans="1:6">
      <c r="A33" s="1062"/>
      <c r="C33" s="1056"/>
      <c r="E33" s="1271"/>
      <c r="F33" s="1458"/>
    </row>
    <row r="34" spans="1:6" ht="27.75" customHeight="1">
      <c r="A34" s="1062" t="s">
        <v>98</v>
      </c>
      <c r="B34" s="1269" t="s">
        <v>1560</v>
      </c>
      <c r="E34" s="1271"/>
      <c r="F34" s="1458"/>
    </row>
    <row r="35" spans="1:6">
      <c r="A35" s="1062" t="s">
        <v>1337</v>
      </c>
      <c r="B35" s="1252" t="s">
        <v>1561</v>
      </c>
      <c r="C35" s="1123" t="s">
        <v>321</v>
      </c>
      <c r="D35" s="1123">
        <v>500</v>
      </c>
      <c r="E35" s="1271"/>
      <c r="F35" s="1458">
        <f t="shared" si="0"/>
        <v>0</v>
      </c>
    </row>
    <row r="36" spans="1:6">
      <c r="A36" s="1062" t="s">
        <v>1337</v>
      </c>
      <c r="B36" s="1252" t="s">
        <v>1562</v>
      </c>
      <c r="C36" s="1123" t="s">
        <v>321</v>
      </c>
      <c r="D36" s="1123">
        <v>20</v>
      </c>
      <c r="E36" s="1271"/>
      <c r="F36" s="1458">
        <f t="shared" si="0"/>
        <v>0</v>
      </c>
    </row>
    <row r="37" spans="1:6">
      <c r="A37" s="1062"/>
      <c r="E37" s="1271"/>
      <c r="F37" s="1458"/>
    </row>
    <row r="38" spans="1:6" ht="51">
      <c r="A38" s="1062" t="s">
        <v>99</v>
      </c>
      <c r="B38" s="1298" t="s">
        <v>1563</v>
      </c>
      <c r="E38" s="1271"/>
      <c r="F38" s="1458"/>
    </row>
    <row r="39" spans="1:6">
      <c r="A39" s="1062" t="s">
        <v>1337</v>
      </c>
      <c r="B39" s="1252" t="s">
        <v>1564</v>
      </c>
      <c r="C39" s="1123" t="s">
        <v>321</v>
      </c>
      <c r="D39" s="1123">
        <v>80</v>
      </c>
      <c r="E39" s="1271"/>
      <c r="F39" s="1458">
        <f t="shared" si="0"/>
        <v>0</v>
      </c>
    </row>
    <row r="40" spans="1:6">
      <c r="A40" s="1062" t="s">
        <v>1337</v>
      </c>
      <c r="B40" s="1252" t="s">
        <v>1565</v>
      </c>
      <c r="C40" s="1123" t="s">
        <v>321</v>
      </c>
      <c r="D40" s="1123">
        <v>20</v>
      </c>
      <c r="E40" s="1271"/>
      <c r="F40" s="1458">
        <f t="shared" si="0"/>
        <v>0</v>
      </c>
    </row>
    <row r="41" spans="1:6">
      <c r="A41" s="1062"/>
      <c r="E41" s="1271"/>
      <c r="F41" s="1458"/>
    </row>
    <row r="42" spans="1:6" ht="51">
      <c r="A42" s="1062" t="s">
        <v>77</v>
      </c>
      <c r="B42" s="1298" t="s">
        <v>1566</v>
      </c>
      <c r="C42" s="1123" t="s">
        <v>35</v>
      </c>
      <c r="D42" s="1123">
        <v>1</v>
      </c>
      <c r="E42" s="1271"/>
      <c r="F42" s="1458">
        <f t="shared" si="0"/>
        <v>0</v>
      </c>
    </row>
    <row r="43" spans="1:6">
      <c r="A43" s="1062"/>
      <c r="E43" s="1271"/>
      <c r="F43" s="1458"/>
    </row>
    <row r="44" spans="1:6" ht="47.25" customHeight="1">
      <c r="A44" s="1062" t="s">
        <v>78</v>
      </c>
      <c r="B44" s="1269" t="s">
        <v>1567</v>
      </c>
      <c r="C44" s="1123" t="s">
        <v>35</v>
      </c>
      <c r="D44" s="1123">
        <v>1</v>
      </c>
      <c r="E44" s="1271"/>
      <c r="F44" s="1458">
        <f t="shared" si="0"/>
        <v>0</v>
      </c>
    </row>
    <row r="45" spans="1:6">
      <c r="A45" s="1062"/>
      <c r="E45" s="1271"/>
      <c r="F45" s="1458"/>
    </row>
    <row r="46" spans="1:6">
      <c r="A46" s="1300" t="s">
        <v>1568</v>
      </c>
      <c r="B46" s="1301" t="s">
        <v>1569</v>
      </c>
      <c r="E46" s="1271"/>
      <c r="F46" s="1458"/>
    </row>
    <row r="47" spans="1:6">
      <c r="A47" s="1062"/>
      <c r="E47" s="1271"/>
      <c r="F47" s="1458"/>
    </row>
    <row r="48" spans="1:6" ht="25.5">
      <c r="A48" s="1062" t="s">
        <v>42</v>
      </c>
      <c r="B48" s="1269" t="s">
        <v>1570</v>
      </c>
      <c r="C48" s="1123" t="s">
        <v>35</v>
      </c>
      <c r="D48" s="1123">
        <v>450</v>
      </c>
      <c r="E48" s="1271"/>
      <c r="F48" s="1458">
        <f>(D48*E48)</f>
        <v>0</v>
      </c>
    </row>
    <row r="49" spans="1:6">
      <c r="A49" s="1062"/>
      <c r="E49" s="1271"/>
      <c r="F49" s="1458"/>
    </row>
    <row r="50" spans="1:6" ht="25.5">
      <c r="A50" s="1062" t="s">
        <v>8</v>
      </c>
      <c r="B50" s="1298" t="s">
        <v>1571</v>
      </c>
      <c r="C50" s="1123" t="s">
        <v>35</v>
      </c>
      <c r="D50" s="1123">
        <v>4</v>
      </c>
      <c r="E50" s="1271"/>
      <c r="F50" s="1458">
        <f>(D50*E50)</f>
        <v>0</v>
      </c>
    </row>
    <row r="51" spans="1:6">
      <c r="A51" s="1062"/>
      <c r="E51" s="1271"/>
      <c r="F51" s="1458"/>
    </row>
    <row r="52" spans="1:6">
      <c r="A52" s="1062" t="s">
        <v>10</v>
      </c>
      <c r="B52" s="1298" t="s">
        <v>1572</v>
      </c>
      <c r="C52" s="1123" t="s">
        <v>43</v>
      </c>
      <c r="D52" s="1123">
        <v>16</v>
      </c>
      <c r="E52" s="1271"/>
      <c r="F52" s="1458">
        <f>(D52*E52)</f>
        <v>0</v>
      </c>
    </row>
    <row r="53" spans="1:6">
      <c r="A53" s="1062"/>
      <c r="E53" s="1271"/>
      <c r="F53" s="1458"/>
    </row>
    <row r="54" spans="1:6">
      <c r="A54" s="1062" t="s">
        <v>11</v>
      </c>
      <c r="B54" s="1252" t="s">
        <v>1573</v>
      </c>
      <c r="E54" s="1271"/>
      <c r="F54" s="1458"/>
    </row>
    <row r="55" spans="1:6" ht="38.25">
      <c r="A55" s="1062" t="s">
        <v>1337</v>
      </c>
      <c r="B55" s="1298" t="s">
        <v>1574</v>
      </c>
      <c r="C55" s="1123" t="s">
        <v>35</v>
      </c>
      <c r="D55" s="1123">
        <v>1</v>
      </c>
      <c r="E55" s="1271"/>
      <c r="F55" s="1458">
        <f>(D55*E55)</f>
        <v>0</v>
      </c>
    </row>
    <row r="56" spans="1:6">
      <c r="A56" s="1062"/>
      <c r="E56" s="1271"/>
      <c r="F56" s="1458"/>
    </row>
    <row r="57" spans="1:6" ht="41.25" customHeight="1">
      <c r="A57" s="1062" t="s">
        <v>51</v>
      </c>
      <c r="B57" s="1269" t="s">
        <v>1575</v>
      </c>
      <c r="E57" s="1271"/>
      <c r="F57" s="1458"/>
    </row>
    <row r="58" spans="1:6">
      <c r="A58" s="1062"/>
      <c r="B58" s="1252" t="s">
        <v>1576</v>
      </c>
      <c r="C58" s="1123" t="s">
        <v>43</v>
      </c>
      <c r="D58" s="1123">
        <v>1</v>
      </c>
      <c r="E58" s="1271"/>
      <c r="F58" s="1458">
        <f t="shared" ref="F58:F66" si="1">(D58*E58)</f>
        <v>0</v>
      </c>
    </row>
    <row r="59" spans="1:6">
      <c r="A59" s="1062"/>
      <c r="E59" s="1271"/>
      <c r="F59" s="1458"/>
    </row>
    <row r="60" spans="1:6" ht="26.25" customHeight="1">
      <c r="A60" s="1062" t="s">
        <v>52</v>
      </c>
      <c r="B60" s="1298" t="s">
        <v>1577</v>
      </c>
      <c r="C60" s="1123" t="s">
        <v>35</v>
      </c>
      <c r="D60" s="1123">
        <v>3</v>
      </c>
      <c r="E60" s="1271"/>
      <c r="F60" s="1458">
        <f t="shared" si="1"/>
        <v>0</v>
      </c>
    </row>
    <row r="61" spans="1:6">
      <c r="A61" s="1062"/>
      <c r="E61" s="1271"/>
      <c r="F61" s="1458"/>
    </row>
    <row r="62" spans="1:6" ht="25.5">
      <c r="A62" s="1062" t="s">
        <v>30</v>
      </c>
      <c r="B62" s="1252" t="s">
        <v>1578</v>
      </c>
      <c r="C62" s="1123" t="s">
        <v>35</v>
      </c>
      <c r="D62" s="1123">
        <v>1</v>
      </c>
      <c r="E62" s="1271"/>
      <c r="F62" s="1458">
        <f t="shared" si="1"/>
        <v>0</v>
      </c>
    </row>
    <row r="63" spans="1:6">
      <c r="A63" s="1062"/>
      <c r="E63" s="1271"/>
      <c r="F63" s="1458"/>
    </row>
    <row r="64" spans="1:6" ht="25.5">
      <c r="A64" s="1062" t="s">
        <v>53</v>
      </c>
      <c r="B64" s="1298" t="s">
        <v>1557</v>
      </c>
      <c r="E64" s="1271"/>
      <c r="F64" s="1458"/>
    </row>
    <row r="65" spans="1:6">
      <c r="A65" s="1062" t="s">
        <v>1337</v>
      </c>
      <c r="B65" s="1252" t="s">
        <v>1558</v>
      </c>
      <c r="C65" s="1123" t="s">
        <v>321</v>
      </c>
      <c r="D65" s="1123">
        <v>50</v>
      </c>
      <c r="E65" s="1271"/>
      <c r="F65" s="1458">
        <f t="shared" si="1"/>
        <v>0</v>
      </c>
    </row>
    <row r="66" spans="1:6">
      <c r="A66" s="1062" t="s">
        <v>1337</v>
      </c>
      <c r="B66" s="1299" t="s">
        <v>1559</v>
      </c>
      <c r="C66" s="1123" t="s">
        <v>321</v>
      </c>
      <c r="D66" s="1123">
        <v>2500</v>
      </c>
      <c r="E66" s="1271"/>
      <c r="F66" s="1458">
        <f t="shared" si="1"/>
        <v>0</v>
      </c>
    </row>
    <row r="67" spans="1:6">
      <c r="A67" s="1062"/>
      <c r="E67" s="1271"/>
      <c r="F67" s="1458"/>
    </row>
    <row r="68" spans="1:6">
      <c r="A68" s="1062"/>
      <c r="E68" s="1271"/>
      <c r="F68" s="1458"/>
    </row>
    <row r="69" spans="1:6" ht="17.25" customHeight="1">
      <c r="A69" s="1056"/>
      <c r="B69" s="1277" t="s">
        <v>1384</v>
      </c>
      <c r="C69" s="1278" t="s">
        <v>19</v>
      </c>
      <c r="F69" s="1282">
        <f>SUM(F8:F68)</f>
        <v>0</v>
      </c>
    </row>
    <row r="70" spans="1:6">
      <c r="A70" s="1056"/>
      <c r="B70" s="1285" t="s">
        <v>1464</v>
      </c>
      <c r="C70" s="1278"/>
      <c r="F70" s="1457"/>
    </row>
    <row r="71" spans="1:6" ht="23.25" customHeight="1">
      <c r="A71" s="1123"/>
      <c r="B71" s="1689" t="s">
        <v>1579</v>
      </c>
      <c r="C71" s="1690"/>
      <c r="D71" s="1691"/>
      <c r="E71" s="1288"/>
      <c r="F71" s="1459">
        <f>SUM(F69:F70)</f>
        <v>0</v>
      </c>
    </row>
    <row r="72" spans="1:6">
      <c r="A72" s="1254"/>
    </row>
    <row r="74" spans="1:6">
      <c r="B74" s="1054"/>
      <c r="C74" s="1054"/>
      <c r="D74" s="1054"/>
      <c r="E74" s="1054"/>
      <c r="F74" s="1056"/>
    </row>
    <row r="75" spans="1:6">
      <c r="B75" s="1054"/>
      <c r="C75" s="1054"/>
      <c r="D75" s="1054"/>
      <c r="E75" s="1054"/>
      <c r="F75" s="1056"/>
    </row>
    <row r="76" spans="1:6">
      <c r="B76" s="1054"/>
      <c r="C76" s="1054"/>
      <c r="D76" s="1054"/>
      <c r="E76" s="1054"/>
      <c r="F76" s="1056"/>
    </row>
    <row r="77" spans="1:6">
      <c r="B77" s="1054"/>
      <c r="C77" s="1054"/>
      <c r="D77" s="1054"/>
      <c r="E77" s="1054"/>
      <c r="F77" s="1056"/>
    </row>
    <row r="78" spans="1:6">
      <c r="B78" s="1054"/>
      <c r="C78" s="1054"/>
      <c r="D78" s="1054"/>
      <c r="E78" s="1054"/>
      <c r="F78" s="1056"/>
    </row>
    <row r="79" spans="1:6">
      <c r="B79" s="1054"/>
      <c r="C79" s="1054"/>
      <c r="D79" s="1054"/>
      <c r="E79" s="1054"/>
      <c r="F79" s="1056"/>
    </row>
    <row r="80" spans="1:6">
      <c r="B80" s="1054"/>
      <c r="C80" s="1054"/>
      <c r="D80" s="1054"/>
      <c r="E80" s="1054"/>
      <c r="F80" s="1056"/>
    </row>
    <row r="81" spans="2:6">
      <c r="B81" s="1054"/>
      <c r="C81" s="1054"/>
      <c r="D81" s="1054"/>
      <c r="E81" s="1054"/>
      <c r="F81" s="1056"/>
    </row>
    <row r="82" spans="2:6">
      <c r="B82" s="1054"/>
      <c r="C82" s="1054"/>
      <c r="D82" s="1054"/>
      <c r="E82" s="1054"/>
      <c r="F82" s="1056"/>
    </row>
    <row r="83" spans="2:6">
      <c r="B83" s="1054"/>
      <c r="C83" s="1054"/>
      <c r="D83" s="1054"/>
      <c r="E83" s="1054"/>
      <c r="F83" s="1056"/>
    </row>
    <row r="84" spans="2:6">
      <c r="B84" s="1054"/>
      <c r="C84" s="1054"/>
      <c r="D84" s="1054"/>
      <c r="E84" s="1054"/>
      <c r="F84" s="1056"/>
    </row>
    <row r="85" spans="2:6">
      <c r="B85" s="1054"/>
      <c r="C85" s="1054"/>
      <c r="D85" s="1054"/>
      <c r="E85" s="1054"/>
      <c r="F85" s="1056"/>
    </row>
    <row r="86" spans="2:6">
      <c r="B86" s="1054"/>
      <c r="C86" s="1054"/>
      <c r="D86" s="1054"/>
      <c r="E86" s="1054"/>
      <c r="F86" s="1056"/>
    </row>
    <row r="87" spans="2:6">
      <c r="B87" s="1054"/>
      <c r="C87" s="1054"/>
      <c r="D87" s="1054"/>
      <c r="E87" s="1054"/>
      <c r="F87" s="1056"/>
    </row>
    <row r="88" spans="2:6">
      <c r="B88" s="1054"/>
      <c r="C88" s="1054"/>
      <c r="D88" s="1054"/>
      <c r="E88" s="1054"/>
      <c r="F88" s="1056"/>
    </row>
    <row r="89" spans="2:6">
      <c r="B89" s="1054"/>
      <c r="C89" s="1054"/>
      <c r="D89" s="1054"/>
      <c r="E89" s="1054"/>
      <c r="F89" s="1056"/>
    </row>
    <row r="90" spans="2:6">
      <c r="B90" s="1054"/>
      <c r="C90" s="1054"/>
      <c r="D90" s="1054"/>
      <c r="E90" s="1054"/>
      <c r="F90" s="1056"/>
    </row>
    <row r="91" spans="2:6">
      <c r="B91" s="1054"/>
      <c r="C91" s="1054"/>
      <c r="D91" s="1054"/>
      <c r="E91" s="1054"/>
      <c r="F91" s="1056"/>
    </row>
    <row r="92" spans="2:6">
      <c r="B92" s="1054"/>
      <c r="C92" s="1054"/>
      <c r="D92" s="1054"/>
      <c r="E92" s="1054"/>
      <c r="F92" s="1056"/>
    </row>
    <row r="93" spans="2:6">
      <c r="B93" s="1054"/>
      <c r="C93" s="1054"/>
      <c r="D93" s="1054"/>
      <c r="E93" s="1054"/>
      <c r="F93" s="1056"/>
    </row>
    <row r="94" spans="2:6">
      <c r="B94" s="1054"/>
      <c r="C94" s="1054"/>
      <c r="D94" s="1054"/>
      <c r="E94" s="1054"/>
      <c r="F94" s="1056"/>
    </row>
    <row r="95" spans="2:6">
      <c r="B95" s="1054"/>
      <c r="C95" s="1054"/>
      <c r="D95" s="1054"/>
      <c r="E95" s="1054"/>
      <c r="F95" s="1056"/>
    </row>
    <row r="96" spans="2:6">
      <c r="B96" s="1054"/>
      <c r="C96" s="1054"/>
      <c r="D96" s="1054"/>
      <c r="E96" s="1054"/>
      <c r="F96" s="1056"/>
    </row>
    <row r="97" spans="2:6">
      <c r="B97" s="1054"/>
      <c r="C97" s="1054"/>
      <c r="D97" s="1054"/>
      <c r="E97" s="1054"/>
      <c r="F97" s="1056"/>
    </row>
    <row r="98" spans="2:6">
      <c r="B98" s="1054"/>
      <c r="C98" s="1054"/>
      <c r="D98" s="1054"/>
      <c r="E98" s="1054"/>
      <c r="F98" s="1056"/>
    </row>
    <row r="99" spans="2:6">
      <c r="B99" s="1054"/>
      <c r="C99" s="1054"/>
      <c r="D99" s="1054"/>
      <c r="E99" s="1054"/>
      <c r="F99" s="1056"/>
    </row>
    <row r="100" spans="2:6">
      <c r="B100" s="1054"/>
      <c r="C100" s="1054"/>
      <c r="D100" s="1054"/>
      <c r="E100" s="1054"/>
      <c r="F100" s="1056"/>
    </row>
    <row r="101" spans="2:6">
      <c r="B101" s="1054"/>
      <c r="C101" s="1054"/>
      <c r="D101" s="1054"/>
      <c r="E101" s="1054"/>
      <c r="F101" s="1056"/>
    </row>
    <row r="102" spans="2:6">
      <c r="B102" s="1054"/>
      <c r="C102" s="1054"/>
      <c r="D102" s="1054"/>
      <c r="E102" s="1054"/>
      <c r="F102" s="1056"/>
    </row>
    <row r="103" spans="2:6">
      <c r="B103" s="1054"/>
      <c r="C103" s="1054"/>
      <c r="D103" s="1054"/>
      <c r="E103" s="1054"/>
      <c r="F103" s="1056"/>
    </row>
    <row r="104" spans="2:6">
      <c r="B104" s="1054"/>
      <c r="C104" s="1054"/>
      <c r="D104" s="1054"/>
      <c r="E104" s="1054"/>
      <c r="F104" s="1056"/>
    </row>
    <row r="105" spans="2:6">
      <c r="B105" s="1054"/>
      <c r="C105" s="1054"/>
      <c r="D105" s="1054"/>
      <c r="E105" s="1054"/>
      <c r="F105" s="1056"/>
    </row>
    <row r="106" spans="2:6">
      <c r="B106" s="1054"/>
      <c r="C106" s="1054"/>
      <c r="D106" s="1054"/>
      <c r="E106" s="1054"/>
      <c r="F106" s="1056"/>
    </row>
    <row r="107" spans="2:6">
      <c r="B107" s="1054"/>
      <c r="C107" s="1054"/>
      <c r="D107" s="1054"/>
      <c r="E107" s="1054"/>
      <c r="F107" s="1056"/>
    </row>
    <row r="108" spans="2:6">
      <c r="B108" s="1054"/>
      <c r="C108" s="1054"/>
      <c r="D108" s="1054"/>
      <c r="E108" s="1054"/>
      <c r="F108" s="1056"/>
    </row>
    <row r="109" spans="2:6">
      <c r="B109" s="1054"/>
      <c r="C109" s="1054"/>
      <c r="D109" s="1054"/>
      <c r="E109" s="1054"/>
      <c r="F109" s="1056"/>
    </row>
    <row r="110" spans="2:6">
      <c r="B110" s="1054"/>
      <c r="C110" s="1054"/>
      <c r="D110" s="1054"/>
      <c r="E110" s="1054"/>
      <c r="F110" s="1056"/>
    </row>
    <row r="111" spans="2:6">
      <c r="B111" s="1054"/>
      <c r="C111" s="1054"/>
      <c r="D111" s="1054"/>
      <c r="E111" s="1054"/>
      <c r="F111" s="1056"/>
    </row>
    <row r="112" spans="2:6">
      <c r="B112" s="1054"/>
      <c r="C112" s="1054"/>
      <c r="D112" s="1054"/>
      <c r="E112" s="1054"/>
      <c r="F112" s="1056"/>
    </row>
    <row r="113" spans="2:20">
      <c r="B113" s="1054"/>
      <c r="C113" s="1054"/>
      <c r="D113" s="1054"/>
      <c r="E113" s="1054"/>
      <c r="F113" s="1056"/>
    </row>
    <row r="114" spans="2:20">
      <c r="B114" s="1054"/>
      <c r="C114" s="1054"/>
      <c r="D114" s="1054"/>
      <c r="E114" s="1054"/>
      <c r="F114" s="1056"/>
    </row>
    <row r="115" spans="2:20">
      <c r="B115" s="1054"/>
      <c r="C115" s="1054"/>
      <c r="D115" s="1054"/>
      <c r="E115" s="1054"/>
      <c r="F115" s="1056"/>
    </row>
    <row r="116" spans="2:20">
      <c r="B116" s="1054"/>
      <c r="C116" s="1054"/>
      <c r="D116" s="1054"/>
      <c r="E116" s="1054"/>
      <c r="F116" s="1056"/>
    </row>
    <row r="117" spans="2:20">
      <c r="B117" s="1054"/>
      <c r="C117" s="1054"/>
      <c r="D117" s="1054"/>
      <c r="E117" s="1054"/>
      <c r="F117" s="1056"/>
    </row>
    <row r="118" spans="2:20">
      <c r="B118" s="1054"/>
      <c r="C118" s="1054"/>
      <c r="D118" s="1054"/>
      <c r="E118" s="1054"/>
      <c r="F118" s="1056"/>
    </row>
    <row r="119" spans="2:20">
      <c r="B119" s="1054"/>
      <c r="C119" s="1054"/>
      <c r="D119" s="1054"/>
      <c r="E119" s="1054"/>
      <c r="F119" s="1056"/>
    </row>
    <row r="122" spans="2:20">
      <c r="G122" s="1290"/>
      <c r="H122" s="1290"/>
      <c r="I122" s="1290"/>
      <c r="J122" s="1291"/>
      <c r="K122" s="1291"/>
      <c r="L122" s="1291"/>
      <c r="M122" s="1291"/>
      <c r="N122" s="1291"/>
      <c r="O122" s="1291"/>
      <c r="P122" s="1292"/>
    </row>
    <row r="123" spans="2:20">
      <c r="J123" s="1291"/>
    </row>
    <row r="124" spans="2:20">
      <c r="G124" s="1290"/>
      <c r="H124" s="1290"/>
      <c r="I124" s="1290"/>
      <c r="J124" s="1291"/>
      <c r="K124" s="1291"/>
      <c r="L124" s="1291"/>
      <c r="M124" s="1291"/>
      <c r="N124" s="1291"/>
      <c r="O124" s="1291"/>
      <c r="P124" s="1292"/>
    </row>
    <row r="125" spans="2:20">
      <c r="J125" s="1291"/>
    </row>
    <row r="126" spans="2:20">
      <c r="G126" s="1290"/>
      <c r="H126" s="1290"/>
      <c r="I126" s="1290"/>
      <c r="J126" s="1291"/>
      <c r="K126" s="1291"/>
      <c r="L126" s="1291"/>
      <c r="M126" s="1291"/>
      <c r="N126" s="1291"/>
      <c r="O126" s="1291"/>
      <c r="P126" s="1292"/>
    </row>
    <row r="127" spans="2:20">
      <c r="J127" s="1291"/>
    </row>
    <row r="128" spans="2:20">
      <c r="G128" s="1254"/>
      <c r="H128" s="1254"/>
      <c r="I128" s="1254"/>
      <c r="J128" s="1254"/>
      <c r="K128" s="1254"/>
      <c r="L128" s="1254"/>
      <c r="M128" s="1254"/>
      <c r="N128" s="1254"/>
      <c r="O128" s="1254"/>
      <c r="P128" s="1254"/>
      <c r="Q128" s="1254"/>
      <c r="R128" s="1254"/>
      <c r="S128" s="1254"/>
      <c r="T128" s="1254"/>
    </row>
    <row r="144" spans="1:20" s="1254" customFormat="1" ht="39.950000000000003" customHeight="1">
      <c r="A144" s="1054"/>
      <c r="B144" s="1252"/>
      <c r="C144" s="1123"/>
      <c r="D144" s="1123"/>
      <c r="E144" s="1072"/>
      <c r="F144" s="1455"/>
      <c r="G144" s="1054"/>
      <c r="H144" s="1054"/>
      <c r="I144" s="1054"/>
      <c r="J144" s="1054"/>
      <c r="K144" s="1054"/>
      <c r="L144" s="1054"/>
      <c r="M144" s="1054"/>
      <c r="N144" s="1054"/>
      <c r="O144" s="1054"/>
      <c r="P144" s="1054"/>
      <c r="Q144" s="1054"/>
      <c r="R144" s="1054"/>
      <c r="S144" s="1054"/>
      <c r="T144" s="1054"/>
    </row>
  </sheetData>
  <mergeCells count="1">
    <mergeCell ref="B71:D71"/>
  </mergeCells>
  <pageMargins left="0.98425196850393704" right="0.19685039370078741" top="0.78740157480314965" bottom="0.78740157480314965" header="0.19685039370078741" footer="0.19685039370078741"/>
  <pageSetup paperSize="9" scale="88" fitToHeight="4" orientation="portrait" r:id="rId1"/>
  <headerFooter>
    <oddFooter>&amp;Rnačrt E-001/20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55"/>
  <sheetViews>
    <sheetView showZeros="0" view="pageBreakPreview" topLeftCell="A25" workbookViewId="0">
      <selection activeCell="H46" sqref="H46"/>
    </sheetView>
  </sheetViews>
  <sheetFormatPr defaultRowHeight="12.75"/>
  <cols>
    <col min="1" max="1" width="7.28515625" style="1009" customWidth="1"/>
    <col min="2" max="2" width="44.28515625" style="1133" customWidth="1"/>
    <col min="3" max="3" width="6.42578125" style="1009" customWidth="1"/>
    <col min="4" max="4" width="9.140625" style="1009"/>
    <col min="5" max="5" width="11.140625" style="1009" customWidth="1"/>
    <col min="6" max="6" width="12.5703125" style="1009" customWidth="1"/>
    <col min="7" max="16384" width="9.140625" style="1009"/>
  </cols>
  <sheetData>
    <row r="1" spans="1:6">
      <c r="A1" s="1302" t="s">
        <v>1580</v>
      </c>
      <c r="B1" s="1303" t="s">
        <v>1262</v>
      </c>
      <c r="C1" s="1304"/>
      <c r="D1" s="1305"/>
      <c r="E1" s="1215"/>
      <c r="F1" s="1215"/>
    </row>
    <row r="2" spans="1:6" ht="13.5" thickBot="1">
      <c r="A2" s="1302"/>
      <c r="B2" s="1303"/>
      <c r="C2" s="1304"/>
      <c r="D2" s="1305"/>
      <c r="E2" s="1215"/>
      <c r="F2" s="1215"/>
    </row>
    <row r="3" spans="1:6" ht="13.5" thickBot="1">
      <c r="A3" s="1220" t="s">
        <v>1279</v>
      </c>
      <c r="B3" s="1306" t="s">
        <v>1278</v>
      </c>
      <c r="C3" s="1220" t="s">
        <v>1277</v>
      </c>
      <c r="D3" s="1220" t="s">
        <v>43</v>
      </c>
      <c r="E3" s="1257" t="s">
        <v>1508</v>
      </c>
      <c r="F3" s="1258" t="s">
        <v>996</v>
      </c>
    </row>
    <row r="4" spans="1:6">
      <c r="A4" s="1227"/>
      <c r="B4" s="1307"/>
      <c r="C4" s="1226"/>
      <c r="D4" s="1227"/>
      <c r="E4" s="1227"/>
      <c r="F4" s="1227"/>
    </row>
    <row r="5" spans="1:6" ht="54" customHeight="1">
      <c r="A5" s="1242" t="s">
        <v>42</v>
      </c>
      <c r="B5" s="1308" t="s">
        <v>1581</v>
      </c>
      <c r="C5" s="1278" t="s">
        <v>321</v>
      </c>
      <c r="D5" s="1235">
        <v>850</v>
      </c>
      <c r="E5" s="1018"/>
      <c r="F5" s="1018">
        <f>(D5*E5)</f>
        <v>0</v>
      </c>
    </row>
    <row r="6" spans="1:6" ht="15" customHeight="1">
      <c r="A6" s="1242"/>
      <c r="B6" s="1283"/>
      <c r="C6" s="1278"/>
      <c r="D6" s="1235"/>
      <c r="E6" s="1018"/>
      <c r="F6" s="1018">
        <f t="shared" ref="F6:F46" si="0">(D6*E6)</f>
        <v>0</v>
      </c>
    </row>
    <row r="7" spans="1:6" ht="66.75" customHeight="1">
      <c r="A7" s="1242" t="s">
        <v>8</v>
      </c>
      <c r="B7" s="1308" t="s">
        <v>1582</v>
      </c>
      <c r="C7" s="1278" t="s">
        <v>43</v>
      </c>
      <c r="D7" s="1235">
        <v>22</v>
      </c>
      <c r="E7" s="1018"/>
      <c r="F7" s="1018">
        <f t="shared" si="0"/>
        <v>0</v>
      </c>
    </row>
    <row r="8" spans="1:6" ht="13.5" customHeight="1">
      <c r="A8" s="1242"/>
      <c r="B8" s="1283"/>
      <c r="C8" s="1278"/>
      <c r="D8" s="1235"/>
      <c r="E8" s="1018"/>
      <c r="F8" s="1018">
        <f t="shared" si="0"/>
        <v>0</v>
      </c>
    </row>
    <row r="9" spans="1:6" ht="51" customHeight="1">
      <c r="A9" s="1242" t="s">
        <v>10</v>
      </c>
      <c r="B9" s="1309" t="s">
        <v>1583</v>
      </c>
      <c r="C9" s="1278" t="s">
        <v>43</v>
      </c>
      <c r="D9" s="1235">
        <v>600</v>
      </c>
      <c r="E9" s="1018"/>
      <c r="F9" s="1018">
        <f t="shared" si="0"/>
        <v>0</v>
      </c>
    </row>
    <row r="10" spans="1:6" ht="13.5" customHeight="1">
      <c r="A10" s="1242"/>
      <c r="B10" s="1283"/>
      <c r="C10" s="1278"/>
      <c r="D10" s="1235"/>
      <c r="E10" s="1018"/>
      <c r="F10" s="1018">
        <f t="shared" si="0"/>
        <v>0</v>
      </c>
    </row>
    <row r="11" spans="1:6" ht="41.25" customHeight="1">
      <c r="A11" s="1242" t="s">
        <v>11</v>
      </c>
      <c r="B11" s="1309" t="s">
        <v>1584</v>
      </c>
      <c r="C11" s="1278" t="s">
        <v>43</v>
      </c>
      <c r="D11" s="1235">
        <v>4</v>
      </c>
      <c r="E11" s="1018"/>
      <c r="F11" s="1018">
        <f t="shared" si="0"/>
        <v>0</v>
      </c>
    </row>
    <row r="12" spans="1:6" ht="13.5" customHeight="1">
      <c r="A12" s="1242"/>
      <c r="B12" s="1283"/>
      <c r="C12" s="1278"/>
      <c r="D12" s="1235"/>
      <c r="E12" s="1018"/>
      <c r="F12" s="1018">
        <f t="shared" si="0"/>
        <v>0</v>
      </c>
    </row>
    <row r="13" spans="1:6" ht="45" customHeight="1">
      <c r="A13" s="1242" t="s">
        <v>51</v>
      </c>
      <c r="B13" s="1309" t="s">
        <v>1585</v>
      </c>
      <c r="C13" s="1278" t="s">
        <v>43</v>
      </c>
      <c r="D13" s="1235">
        <v>10</v>
      </c>
      <c r="E13" s="1018"/>
      <c r="F13" s="1018">
        <f t="shared" si="0"/>
        <v>0</v>
      </c>
    </row>
    <row r="14" spans="1:6" ht="13.5" customHeight="1">
      <c r="A14" s="1242"/>
      <c r="B14" s="1283"/>
      <c r="C14" s="1278"/>
      <c r="D14" s="1235"/>
      <c r="E14" s="1018"/>
      <c r="F14" s="1018">
        <f t="shared" si="0"/>
        <v>0</v>
      </c>
    </row>
    <row r="15" spans="1:6" ht="60" customHeight="1">
      <c r="A15" s="1242" t="s">
        <v>52</v>
      </c>
      <c r="B15" s="1283" t="s">
        <v>1586</v>
      </c>
      <c r="C15" s="1278" t="s">
        <v>43</v>
      </c>
      <c r="D15" s="1235">
        <v>20</v>
      </c>
      <c r="E15" s="1018"/>
      <c r="F15" s="1018">
        <f>(D15*E15)</f>
        <v>0</v>
      </c>
    </row>
    <row r="16" spans="1:6" ht="13.5" customHeight="1">
      <c r="A16" s="1242"/>
      <c r="B16" s="1283"/>
      <c r="C16" s="1278"/>
      <c r="D16" s="1235"/>
      <c r="E16" s="1018"/>
      <c r="F16" s="1018"/>
    </row>
    <row r="17" spans="1:8" ht="42.75" customHeight="1">
      <c r="A17" s="1242" t="s">
        <v>13</v>
      </c>
      <c r="B17" s="1283" t="s">
        <v>1587</v>
      </c>
      <c r="C17" s="1278" t="s">
        <v>43</v>
      </c>
      <c r="D17" s="1235">
        <v>80</v>
      </c>
      <c r="E17" s="1018"/>
      <c r="F17" s="1018">
        <f>(D17*E17)</f>
        <v>0</v>
      </c>
    </row>
    <row r="18" spans="1:8" ht="13.5" customHeight="1">
      <c r="A18" s="1242"/>
      <c r="B18" s="1283"/>
      <c r="C18" s="1278"/>
      <c r="D18" s="1235"/>
      <c r="E18" s="1018"/>
      <c r="F18" s="1018"/>
    </row>
    <row r="19" spans="1:8" ht="59.25" customHeight="1">
      <c r="A19" s="1242" t="s">
        <v>14</v>
      </c>
      <c r="B19" s="1283" t="s">
        <v>1588</v>
      </c>
      <c r="C19" s="1278" t="s">
        <v>43</v>
      </c>
      <c r="D19" s="1235">
        <v>10</v>
      </c>
      <c r="E19" s="1018"/>
      <c r="F19" s="1018">
        <f>(D19*E19)</f>
        <v>0</v>
      </c>
    </row>
    <row r="20" spans="1:8" ht="13.5" customHeight="1">
      <c r="A20" s="1242"/>
      <c r="B20" s="1283"/>
      <c r="C20" s="1278"/>
      <c r="D20" s="1235"/>
      <c r="E20" s="1018"/>
      <c r="F20" s="1018"/>
    </row>
    <row r="21" spans="1:8" ht="60.75" customHeight="1">
      <c r="A21" s="1242" t="s">
        <v>16</v>
      </c>
      <c r="B21" s="1283" t="s">
        <v>1589</v>
      </c>
      <c r="C21" s="1278" t="s">
        <v>43</v>
      </c>
      <c r="D21" s="1235">
        <v>4</v>
      </c>
      <c r="E21" s="1018"/>
      <c r="F21" s="1018">
        <f>(D21*E21)</f>
        <v>0</v>
      </c>
    </row>
    <row r="22" spans="1:8" ht="13.5" customHeight="1">
      <c r="A22" s="1242"/>
      <c r="B22" s="1283"/>
      <c r="C22" s="1278"/>
      <c r="D22" s="1235"/>
      <c r="E22" s="1018"/>
      <c r="F22" s="1018"/>
    </row>
    <row r="23" spans="1:8" ht="54" customHeight="1">
      <c r="A23" s="1242" t="s">
        <v>30</v>
      </c>
      <c r="B23" s="1283" t="s">
        <v>1590</v>
      </c>
      <c r="C23" s="1278" t="s">
        <v>43</v>
      </c>
      <c r="D23" s="1235">
        <v>4</v>
      </c>
      <c r="E23" s="1018"/>
      <c r="F23" s="1018">
        <f>(D23*E23)</f>
        <v>0</v>
      </c>
    </row>
    <row r="24" spans="1:8" ht="13.5" customHeight="1">
      <c r="A24" s="1242"/>
      <c r="B24" s="1283"/>
      <c r="C24" s="1278"/>
      <c r="D24" s="1235"/>
      <c r="E24" s="1018"/>
      <c r="F24" s="1018"/>
    </row>
    <row r="25" spans="1:8" ht="33" customHeight="1">
      <c r="A25" s="1242" t="s">
        <v>53</v>
      </c>
      <c r="B25" s="1283" t="s">
        <v>1591</v>
      </c>
      <c r="C25" s="1278" t="s">
        <v>43</v>
      </c>
      <c r="D25" s="1235">
        <v>20</v>
      </c>
      <c r="E25" s="1018"/>
      <c r="F25" s="1018">
        <f>(D25*E25)</f>
        <v>0</v>
      </c>
    </row>
    <row r="26" spans="1:8" ht="13.5" customHeight="1">
      <c r="A26" s="1242"/>
      <c r="B26" s="1283"/>
      <c r="C26" s="1278"/>
      <c r="D26" s="1235"/>
      <c r="E26" s="1018"/>
      <c r="F26" s="1018"/>
    </row>
    <row r="27" spans="1:8" ht="66.75" customHeight="1">
      <c r="A27" s="1242" t="s">
        <v>54</v>
      </c>
      <c r="B27" s="1308" t="s">
        <v>1592</v>
      </c>
      <c r="C27" s="1278" t="s">
        <v>43</v>
      </c>
      <c r="D27" s="1235">
        <v>20</v>
      </c>
      <c r="E27" s="1018"/>
      <c r="F27" s="1018">
        <f t="shared" si="0"/>
        <v>0</v>
      </c>
    </row>
    <row r="28" spans="1:8" ht="13.5" customHeight="1">
      <c r="A28" s="1242"/>
      <c r="B28" s="1283"/>
      <c r="C28" s="1278"/>
      <c r="D28" s="1231"/>
      <c r="E28" s="1018"/>
      <c r="F28" s="1018">
        <f t="shared" si="0"/>
        <v>0</v>
      </c>
    </row>
    <row r="29" spans="1:8" ht="69.75" customHeight="1">
      <c r="A29" s="1242" t="s">
        <v>55</v>
      </c>
      <c r="B29" s="1283" t="s">
        <v>1593</v>
      </c>
      <c r="C29" s="1278" t="s">
        <v>321</v>
      </c>
      <c r="D29" s="1231">
        <v>1450</v>
      </c>
      <c r="E29" s="1018"/>
      <c r="F29" s="1018">
        <f t="shared" si="0"/>
        <v>0</v>
      </c>
    </row>
    <row r="30" spans="1:8" ht="13.5" customHeight="1">
      <c r="A30" s="1242"/>
      <c r="B30" s="1283"/>
      <c r="C30" s="1278"/>
      <c r="D30" s="1231"/>
      <c r="E30" s="1018"/>
      <c r="F30" s="1018">
        <f t="shared" si="0"/>
        <v>0</v>
      </c>
    </row>
    <row r="31" spans="1:8" ht="59.25" customHeight="1">
      <c r="A31" s="1242" t="s">
        <v>98</v>
      </c>
      <c r="B31" s="1283" t="s">
        <v>1594</v>
      </c>
      <c r="C31" s="1278" t="s">
        <v>321</v>
      </c>
      <c r="D31" s="1231">
        <v>300</v>
      </c>
      <c r="E31" s="1018"/>
      <c r="F31" s="1018">
        <f t="shared" si="0"/>
        <v>0</v>
      </c>
      <c r="H31" s="1040"/>
    </row>
    <row r="32" spans="1:8" ht="13.5" customHeight="1">
      <c r="A32" s="1242"/>
      <c r="B32" s="1283"/>
      <c r="C32" s="1278"/>
      <c r="D32" s="1231"/>
      <c r="E32" s="1018"/>
      <c r="F32" s="1018"/>
    </row>
    <row r="33" spans="1:6" ht="56.25" customHeight="1">
      <c r="A33" s="1242" t="s">
        <v>99</v>
      </c>
      <c r="B33" s="1283" t="s">
        <v>1595</v>
      </c>
      <c r="C33" s="1278" t="s">
        <v>321</v>
      </c>
      <c r="D33" s="1231">
        <v>300</v>
      </c>
      <c r="E33" s="1018"/>
      <c r="F33" s="1018">
        <f t="shared" si="0"/>
        <v>0</v>
      </c>
    </row>
    <row r="34" spans="1:6" ht="13.5" customHeight="1">
      <c r="A34" s="1242"/>
      <c r="B34" s="1283"/>
      <c r="C34" s="1278"/>
      <c r="D34" s="1231"/>
      <c r="E34" s="1018"/>
      <c r="F34" s="1018"/>
    </row>
    <row r="35" spans="1:6" ht="53.25" customHeight="1">
      <c r="A35" s="1242" t="s">
        <v>77</v>
      </c>
      <c r="B35" s="1308" t="s">
        <v>1596</v>
      </c>
      <c r="C35" s="1278" t="s">
        <v>43</v>
      </c>
      <c r="D35" s="1231">
        <v>110</v>
      </c>
      <c r="E35" s="1018"/>
      <c r="F35" s="1018">
        <f t="shared" si="0"/>
        <v>0</v>
      </c>
    </row>
    <row r="36" spans="1:6" ht="13.5" customHeight="1">
      <c r="A36" s="1242"/>
      <c r="B36" s="1283"/>
      <c r="C36" s="1278"/>
      <c r="D36" s="1231"/>
      <c r="E36" s="1018"/>
      <c r="F36" s="1018">
        <f t="shared" si="0"/>
        <v>0</v>
      </c>
    </row>
    <row r="37" spans="1:6" ht="46.5" customHeight="1">
      <c r="A37" s="1242" t="s">
        <v>78</v>
      </c>
      <c r="B37" s="1283" t="s">
        <v>1597</v>
      </c>
      <c r="C37" s="1278" t="s">
        <v>43</v>
      </c>
      <c r="D37" s="1231">
        <v>230</v>
      </c>
      <c r="E37" s="1018"/>
      <c r="F37" s="1018">
        <f t="shared" si="0"/>
        <v>0</v>
      </c>
    </row>
    <row r="38" spans="1:6" ht="13.5" customHeight="1">
      <c r="A38" s="1242"/>
      <c r="B38" s="1283"/>
      <c r="C38" s="1278"/>
      <c r="D38" s="1231"/>
      <c r="E38" s="1018"/>
      <c r="F38" s="1018"/>
    </row>
    <row r="39" spans="1:6" ht="63.75" customHeight="1">
      <c r="A39" s="1242" t="s">
        <v>84</v>
      </c>
      <c r="B39" s="1310" t="s">
        <v>1598</v>
      </c>
      <c r="C39" s="1278" t="s">
        <v>35</v>
      </c>
      <c r="D39" s="1231">
        <v>1</v>
      </c>
      <c r="E39" s="1018"/>
      <c r="F39" s="1018">
        <f t="shared" si="0"/>
        <v>0</v>
      </c>
    </row>
    <row r="40" spans="1:6" ht="13.5" customHeight="1">
      <c r="A40" s="1242"/>
      <c r="B40" s="1283"/>
      <c r="C40" s="1278"/>
      <c r="D40" s="1231"/>
      <c r="E40" s="1018"/>
      <c r="F40" s="1018">
        <f t="shared" si="0"/>
        <v>0</v>
      </c>
    </row>
    <row r="41" spans="1:6" ht="36.75" customHeight="1">
      <c r="A41" s="1242" t="s">
        <v>85</v>
      </c>
      <c r="B41" s="1310" t="s">
        <v>1599</v>
      </c>
      <c r="C41" s="1278" t="s">
        <v>35</v>
      </c>
      <c r="D41" s="1231">
        <v>1</v>
      </c>
      <c r="E41" s="1018"/>
      <c r="F41" s="1018">
        <f t="shared" si="0"/>
        <v>0</v>
      </c>
    </row>
    <row r="42" spans="1:6" ht="13.5" customHeight="1">
      <c r="A42" s="1242"/>
      <c r="B42" s="1283"/>
      <c r="C42" s="1278"/>
      <c r="D42" s="1231"/>
      <c r="E42" s="1018"/>
      <c r="F42" s="1018">
        <f t="shared" si="0"/>
        <v>0</v>
      </c>
    </row>
    <row r="43" spans="1:6" ht="25.5" customHeight="1">
      <c r="A43" s="1242" t="s">
        <v>86</v>
      </c>
      <c r="B43" s="1311" t="s">
        <v>1600</v>
      </c>
      <c r="C43" s="1278" t="s">
        <v>35</v>
      </c>
      <c r="D43" s="1231">
        <v>1</v>
      </c>
      <c r="E43" s="1018"/>
      <c r="F43" s="1018">
        <f t="shared" si="0"/>
        <v>0</v>
      </c>
    </row>
    <row r="44" spans="1:6" ht="13.5" customHeight="1">
      <c r="A44" s="1242"/>
      <c r="B44" s="1283"/>
      <c r="C44" s="1278"/>
      <c r="D44" s="1231"/>
      <c r="E44" s="1018"/>
      <c r="F44" s="1018">
        <f t="shared" si="0"/>
        <v>0</v>
      </c>
    </row>
    <row r="45" spans="1:6" ht="26.25" customHeight="1">
      <c r="A45" s="1242" t="s">
        <v>87</v>
      </c>
      <c r="B45" s="1311" t="s">
        <v>1601</v>
      </c>
      <c r="C45" s="1278" t="s">
        <v>35</v>
      </c>
      <c r="D45" s="1231">
        <v>1</v>
      </c>
      <c r="E45" s="1018"/>
      <c r="F45" s="1018">
        <f t="shared" si="0"/>
        <v>0</v>
      </c>
    </row>
    <row r="46" spans="1:6" ht="13.5" customHeight="1">
      <c r="A46" s="1242"/>
      <c r="B46" s="1283"/>
      <c r="C46" s="1278"/>
      <c r="D46" s="1231"/>
      <c r="E46" s="1173"/>
      <c r="F46" s="1173">
        <f t="shared" si="0"/>
        <v>0</v>
      </c>
    </row>
    <row r="47" spans="1:6" ht="28.5" customHeight="1">
      <c r="A47" s="1242" t="s">
        <v>117</v>
      </c>
      <c r="B47" s="1309" t="s">
        <v>1602</v>
      </c>
      <c r="C47" s="1278" t="s">
        <v>35</v>
      </c>
      <c r="D47" s="1231">
        <v>1</v>
      </c>
      <c r="E47" s="1018"/>
      <c r="F47" s="1018">
        <f>(D47*E47)</f>
        <v>0</v>
      </c>
    </row>
    <row r="48" spans="1:6" ht="13.5" customHeight="1">
      <c r="A48" s="1242"/>
      <c r="B48" s="1283"/>
      <c r="C48" s="1278"/>
      <c r="D48" s="1231"/>
      <c r="E48" s="1173"/>
      <c r="F48" s="1173"/>
    </row>
    <row r="49" spans="1:6" ht="12.75" customHeight="1">
      <c r="A49" s="1242"/>
      <c r="B49" s="1283"/>
      <c r="C49" s="1278"/>
      <c r="D49" s="1312"/>
      <c r="E49" s="1340"/>
      <c r="F49" s="1340"/>
    </row>
    <row r="50" spans="1:6" ht="17.25" customHeight="1">
      <c r="A50" s="1242"/>
      <c r="B50" s="1577" t="s">
        <v>1384</v>
      </c>
      <c r="C50" s="1578"/>
      <c r="D50" s="1314"/>
      <c r="E50" s="1315"/>
      <c r="F50" s="1316">
        <f>SUM(F5:F48)</f>
        <v>0</v>
      </c>
    </row>
    <row r="51" spans="1:6" ht="17.25" customHeight="1">
      <c r="A51" s="1242"/>
      <c r="B51" s="1313"/>
      <c r="C51" s="1229"/>
      <c r="D51" s="1314"/>
      <c r="E51" s="1315"/>
      <c r="F51" s="1316"/>
    </row>
    <row r="52" spans="1:6" ht="29.25" customHeight="1">
      <c r="A52" s="1242" t="s">
        <v>1337</v>
      </c>
      <c r="B52" s="1134" t="s">
        <v>1603</v>
      </c>
      <c r="C52" s="1100"/>
      <c r="D52" s="1141">
        <v>0.05</v>
      </c>
      <c r="E52" s="1142"/>
      <c r="F52" s="1281">
        <f>F50*D52</f>
        <v>0</v>
      </c>
    </row>
    <row r="53" spans="1:6" ht="12.75" customHeight="1">
      <c r="A53" s="1242"/>
      <c r="B53" s="1283"/>
      <c r="C53" s="1229"/>
      <c r="D53" s="1314"/>
      <c r="E53" s="1315"/>
      <c r="F53" s="1317"/>
    </row>
    <row r="54" spans="1:6" ht="18.75" customHeight="1">
      <c r="A54" s="1318"/>
      <c r="B54" s="1692" t="s">
        <v>1604</v>
      </c>
      <c r="C54" s="1693"/>
      <c r="D54" s="1693"/>
      <c r="E54" s="1319"/>
      <c r="F54" s="1320">
        <f>SUM(F50:F53)</f>
        <v>0</v>
      </c>
    </row>
    <row r="55" spans="1:6">
      <c r="A55" s="1123"/>
      <c r="B55" s="1321"/>
      <c r="C55" s="1232"/>
      <c r="D55" s="1054"/>
      <c r="E55" s="1054"/>
      <c r="F55" s="1054"/>
    </row>
  </sheetData>
  <mergeCells count="1">
    <mergeCell ref="B54:D54"/>
  </mergeCells>
  <pageMargins left="0.98425196850393704" right="0.19685039370078741" top="0.78740157480314965" bottom="0.78740157480314965" header="0.19685039370078741" footer="0.19685039370078741"/>
  <pageSetup paperSize="9" scale="93" orientation="portrait" r:id="rId1"/>
  <headerFooter alignWithMargins="0">
    <oddFooter>&amp;Rnačrt E-001/20</oddFooter>
  </headerFooter>
  <rowBreaks count="1" manualBreakCount="1">
    <brk id="25" max="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zoomScale="115" zoomScaleNormal="100" zoomScaleSheetLayoutView="115" workbookViewId="0">
      <selection sqref="A1:H1"/>
    </sheetView>
  </sheetViews>
  <sheetFormatPr defaultRowHeight="15" outlineLevelRow="1" outlineLevelCol="1"/>
  <cols>
    <col min="1" max="1" width="7.7109375" style="1341" customWidth="1"/>
    <col min="2" max="2" width="11.7109375" style="1341" customWidth="1"/>
    <col min="3" max="3" width="39.7109375" style="1341" customWidth="1"/>
    <col min="4" max="4" width="14.5703125" style="1341" customWidth="1"/>
    <col min="5" max="5" width="6.7109375" style="1341" customWidth="1"/>
    <col min="6" max="6" width="7.7109375" style="1341" customWidth="1"/>
    <col min="7" max="7" width="10.140625" style="1341" customWidth="1" outlineLevel="1"/>
    <col min="8" max="8" width="12.140625" style="1341" customWidth="1" outlineLevel="1"/>
    <col min="9" max="9" width="3.7109375" style="1341" customWidth="1"/>
    <col min="10" max="16384" width="9.140625" style="1341"/>
  </cols>
  <sheetData>
    <row r="1" spans="1:9" ht="18" customHeight="1">
      <c r="A1" s="1705" t="s">
        <v>1606</v>
      </c>
      <c r="B1" s="1705"/>
      <c r="C1" s="1705"/>
      <c r="D1" s="1705"/>
      <c r="E1" s="1705"/>
      <c r="F1" s="1705"/>
      <c r="G1" s="1705"/>
      <c r="H1" s="1705"/>
    </row>
    <row r="2" spans="1:9" ht="15" customHeight="1" outlineLevel="1">
      <c r="A2" s="1706"/>
      <c r="B2" s="1706"/>
      <c r="C2" s="1706"/>
      <c r="D2" s="1706"/>
      <c r="E2" s="1706"/>
      <c r="F2" s="1706"/>
      <c r="G2" s="1706"/>
      <c r="H2" s="1706"/>
    </row>
    <row r="3" spans="1:9" ht="15" customHeight="1" outlineLevel="1">
      <c r="A3" s="1700" t="s">
        <v>1607</v>
      </c>
      <c r="B3" s="1700"/>
      <c r="C3" s="1701" t="s">
        <v>1608</v>
      </c>
      <c r="D3" s="1701"/>
      <c r="E3" s="1701"/>
      <c r="F3" s="1701"/>
      <c r="G3" s="1701"/>
      <c r="H3" s="1701"/>
    </row>
    <row r="4" spans="1:9" ht="15" customHeight="1" outlineLevel="1">
      <c r="A4" s="1700" t="s">
        <v>1609</v>
      </c>
      <c r="B4" s="1700"/>
      <c r="C4" s="1701" t="s">
        <v>1610</v>
      </c>
      <c r="D4" s="1701"/>
      <c r="E4" s="1701"/>
      <c r="F4" s="1701"/>
      <c r="G4" s="1701"/>
      <c r="H4" s="1701"/>
    </row>
    <row r="5" spans="1:9" ht="22.5" customHeight="1" outlineLevel="1">
      <c r="A5" s="1700" t="s">
        <v>1611</v>
      </c>
      <c r="B5" s="1700"/>
      <c r="C5" s="1707" t="s">
        <v>1612</v>
      </c>
      <c r="D5" s="1707"/>
      <c r="E5" s="1707"/>
      <c r="F5" s="1707"/>
      <c r="G5" s="1707"/>
      <c r="H5" s="1707"/>
    </row>
    <row r="6" spans="1:9" outlineLevel="1">
      <c r="A6" s="1700" t="s">
        <v>1613</v>
      </c>
      <c r="B6" s="1700"/>
      <c r="C6" s="1701"/>
      <c r="D6" s="1701"/>
      <c r="E6" s="1701"/>
      <c r="F6" s="1701"/>
      <c r="G6" s="1701"/>
      <c r="H6" s="1701"/>
    </row>
    <row r="7" spans="1:9" ht="9.9499999999999993" customHeight="1" outlineLevel="1">
      <c r="A7" s="1708"/>
      <c r="B7" s="1708"/>
      <c r="C7" s="1708"/>
      <c r="D7" s="1708"/>
      <c r="E7" s="1708"/>
      <c r="F7" s="1708"/>
      <c r="G7" s="1708"/>
      <c r="H7" s="1708"/>
    </row>
    <row r="8" spans="1:9" ht="15" customHeight="1" outlineLevel="1">
      <c r="A8" s="1700" t="s">
        <v>1614</v>
      </c>
      <c r="B8" s="1700"/>
      <c r="C8" s="1704" t="s">
        <v>1615</v>
      </c>
      <c r="D8" s="1704"/>
      <c r="E8" s="1704"/>
      <c r="F8" s="1704"/>
      <c r="G8" s="1704"/>
      <c r="H8" s="1704"/>
    </row>
    <row r="9" spans="1:9" outlineLevel="1">
      <c r="A9" s="1700" t="s">
        <v>1616</v>
      </c>
      <c r="B9" s="1700"/>
      <c r="C9" s="1701"/>
      <c r="D9" s="1701"/>
      <c r="E9" s="1701"/>
      <c r="F9" s="1701"/>
      <c r="G9" s="1701"/>
      <c r="H9" s="1701"/>
    </row>
    <row r="10" spans="1:9" ht="9.9499999999999993" customHeight="1" outlineLevel="1">
      <c r="A10" s="1694"/>
      <c r="B10" s="1694"/>
      <c r="C10" s="1694"/>
      <c r="D10" s="1694"/>
      <c r="E10" s="1694"/>
      <c r="F10" s="1694"/>
      <c r="G10" s="1694"/>
      <c r="H10" s="1694"/>
    </row>
    <row r="11" spans="1:9" ht="9.9499999999999993" customHeight="1">
      <c r="A11" s="1694"/>
      <c r="B11" s="1694"/>
      <c r="C11" s="1694"/>
      <c r="D11" s="1694"/>
      <c r="E11" s="1694"/>
      <c r="F11" s="1694"/>
      <c r="G11" s="1694"/>
      <c r="H11" s="1694"/>
    </row>
    <row r="12" spans="1:9" s="1432" customFormat="1" ht="22.5">
      <c r="A12" s="1429" t="s">
        <v>1279</v>
      </c>
      <c r="B12" s="1702" t="s">
        <v>29</v>
      </c>
      <c r="C12" s="1702"/>
      <c r="D12" s="1702"/>
      <c r="E12" s="1430" t="s">
        <v>998</v>
      </c>
      <c r="F12" s="1430" t="s">
        <v>999</v>
      </c>
      <c r="G12" s="1431"/>
      <c r="H12" s="1431" t="s">
        <v>1618</v>
      </c>
      <c r="I12" s="1460"/>
    </row>
    <row r="13" spans="1:9" ht="5.0999999999999996" customHeight="1" thickBot="1">
      <c r="A13" s="1703"/>
      <c r="B13" s="1703"/>
      <c r="C13" s="1703"/>
      <c r="D13" s="1703"/>
      <c r="E13" s="1703"/>
      <c r="F13" s="1703"/>
      <c r="G13" s="1703"/>
      <c r="H13" s="1703"/>
    </row>
    <row r="14" spans="1:9">
      <c r="A14" s="1342">
        <v>1</v>
      </c>
      <c r="B14" s="1696" t="s">
        <v>1631</v>
      </c>
      <c r="C14" s="1696"/>
      <c r="D14" s="1696"/>
      <c r="E14" s="1696"/>
      <c r="F14" s="1696"/>
      <c r="G14" s="1343"/>
      <c r="H14" s="1343">
        <f>H15+H16+H17</f>
        <v>0</v>
      </c>
    </row>
    <row r="15" spans="1:9" outlineLevel="1">
      <c r="A15" s="1344" t="s">
        <v>1619</v>
      </c>
      <c r="B15" s="1373" t="str">
        <f>'TEHNIČNO VAROVANJE'!B5:D5</f>
        <v>Material</v>
      </c>
      <c r="C15" s="1373"/>
      <c r="D15" s="1373"/>
      <c r="E15" s="1345">
        <v>1</v>
      </c>
      <c r="F15" s="1345" t="s">
        <v>35</v>
      </c>
      <c r="G15" s="1346"/>
      <c r="H15" s="1346">
        <f>'TEHNIČNO VAROVANJE'!H5</f>
        <v>0</v>
      </c>
    </row>
    <row r="16" spans="1:9" outlineLevel="1">
      <c r="A16" s="1347" t="s">
        <v>1620</v>
      </c>
      <c r="B16" s="1374" t="str">
        <f>'TEHNIČNO VAROVANJE'!B36:D36</f>
        <v>Elektro inštalacije</v>
      </c>
      <c r="C16" s="1374"/>
      <c r="D16" s="1374"/>
      <c r="E16" s="1348">
        <v>1</v>
      </c>
      <c r="F16" s="1348" t="s">
        <v>35</v>
      </c>
      <c r="G16" s="1349"/>
      <c r="H16" s="1349">
        <f>'TEHNIČNO VAROVANJE'!H36</f>
        <v>0</v>
      </c>
    </row>
    <row r="17" spans="1:8" ht="15.75" outlineLevel="1" thickBot="1">
      <c r="A17" s="1347" t="s">
        <v>1621</v>
      </c>
      <c r="B17" s="1699" t="str">
        <f>'TEHNIČNO VAROVANJE'!B48:D48</f>
        <v>Delo in priklopni stroški</v>
      </c>
      <c r="C17" s="1699"/>
      <c r="D17" s="1699"/>
      <c r="E17" s="1348">
        <v>1</v>
      </c>
      <c r="F17" s="1348" t="s">
        <v>35</v>
      </c>
      <c r="G17" s="1349"/>
      <c r="H17" s="1349">
        <f>'TEHNIČNO VAROVANJE'!H48</f>
        <v>0</v>
      </c>
    </row>
    <row r="18" spans="1:8" outlineLevel="1">
      <c r="A18" s="1342" t="s">
        <v>1106</v>
      </c>
      <c r="B18" s="1696" t="str">
        <f>'TEHNIČNO VAROVANJE'!B62:H62</f>
        <v>Javljanje vloma</v>
      </c>
      <c r="C18" s="1696"/>
      <c r="D18" s="1696"/>
      <c r="E18" s="1696"/>
      <c r="F18" s="1696"/>
      <c r="G18" s="1343"/>
      <c r="H18" s="1343">
        <f>H19+H20+H21</f>
        <v>0</v>
      </c>
    </row>
    <row r="19" spans="1:8" outlineLevel="1">
      <c r="A19" s="1344" t="s">
        <v>1622</v>
      </c>
      <c r="B19" s="1697" t="str">
        <f>'TEHNIČNO VAROVANJE'!B64:D64</f>
        <v>Material</v>
      </c>
      <c r="C19" s="1697" t="e">
        <f>IF(#REF!&lt;&gt;"",#REF!,"")</f>
        <v>#REF!</v>
      </c>
      <c r="D19" s="1697" t="e">
        <f>IF(#REF!&lt;&gt;"",#REF!,"")</f>
        <v>#REF!</v>
      </c>
      <c r="E19" s="1345">
        <v>1</v>
      </c>
      <c r="F19" s="1345" t="s">
        <v>35</v>
      </c>
      <c r="G19" s="1346"/>
      <c r="H19" s="1346">
        <f>'TEHNIČNO VAROVANJE'!H64</f>
        <v>0</v>
      </c>
    </row>
    <row r="20" spans="1:8" outlineLevel="1">
      <c r="A20" s="1347" t="s">
        <v>1623</v>
      </c>
      <c r="B20" s="1695" t="str">
        <f>'TEHNIČNO VAROVANJE'!B79:D79</f>
        <v>Elektro inštalacije</v>
      </c>
      <c r="C20" s="1695" t="e">
        <f>IF(#REF!&lt;&gt;"",#REF!,"")</f>
        <v>#REF!</v>
      </c>
      <c r="D20" s="1695" t="e">
        <f>IF(#REF!&lt;&gt;"",#REF!,"")</f>
        <v>#REF!</v>
      </c>
      <c r="E20" s="1348">
        <v>1</v>
      </c>
      <c r="F20" s="1348" t="s">
        <v>35</v>
      </c>
      <c r="G20" s="1349"/>
      <c r="H20" s="1349">
        <f>'TEHNIČNO VAROVANJE'!H79</f>
        <v>0</v>
      </c>
    </row>
    <row r="21" spans="1:8" ht="15.75" outlineLevel="1" thickBot="1">
      <c r="A21" s="1347" t="s">
        <v>1624</v>
      </c>
      <c r="B21" s="1695" t="str">
        <f>'TEHNIČNO VAROVANJE'!B86:D86</f>
        <v>Delo in priklopni stroški</v>
      </c>
      <c r="C21" s="1695" t="e">
        <f>IF(#REF!&lt;&gt;"",#REF!,"")</f>
        <v>#REF!</v>
      </c>
      <c r="D21" s="1695" t="e">
        <f>IF(#REF!&lt;&gt;"",#REF!,"")</f>
        <v>#REF!</v>
      </c>
      <c r="E21" s="1348">
        <v>1</v>
      </c>
      <c r="F21" s="1348" t="s">
        <v>35</v>
      </c>
      <c r="G21" s="1349"/>
      <c r="H21" s="1349">
        <f>'TEHNIČNO VAROVANJE'!H86</f>
        <v>0</v>
      </c>
    </row>
    <row r="22" spans="1:8" outlineLevel="1">
      <c r="A22" s="1342" t="s">
        <v>1108</v>
      </c>
      <c r="B22" s="1696" t="str">
        <f>'TEHNIČNO VAROVANJE'!B93:H93</f>
        <v>Video nadzor</v>
      </c>
      <c r="C22" s="1696"/>
      <c r="D22" s="1696"/>
      <c r="E22" s="1696"/>
      <c r="F22" s="1696"/>
      <c r="G22" s="1343"/>
      <c r="H22" s="1343">
        <f>H23+H24+H25</f>
        <v>0</v>
      </c>
    </row>
    <row r="23" spans="1:8" outlineLevel="1">
      <c r="A23" s="1344" t="s">
        <v>1625</v>
      </c>
      <c r="B23" s="1697" t="str">
        <f>'TEHNIČNO VAROVANJE'!B95:D95</f>
        <v>Material</v>
      </c>
      <c r="C23" s="1697" t="e">
        <f>IF(#REF!&lt;&gt;"",#REF!,"")</f>
        <v>#REF!</v>
      </c>
      <c r="D23" s="1697" t="e">
        <f>IF(#REF!&lt;&gt;"",#REF!,"")</f>
        <v>#REF!</v>
      </c>
      <c r="E23" s="1345">
        <v>1</v>
      </c>
      <c r="F23" s="1345" t="s">
        <v>35</v>
      </c>
      <c r="G23" s="1346"/>
      <c r="H23" s="1346">
        <f>'TEHNIČNO VAROVANJE'!H95</f>
        <v>0</v>
      </c>
    </row>
    <row r="24" spans="1:8" outlineLevel="1">
      <c r="A24" s="1347" t="s">
        <v>1626</v>
      </c>
      <c r="B24" s="1695" t="str">
        <f>'TEHNIČNO VAROVANJE'!B122:D122</f>
        <v>Elektro inštalacije</v>
      </c>
      <c r="C24" s="1695" t="e">
        <f>IF(#REF!&lt;&gt;"",#REF!,"")</f>
        <v>#REF!</v>
      </c>
      <c r="D24" s="1695" t="e">
        <f>IF(#REF!&lt;&gt;"",#REF!,"")</f>
        <v>#REF!</v>
      </c>
      <c r="E24" s="1348">
        <v>1</v>
      </c>
      <c r="F24" s="1348" t="s">
        <v>35</v>
      </c>
      <c r="G24" s="1349"/>
      <c r="H24" s="1349">
        <f>'TEHNIČNO VAROVANJE'!H122</f>
        <v>0</v>
      </c>
    </row>
    <row r="25" spans="1:8" outlineLevel="1">
      <c r="A25" s="1350" t="s">
        <v>1627</v>
      </c>
      <c r="B25" s="1351" t="str">
        <f>'TEHNIČNO VAROVANJE'!B130:D130</f>
        <v>Delo in priklopni stroški</v>
      </c>
      <c r="C25" s="1351"/>
      <c r="D25" s="1351"/>
      <c r="E25" s="1348">
        <v>1</v>
      </c>
      <c r="F25" s="1348" t="s">
        <v>35</v>
      </c>
      <c r="G25" s="1352"/>
      <c r="H25" s="1349">
        <f>'TEHNIČNO VAROVANJE'!H130</f>
        <v>0</v>
      </c>
    </row>
    <row r="26" spans="1:8">
      <c r="A26" s="1353"/>
      <c r="B26" s="1698" t="s">
        <v>895</v>
      </c>
      <c r="C26" s="1698"/>
      <c r="D26" s="1698"/>
      <c r="E26" s="1698"/>
      <c r="F26" s="1698"/>
      <c r="G26" s="1354"/>
      <c r="H26" s="1354">
        <f>H14+H18+H22</f>
        <v>0</v>
      </c>
    </row>
    <row r="27" spans="1:8" ht="9.9499999999999993" customHeight="1">
      <c r="A27" s="1694"/>
      <c r="B27" s="1694"/>
      <c r="C27" s="1694"/>
      <c r="D27" s="1694"/>
      <c r="E27" s="1694"/>
      <c r="F27" s="1694"/>
      <c r="G27" s="1694"/>
      <c r="H27" s="1694"/>
    </row>
  </sheetData>
  <mergeCells count="30">
    <mergeCell ref="A8:B8"/>
    <mergeCell ref="C8:H8"/>
    <mergeCell ref="A1:H1"/>
    <mergeCell ref="A2:H2"/>
    <mergeCell ref="A3:B3"/>
    <mergeCell ref="C3:H3"/>
    <mergeCell ref="A4:B4"/>
    <mergeCell ref="C4:H4"/>
    <mergeCell ref="A5:B5"/>
    <mergeCell ref="C5:H5"/>
    <mergeCell ref="A6:B6"/>
    <mergeCell ref="C6:H6"/>
    <mergeCell ref="A7:H7"/>
    <mergeCell ref="B14:F14"/>
    <mergeCell ref="B17:D17"/>
    <mergeCell ref="B18:F18"/>
    <mergeCell ref="B19:D19"/>
    <mergeCell ref="A9:B9"/>
    <mergeCell ref="C9:H9"/>
    <mergeCell ref="A10:H10"/>
    <mergeCell ref="A11:H11"/>
    <mergeCell ref="B12:D12"/>
    <mergeCell ref="A13:H13"/>
    <mergeCell ref="A27:H27"/>
    <mergeCell ref="B20:D20"/>
    <mergeCell ref="B21:D21"/>
    <mergeCell ref="B22:F22"/>
    <mergeCell ref="B23:D23"/>
    <mergeCell ref="B24:D24"/>
    <mergeCell ref="B26:F26"/>
  </mergeCells>
  <hyperlinks>
    <hyperlink ref="A14:F14" location="NASLOV1" display="NASLOV1"/>
    <hyperlink ref="A18:F18" location="NASLOV1" display="NASLOV1"/>
    <hyperlink ref="A21:D21" location="NASLOV1.2" display="1.2"/>
    <hyperlink ref="A22:F22" location="NASLOV1" display="NASLOV1"/>
    <hyperlink ref="A23:D23" location="NASLOV1.1" display="1.1"/>
    <hyperlink ref="A24:D24" location="NASLOV1.2" display="1.2"/>
  </hyperlinks>
  <pageMargins left="0.98425196850393704" right="0.19685039370078741" top="0.78740157480314965" bottom="0.78740157480314965" header="0.19685039370078741" footer="0.19685039370078741"/>
  <pageSetup paperSize="9" scale="80" fitToHeight="0" orientation="portrait" r:id="rId1"/>
  <headerFooter>
    <oddFooter>&amp;L&amp;"ISOCPEUR,Krepko"Popis materiala, del in inštalacij&amp;R&amp;"ISOCPEUR,Krepko"List &amp;P od &amp;N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7"/>
  <sheetViews>
    <sheetView view="pageBreakPreview" topLeftCell="A118" zoomScale="115" zoomScaleNormal="100" zoomScaleSheetLayoutView="115" workbookViewId="0">
      <selection activeCell="K3" sqref="K3"/>
    </sheetView>
  </sheetViews>
  <sheetFormatPr defaultRowHeight="15" outlineLevelRow="2" outlineLevelCol="1"/>
  <cols>
    <col min="1" max="1" width="7.7109375" style="1341" customWidth="1"/>
    <col min="2" max="2" width="11.7109375" style="1341" customWidth="1"/>
    <col min="3" max="3" width="65.7109375" style="1341" customWidth="1"/>
    <col min="4" max="4" width="20.7109375" style="1341" customWidth="1"/>
    <col min="5" max="5" width="6.7109375" style="1341" customWidth="1"/>
    <col min="6" max="6" width="7.7109375" style="1341" customWidth="1"/>
    <col min="7" max="7" width="10.140625" style="1341" customWidth="1" outlineLevel="1"/>
    <col min="8" max="8" width="12.140625" style="1341" customWidth="1" outlineLevel="1"/>
    <col min="9" max="9" width="3.7109375" style="1341" customWidth="1"/>
    <col min="10" max="16384" width="9.140625" style="1341"/>
  </cols>
  <sheetData>
    <row r="1" spans="1:9" s="1432" customFormat="1" ht="33.75">
      <c r="A1" s="1429" t="s">
        <v>1279</v>
      </c>
      <c r="B1" s="1433" t="s">
        <v>1628</v>
      </c>
      <c r="C1" s="1433" t="s">
        <v>1629</v>
      </c>
      <c r="D1" s="1433" t="s">
        <v>1630</v>
      </c>
      <c r="E1" s="1433" t="s">
        <v>998</v>
      </c>
      <c r="F1" s="1433" t="s">
        <v>999</v>
      </c>
      <c r="G1" s="1434" t="s">
        <v>1617</v>
      </c>
      <c r="H1" s="1434" t="s">
        <v>1618</v>
      </c>
      <c r="I1" s="1460"/>
    </row>
    <row r="2" spans="1:9" ht="5.0999999999999996" customHeight="1" thickBot="1">
      <c r="A2" s="1703"/>
      <c r="B2" s="1703"/>
      <c r="C2" s="1703"/>
      <c r="D2" s="1703"/>
      <c r="E2" s="1703"/>
      <c r="F2" s="1703"/>
      <c r="G2" s="1703"/>
      <c r="H2" s="1703"/>
    </row>
    <row r="3" spans="1:9" ht="15.75" thickBot="1">
      <c r="A3" s="1355" t="s">
        <v>1103</v>
      </c>
      <c r="B3" s="1712" t="s">
        <v>1631</v>
      </c>
      <c r="C3" s="1712"/>
      <c r="D3" s="1712"/>
      <c r="E3" s="1712"/>
      <c r="F3" s="1712"/>
      <c r="G3" s="1712"/>
      <c r="H3" s="1713"/>
    </row>
    <row r="4" spans="1:9" ht="9.9499999999999993" customHeight="1" outlineLevel="1">
      <c r="A4" s="1714"/>
      <c r="B4" s="1714"/>
      <c r="C4" s="1714"/>
      <c r="D4" s="1714"/>
      <c r="E4" s="1714"/>
      <c r="F4" s="1714"/>
      <c r="G4" s="1714"/>
      <c r="H4" s="1714"/>
    </row>
    <row r="5" spans="1:9" ht="15.75" outlineLevel="1" thickBot="1">
      <c r="A5" s="1356" t="s">
        <v>1619</v>
      </c>
      <c r="B5" s="1710" t="s">
        <v>1632</v>
      </c>
      <c r="C5" s="1710"/>
      <c r="D5" s="1710"/>
      <c r="E5" s="1357">
        <v>1</v>
      </c>
      <c r="F5" s="1357" t="s">
        <v>35</v>
      </c>
      <c r="G5" s="1358"/>
      <c r="H5" s="1359">
        <f>SUM(H7:H34)</f>
        <v>0</v>
      </c>
    </row>
    <row r="6" spans="1:9" ht="9.9499999999999993" customHeight="1" outlineLevel="2" thickTop="1">
      <c r="A6" s="1709"/>
      <c r="B6" s="1709"/>
      <c r="C6" s="1709"/>
      <c r="D6" s="1709"/>
      <c r="E6" s="1709"/>
      <c r="F6" s="1709"/>
      <c r="G6" s="1709"/>
      <c r="H6" s="1709"/>
    </row>
    <row r="7" spans="1:9" ht="96" outlineLevel="2">
      <c r="A7" s="1360" t="s">
        <v>1633</v>
      </c>
      <c r="B7" s="1361"/>
      <c r="C7" s="1362" t="s">
        <v>1634</v>
      </c>
      <c r="D7" s="1362" t="s">
        <v>1635</v>
      </c>
      <c r="E7" s="1361">
        <v>1</v>
      </c>
      <c r="F7" s="1361" t="s">
        <v>35</v>
      </c>
      <c r="G7" s="1363"/>
      <c r="H7" s="1363">
        <f>SUM(G7*E7)</f>
        <v>0</v>
      </c>
    </row>
    <row r="8" spans="1:9" ht="24" outlineLevel="2">
      <c r="A8" s="1360" t="s">
        <v>1636</v>
      </c>
      <c r="B8" s="1361"/>
      <c r="C8" s="1362" t="s">
        <v>1637</v>
      </c>
      <c r="D8" s="1362" t="s">
        <v>1635</v>
      </c>
      <c r="E8" s="1361">
        <v>1</v>
      </c>
      <c r="F8" s="1361" t="s">
        <v>43</v>
      </c>
      <c r="G8" s="1363"/>
      <c r="H8" s="1363">
        <f t="shared" ref="H8:H12" si="0">SUM(G8*E8)</f>
        <v>0</v>
      </c>
    </row>
    <row r="9" spans="1:9" ht="36" outlineLevel="2">
      <c r="A9" s="1360" t="s">
        <v>1638</v>
      </c>
      <c r="B9" s="1361"/>
      <c r="C9" s="1362" t="s">
        <v>1639</v>
      </c>
      <c r="D9" s="1362" t="s">
        <v>1635</v>
      </c>
      <c r="E9" s="1361">
        <v>1</v>
      </c>
      <c r="F9" s="1361" t="s">
        <v>43</v>
      </c>
      <c r="G9" s="1363"/>
      <c r="H9" s="1363">
        <f t="shared" si="0"/>
        <v>0</v>
      </c>
    </row>
    <row r="10" spans="1:9" ht="36" outlineLevel="2">
      <c r="A10" s="1360" t="s">
        <v>1640</v>
      </c>
      <c r="B10" s="1361"/>
      <c r="C10" s="1362" t="s">
        <v>1641</v>
      </c>
      <c r="D10" s="1362" t="s">
        <v>1635</v>
      </c>
      <c r="E10" s="1361">
        <v>1</v>
      </c>
      <c r="F10" s="1361" t="s">
        <v>43</v>
      </c>
      <c r="G10" s="1363"/>
      <c r="H10" s="1363">
        <f t="shared" si="0"/>
        <v>0</v>
      </c>
    </row>
    <row r="11" spans="1:9" outlineLevel="2">
      <c r="A11" s="1360" t="s">
        <v>1642</v>
      </c>
      <c r="B11" s="1361"/>
      <c r="C11" s="1362" t="s">
        <v>1643</v>
      </c>
      <c r="D11" s="1362" t="s">
        <v>1635</v>
      </c>
      <c r="E11" s="1361">
        <v>2</v>
      </c>
      <c r="F11" s="1361" t="s">
        <v>43</v>
      </c>
      <c r="G11" s="1363"/>
      <c r="H11" s="1363">
        <f t="shared" si="0"/>
        <v>0</v>
      </c>
    </row>
    <row r="12" spans="1:9" ht="36" outlineLevel="2">
      <c r="A12" s="1360" t="s">
        <v>1644</v>
      </c>
      <c r="B12" s="1361"/>
      <c r="C12" s="1362" t="s">
        <v>1645</v>
      </c>
      <c r="D12" s="1362" t="s">
        <v>1635</v>
      </c>
      <c r="E12" s="1361">
        <v>1</v>
      </c>
      <c r="F12" s="1361" t="s">
        <v>43</v>
      </c>
      <c r="G12" s="1363"/>
      <c r="H12" s="1363">
        <f t="shared" si="0"/>
        <v>0</v>
      </c>
    </row>
    <row r="13" spans="1:9" outlineLevel="2">
      <c r="A13" s="1360"/>
      <c r="B13" s="1361"/>
      <c r="C13" s="1362"/>
      <c r="D13" s="1362"/>
      <c r="E13" s="1361"/>
      <c r="F13" s="1361"/>
      <c r="G13" s="1363"/>
      <c r="H13" s="1363"/>
    </row>
    <row r="14" spans="1:9" ht="36" outlineLevel="2">
      <c r="A14" s="1360" t="s">
        <v>1646</v>
      </c>
      <c r="B14" s="1361"/>
      <c r="C14" s="1362" t="s">
        <v>1647</v>
      </c>
      <c r="D14" s="1362" t="s">
        <v>1635</v>
      </c>
      <c r="E14" s="1361">
        <v>1</v>
      </c>
      <c r="F14" s="1361" t="s">
        <v>43</v>
      </c>
      <c r="G14" s="1363"/>
      <c r="H14" s="1363">
        <f t="shared" ref="H14:H15" si="1">SUM(G14*E14)</f>
        <v>0</v>
      </c>
    </row>
    <row r="15" spans="1:9" ht="36" outlineLevel="2">
      <c r="A15" s="1360" t="s">
        <v>1648</v>
      </c>
      <c r="B15" s="1361"/>
      <c r="C15" s="1362" t="s">
        <v>1649</v>
      </c>
      <c r="D15" s="1362" t="s">
        <v>1635</v>
      </c>
      <c r="E15" s="1361">
        <v>1</v>
      </c>
      <c r="F15" s="1361" t="s">
        <v>43</v>
      </c>
      <c r="G15" s="1363"/>
      <c r="H15" s="1363">
        <f t="shared" si="1"/>
        <v>0</v>
      </c>
    </row>
    <row r="16" spans="1:9" outlineLevel="2">
      <c r="A16" s="1360"/>
      <c r="B16" s="1361"/>
      <c r="C16" s="1362"/>
      <c r="D16" s="1362"/>
      <c r="E16" s="1361"/>
      <c r="F16" s="1361"/>
      <c r="G16" s="1363"/>
      <c r="H16" s="1363"/>
    </row>
    <row r="17" spans="1:8" ht="15.75" customHeight="1" outlineLevel="2">
      <c r="A17" s="1360" t="s">
        <v>1650</v>
      </c>
      <c r="B17" s="1361"/>
      <c r="C17" s="1362" t="s">
        <v>1651</v>
      </c>
      <c r="D17" s="1362" t="s">
        <v>1635</v>
      </c>
      <c r="E17" s="1361">
        <v>15</v>
      </c>
      <c r="F17" s="1361" t="s">
        <v>43</v>
      </c>
      <c r="G17" s="1363"/>
      <c r="H17" s="1363">
        <f t="shared" ref="H17:H29" si="2">SUM(G17*E17)</f>
        <v>0</v>
      </c>
    </row>
    <row r="18" spans="1:8" ht="36" outlineLevel="2">
      <c r="A18" s="1360" t="s">
        <v>1652</v>
      </c>
      <c r="B18" s="1361"/>
      <c r="C18" s="1362" t="s">
        <v>1653</v>
      </c>
      <c r="D18" s="1362" t="s">
        <v>1635</v>
      </c>
      <c r="E18" s="1361">
        <v>6</v>
      </c>
      <c r="F18" s="1361" t="s">
        <v>43</v>
      </c>
      <c r="G18" s="1363"/>
      <c r="H18" s="1363">
        <f t="shared" si="2"/>
        <v>0</v>
      </c>
    </row>
    <row r="19" spans="1:8" outlineLevel="2">
      <c r="A19" s="1360" t="s">
        <v>1654</v>
      </c>
      <c r="B19" s="1361"/>
      <c r="C19" s="1362" t="s">
        <v>1655</v>
      </c>
      <c r="D19" s="1362" t="s">
        <v>1635</v>
      </c>
      <c r="E19" s="1361">
        <v>21</v>
      </c>
      <c r="F19" s="1361" t="s">
        <v>43</v>
      </c>
      <c r="G19" s="1363"/>
      <c r="H19" s="1363">
        <f t="shared" si="2"/>
        <v>0</v>
      </c>
    </row>
    <row r="20" spans="1:8" ht="36" outlineLevel="2">
      <c r="A20" s="1360" t="s">
        <v>1656</v>
      </c>
      <c r="B20" s="1361"/>
      <c r="C20" s="1362" t="s">
        <v>1657</v>
      </c>
      <c r="D20" s="1362" t="s">
        <v>1635</v>
      </c>
      <c r="E20" s="1361">
        <v>21</v>
      </c>
      <c r="F20" s="1361" t="s">
        <v>43</v>
      </c>
      <c r="G20" s="1363"/>
      <c r="H20" s="1363">
        <f t="shared" si="2"/>
        <v>0</v>
      </c>
    </row>
    <row r="21" spans="1:8" ht="24" outlineLevel="2">
      <c r="A21" s="1360" t="s">
        <v>1658</v>
      </c>
      <c r="B21" s="1361"/>
      <c r="C21" s="1362" t="s">
        <v>1659</v>
      </c>
      <c r="D21" s="1362" t="s">
        <v>1635</v>
      </c>
      <c r="E21" s="1361">
        <v>23</v>
      </c>
      <c r="F21" s="1361" t="s">
        <v>43</v>
      </c>
      <c r="G21" s="1363"/>
      <c r="H21" s="1363">
        <f t="shared" si="2"/>
        <v>0</v>
      </c>
    </row>
    <row r="22" spans="1:8" ht="48" outlineLevel="2">
      <c r="A22" s="1360" t="s">
        <v>1660</v>
      </c>
      <c r="B22" s="1361"/>
      <c r="C22" s="1362" t="s">
        <v>1661</v>
      </c>
      <c r="D22" s="1362" t="s">
        <v>1635</v>
      </c>
      <c r="E22" s="1361">
        <v>2</v>
      </c>
      <c r="F22" s="1361" t="s">
        <v>43</v>
      </c>
      <c r="G22" s="1363"/>
      <c r="H22" s="1363">
        <f t="shared" si="2"/>
        <v>0</v>
      </c>
    </row>
    <row r="23" spans="1:8" ht="60" outlineLevel="2">
      <c r="A23" s="1360" t="s">
        <v>1662</v>
      </c>
      <c r="B23" s="1361"/>
      <c r="C23" s="1362" t="s">
        <v>1663</v>
      </c>
      <c r="D23" s="1362" t="s">
        <v>1635</v>
      </c>
      <c r="E23" s="1361">
        <v>15</v>
      </c>
      <c r="F23" s="1361" t="s">
        <v>43</v>
      </c>
      <c r="G23" s="1363"/>
      <c r="H23" s="1363">
        <f t="shared" si="2"/>
        <v>0</v>
      </c>
    </row>
    <row r="24" spans="1:8" ht="60" outlineLevel="2">
      <c r="A24" s="1360" t="s">
        <v>1664</v>
      </c>
      <c r="B24" s="1361"/>
      <c r="C24" s="1362" t="s">
        <v>1665</v>
      </c>
      <c r="D24" s="1362" t="s">
        <v>1635</v>
      </c>
      <c r="E24" s="1361">
        <v>13</v>
      </c>
      <c r="F24" s="1361" t="s">
        <v>43</v>
      </c>
      <c r="G24" s="1363"/>
      <c r="H24" s="1363">
        <f t="shared" si="2"/>
        <v>0</v>
      </c>
    </row>
    <row r="25" spans="1:8" ht="36" outlineLevel="2">
      <c r="A25" s="1360" t="s">
        <v>1666</v>
      </c>
      <c r="B25" s="1361"/>
      <c r="C25" s="1362" t="s">
        <v>1667</v>
      </c>
      <c r="D25" s="1362" t="s">
        <v>1668</v>
      </c>
      <c r="E25" s="1361">
        <v>1700</v>
      </c>
      <c r="F25" s="1361" t="s">
        <v>43</v>
      </c>
      <c r="G25" s="1363"/>
      <c r="H25" s="1363">
        <f t="shared" si="2"/>
        <v>0</v>
      </c>
    </row>
    <row r="26" spans="1:8" ht="24" outlineLevel="2">
      <c r="A26" s="1360" t="s">
        <v>1669</v>
      </c>
      <c r="B26" s="1361"/>
      <c r="C26" s="1362" t="s">
        <v>1670</v>
      </c>
      <c r="D26" s="1362" t="s">
        <v>1671</v>
      </c>
      <c r="E26" s="1361">
        <v>6800</v>
      </c>
      <c r="F26" s="1361" t="s">
        <v>43</v>
      </c>
      <c r="G26" s="1363"/>
      <c r="H26" s="1363">
        <f t="shared" si="2"/>
        <v>0</v>
      </c>
    </row>
    <row r="27" spans="1:8" ht="36" outlineLevel="2">
      <c r="A27" s="1360" t="s">
        <v>1672</v>
      </c>
      <c r="B27" s="1361"/>
      <c r="C27" s="1362" t="s">
        <v>1673</v>
      </c>
      <c r="D27" s="1362" t="s">
        <v>1674</v>
      </c>
      <c r="E27" s="1361">
        <v>44</v>
      </c>
      <c r="F27" s="1361" t="s">
        <v>43</v>
      </c>
      <c r="G27" s="1363"/>
      <c r="H27" s="1363">
        <f t="shared" si="2"/>
        <v>0</v>
      </c>
    </row>
    <row r="28" spans="1:8" ht="48" outlineLevel="2">
      <c r="A28" s="1360" t="s">
        <v>1675</v>
      </c>
      <c r="B28" s="1361"/>
      <c r="C28" s="1362" t="s">
        <v>1676</v>
      </c>
      <c r="D28" s="1362" t="s">
        <v>1635</v>
      </c>
      <c r="E28" s="1361">
        <v>5</v>
      </c>
      <c r="F28" s="1361" t="s">
        <v>43</v>
      </c>
      <c r="G28" s="1363"/>
      <c r="H28" s="1363">
        <f t="shared" si="2"/>
        <v>0</v>
      </c>
    </row>
    <row r="29" spans="1:8" ht="36" outlineLevel="2">
      <c r="A29" s="1360" t="s">
        <v>1677</v>
      </c>
      <c r="B29" s="1361"/>
      <c r="C29" s="1362" t="s">
        <v>1678</v>
      </c>
      <c r="D29" s="1361" t="s">
        <v>1679</v>
      </c>
      <c r="E29" s="1361">
        <v>17</v>
      </c>
      <c r="F29" s="1361" t="s">
        <v>43</v>
      </c>
      <c r="G29" s="1363"/>
      <c r="H29" s="1363">
        <f t="shared" si="2"/>
        <v>0</v>
      </c>
    </row>
    <row r="30" spans="1:8" outlineLevel="2">
      <c r="A30" s="1360"/>
      <c r="B30" s="1361"/>
      <c r="C30" s="1362"/>
      <c r="D30" s="1362"/>
      <c r="E30" s="1361"/>
      <c r="F30" s="1361"/>
      <c r="G30" s="1363"/>
      <c r="H30" s="1363"/>
    </row>
    <row r="31" spans="1:8" ht="24" outlineLevel="2">
      <c r="A31" s="1360" t="s">
        <v>1680</v>
      </c>
      <c r="B31" s="1361"/>
      <c r="C31" s="1362" t="s">
        <v>1681</v>
      </c>
      <c r="D31" s="1362" t="s">
        <v>1635</v>
      </c>
      <c r="E31" s="1361">
        <v>23</v>
      </c>
      <c r="F31" s="1361" t="s">
        <v>43</v>
      </c>
      <c r="G31" s="1363"/>
      <c r="H31" s="1363">
        <f t="shared" ref="H31:H34" si="3">SUM(G31*E31)</f>
        <v>0</v>
      </c>
    </row>
    <row r="32" spans="1:8" ht="24" outlineLevel="2">
      <c r="A32" s="1360" t="s">
        <v>1682</v>
      </c>
      <c r="B32" s="1361"/>
      <c r="C32" s="1362" t="s">
        <v>1683</v>
      </c>
      <c r="D32" s="1362" t="s">
        <v>1635</v>
      </c>
      <c r="E32" s="1361">
        <v>22</v>
      </c>
      <c r="F32" s="1361" t="s">
        <v>43</v>
      </c>
      <c r="G32" s="1363"/>
      <c r="H32" s="1363">
        <f t="shared" si="3"/>
        <v>0</v>
      </c>
    </row>
    <row r="33" spans="1:8" ht="24" outlineLevel="2">
      <c r="A33" s="1360" t="s">
        <v>1684</v>
      </c>
      <c r="B33" s="1361"/>
      <c r="C33" s="1362" t="s">
        <v>1685</v>
      </c>
      <c r="D33" s="1362" t="s">
        <v>1635</v>
      </c>
      <c r="E33" s="1361">
        <v>140</v>
      </c>
      <c r="F33" s="1361" t="s">
        <v>43</v>
      </c>
      <c r="G33" s="1363"/>
      <c r="H33" s="1363">
        <f t="shared" si="3"/>
        <v>0</v>
      </c>
    </row>
    <row r="34" spans="1:8" ht="24" outlineLevel="2">
      <c r="A34" s="1360" t="s">
        <v>1686</v>
      </c>
      <c r="B34" s="1361"/>
      <c r="C34" s="1362" t="s">
        <v>1687</v>
      </c>
      <c r="D34" s="1362" t="s">
        <v>1635</v>
      </c>
      <c r="E34" s="1361">
        <v>15</v>
      </c>
      <c r="F34" s="1361" t="s">
        <v>43</v>
      </c>
      <c r="G34" s="1363"/>
      <c r="H34" s="1363">
        <f t="shared" si="3"/>
        <v>0</v>
      </c>
    </row>
    <row r="35" spans="1:8" outlineLevel="2">
      <c r="A35" s="1360"/>
      <c r="B35" s="1361"/>
      <c r="C35" s="1362"/>
      <c r="D35" s="1362"/>
      <c r="E35" s="1361"/>
      <c r="F35" s="1361"/>
      <c r="G35" s="1364"/>
      <c r="H35" s="1364"/>
    </row>
    <row r="36" spans="1:8" ht="15.75" outlineLevel="2" thickBot="1">
      <c r="A36" s="1356" t="s">
        <v>1620</v>
      </c>
      <c r="B36" s="1710" t="s">
        <v>1688</v>
      </c>
      <c r="C36" s="1710"/>
      <c r="D36" s="1710"/>
      <c r="E36" s="1357">
        <v>1</v>
      </c>
      <c r="F36" s="1357" t="s">
        <v>35</v>
      </c>
      <c r="G36" s="1358"/>
      <c r="H36" s="1359">
        <f>SUM(H38:H46)</f>
        <v>0</v>
      </c>
    </row>
    <row r="37" spans="1:8" ht="15.75" outlineLevel="2" thickTop="1">
      <c r="A37" s="1711"/>
      <c r="B37" s="1711"/>
      <c r="C37" s="1711"/>
      <c r="D37" s="1711"/>
      <c r="E37" s="1711"/>
      <c r="F37" s="1711"/>
      <c r="G37" s="1711"/>
      <c r="H37" s="1711"/>
    </row>
    <row r="38" spans="1:8" ht="24" outlineLevel="2">
      <c r="A38" s="1360" t="s">
        <v>1689</v>
      </c>
      <c r="B38" s="1361"/>
      <c r="C38" s="1362" t="s">
        <v>1690</v>
      </c>
      <c r="D38" s="1362" t="s">
        <v>1691</v>
      </c>
      <c r="E38" s="1361">
        <v>20</v>
      </c>
      <c r="F38" s="1361" t="s">
        <v>321</v>
      </c>
      <c r="G38" s="1363"/>
      <c r="H38" s="1363">
        <f t="shared" ref="H38:H46" si="4">SUM(G38*E38)</f>
        <v>0</v>
      </c>
    </row>
    <row r="39" spans="1:8" ht="24" outlineLevel="2">
      <c r="A39" s="1360" t="s">
        <v>1692</v>
      </c>
      <c r="B39" s="1361"/>
      <c r="C39" s="1362" t="s">
        <v>1693</v>
      </c>
      <c r="D39" s="1362" t="s">
        <v>1694</v>
      </c>
      <c r="E39" s="1361">
        <v>100</v>
      </c>
      <c r="F39" s="1361" t="s">
        <v>321</v>
      </c>
      <c r="G39" s="1363"/>
      <c r="H39" s="1363">
        <f t="shared" si="4"/>
        <v>0</v>
      </c>
    </row>
    <row r="40" spans="1:8" ht="25.5" customHeight="1" outlineLevel="2">
      <c r="A40" s="1360" t="s">
        <v>1695</v>
      </c>
      <c r="B40" s="1361"/>
      <c r="C40" s="1362" t="s">
        <v>1696</v>
      </c>
      <c r="D40" s="1362" t="s">
        <v>1697</v>
      </c>
      <c r="E40" s="1361">
        <v>1500</v>
      </c>
      <c r="F40" s="1361" t="s">
        <v>321</v>
      </c>
      <c r="G40" s="1363"/>
      <c r="H40" s="1363">
        <f t="shared" si="4"/>
        <v>0</v>
      </c>
    </row>
    <row r="41" spans="1:8" ht="36" outlineLevel="2">
      <c r="A41" s="1360" t="s">
        <v>1698</v>
      </c>
      <c r="B41" s="1361"/>
      <c r="C41" s="1362" t="s">
        <v>1699</v>
      </c>
      <c r="D41" s="1362" t="s">
        <v>1700</v>
      </c>
      <c r="E41" s="1361">
        <v>650</v>
      </c>
      <c r="F41" s="1361" t="s">
        <v>321</v>
      </c>
      <c r="G41" s="1363"/>
      <c r="H41" s="1363">
        <f t="shared" si="4"/>
        <v>0</v>
      </c>
    </row>
    <row r="42" spans="1:8" outlineLevel="2">
      <c r="A42" s="1360" t="s">
        <v>1701</v>
      </c>
      <c r="B42" s="1361"/>
      <c r="C42" s="1362" t="s">
        <v>1702</v>
      </c>
      <c r="D42" s="1362" t="s">
        <v>1635</v>
      </c>
      <c r="E42" s="1361">
        <v>3</v>
      </c>
      <c r="F42" s="1361" t="s">
        <v>43</v>
      </c>
      <c r="G42" s="1363"/>
      <c r="H42" s="1363">
        <f t="shared" si="4"/>
        <v>0</v>
      </c>
    </row>
    <row r="43" spans="1:8" ht="24" outlineLevel="2">
      <c r="A43" s="1360" t="s">
        <v>1703</v>
      </c>
      <c r="B43" s="1361"/>
      <c r="C43" s="1362" t="s">
        <v>1704</v>
      </c>
      <c r="D43" s="1362" t="s">
        <v>1705</v>
      </c>
      <c r="E43" s="1361">
        <v>200</v>
      </c>
      <c r="F43" s="1361" t="s">
        <v>321</v>
      </c>
      <c r="G43" s="1363"/>
      <c r="H43" s="1363">
        <f t="shared" si="4"/>
        <v>0</v>
      </c>
    </row>
    <row r="44" spans="1:8" ht="24" outlineLevel="2">
      <c r="A44" s="1360" t="s">
        <v>1706</v>
      </c>
      <c r="B44" s="1361"/>
      <c r="C44" s="1362" t="s">
        <v>1707</v>
      </c>
      <c r="D44" s="1362" t="s">
        <v>1708</v>
      </c>
      <c r="E44" s="1361">
        <v>150</v>
      </c>
      <c r="F44" s="1361" t="s">
        <v>321</v>
      </c>
      <c r="G44" s="1363"/>
      <c r="H44" s="1363">
        <f t="shared" si="4"/>
        <v>0</v>
      </c>
    </row>
    <row r="45" spans="1:8" ht="24" outlineLevel="2">
      <c r="A45" s="1360" t="s">
        <v>1709</v>
      </c>
      <c r="B45" s="1361"/>
      <c r="C45" s="1362" t="s">
        <v>1710</v>
      </c>
      <c r="D45" s="1362" t="s">
        <v>1711</v>
      </c>
      <c r="E45" s="1361">
        <v>50</v>
      </c>
      <c r="F45" s="1361" t="s">
        <v>321</v>
      </c>
      <c r="G45" s="1363"/>
      <c r="H45" s="1363">
        <f t="shared" si="4"/>
        <v>0</v>
      </c>
    </row>
    <row r="46" spans="1:8" outlineLevel="2">
      <c r="A46" s="1360" t="s">
        <v>1712</v>
      </c>
      <c r="B46" s="1361"/>
      <c r="C46" s="1362" t="s">
        <v>1713</v>
      </c>
      <c r="D46" s="1362" t="s">
        <v>1635</v>
      </c>
      <c r="E46" s="1361">
        <v>1</v>
      </c>
      <c r="F46" s="1361" t="s">
        <v>35</v>
      </c>
      <c r="G46" s="1363"/>
      <c r="H46" s="1363">
        <f t="shared" si="4"/>
        <v>0</v>
      </c>
    </row>
    <row r="47" spans="1:8" outlineLevel="2">
      <c r="A47" s="1360"/>
      <c r="B47" s="1361"/>
      <c r="C47" s="1362"/>
      <c r="D47" s="1362"/>
      <c r="E47" s="1361"/>
      <c r="F47" s="1361"/>
      <c r="G47" s="1364"/>
      <c r="H47" s="1364"/>
    </row>
    <row r="48" spans="1:8" ht="15.75" outlineLevel="1" thickBot="1">
      <c r="A48" s="1356" t="s">
        <v>1621</v>
      </c>
      <c r="B48" s="1710" t="s">
        <v>1714</v>
      </c>
      <c r="C48" s="1710"/>
      <c r="D48" s="1710"/>
      <c r="E48" s="1357">
        <v>1</v>
      </c>
      <c r="F48" s="1357" t="s">
        <v>35</v>
      </c>
      <c r="G48" s="1358"/>
      <c r="H48" s="1359">
        <f>SUM(H50:H60)</f>
        <v>0</v>
      </c>
    </row>
    <row r="49" spans="1:8" ht="15" customHeight="1" outlineLevel="2" thickTop="1">
      <c r="A49" s="1711"/>
      <c r="B49" s="1711"/>
      <c r="C49" s="1711"/>
      <c r="D49" s="1711"/>
      <c r="E49" s="1711"/>
      <c r="F49" s="1711"/>
      <c r="G49" s="1711"/>
      <c r="H49" s="1711"/>
    </row>
    <row r="50" spans="1:8" ht="43.5" customHeight="1" outlineLevel="2">
      <c r="A50" s="1360" t="s">
        <v>1715</v>
      </c>
      <c r="B50" s="1361"/>
      <c r="C50" s="1362" t="s">
        <v>1716</v>
      </c>
      <c r="D50" s="1362" t="s">
        <v>1635</v>
      </c>
      <c r="E50" s="1361">
        <v>1</v>
      </c>
      <c r="F50" s="1361" t="s">
        <v>35</v>
      </c>
      <c r="G50" s="1363"/>
      <c r="H50" s="1363">
        <f t="shared" ref="H50:H54" si="5">SUM(G50*E50)</f>
        <v>0</v>
      </c>
    </row>
    <row r="51" spans="1:8" ht="24" customHeight="1" outlineLevel="2">
      <c r="A51" s="1360" t="s">
        <v>1717</v>
      </c>
      <c r="B51" s="1361"/>
      <c r="C51" s="1362" t="s">
        <v>1718</v>
      </c>
      <c r="D51" s="1362" t="s">
        <v>1635</v>
      </c>
      <c r="E51" s="1361">
        <v>1</v>
      </c>
      <c r="F51" s="1361" t="s">
        <v>35</v>
      </c>
      <c r="G51" s="1363"/>
      <c r="H51" s="1363">
        <f t="shared" si="5"/>
        <v>0</v>
      </c>
    </row>
    <row r="52" spans="1:8" ht="72" outlineLevel="2">
      <c r="A52" s="1360" t="s">
        <v>1719</v>
      </c>
      <c r="B52" s="1361"/>
      <c r="C52" s="1362" t="s">
        <v>1720</v>
      </c>
      <c r="D52" s="1362" t="s">
        <v>1635</v>
      </c>
      <c r="E52" s="1361">
        <v>1</v>
      </c>
      <c r="F52" s="1361" t="s">
        <v>35</v>
      </c>
      <c r="G52" s="1363"/>
      <c r="H52" s="1363">
        <f t="shared" si="5"/>
        <v>0</v>
      </c>
    </row>
    <row r="53" spans="1:8" ht="48" outlineLevel="2">
      <c r="A53" s="1360" t="s">
        <v>1721</v>
      </c>
      <c r="B53" s="1361"/>
      <c r="C53" s="1362" t="s">
        <v>1722</v>
      </c>
      <c r="D53" s="1362" t="s">
        <v>1635</v>
      </c>
      <c r="E53" s="1361">
        <v>1</v>
      </c>
      <c r="F53" s="1361" t="s">
        <v>35</v>
      </c>
      <c r="G53" s="1363"/>
      <c r="H53" s="1363">
        <f t="shared" si="5"/>
        <v>0</v>
      </c>
    </row>
    <row r="54" spans="1:8" outlineLevel="2">
      <c r="A54" s="1360" t="s">
        <v>1723</v>
      </c>
      <c r="B54" s="1361"/>
      <c r="C54" s="1361" t="s">
        <v>1724</v>
      </c>
      <c r="D54" s="1362" t="s">
        <v>1635</v>
      </c>
      <c r="E54" s="1361">
        <v>1</v>
      </c>
      <c r="F54" s="1361" t="s">
        <v>35</v>
      </c>
      <c r="G54" s="1363"/>
      <c r="H54" s="1363">
        <f t="shared" si="5"/>
        <v>0</v>
      </c>
    </row>
    <row r="55" spans="1:8" outlineLevel="2">
      <c r="A55" s="1360"/>
      <c r="B55" s="1361"/>
      <c r="C55" s="1361"/>
      <c r="D55" s="1362"/>
      <c r="E55" s="1361"/>
      <c r="F55" s="1361"/>
      <c r="G55" s="1363"/>
      <c r="H55" s="1363"/>
    </row>
    <row r="56" spans="1:8" ht="36" outlineLevel="2">
      <c r="A56" s="1360" t="s">
        <v>1725</v>
      </c>
      <c r="B56" s="1361"/>
      <c r="C56" s="1362" t="s">
        <v>1726</v>
      </c>
      <c r="D56" s="1362" t="s">
        <v>1635</v>
      </c>
      <c r="E56" s="1361">
        <v>1</v>
      </c>
      <c r="F56" s="1361" t="s">
        <v>35</v>
      </c>
      <c r="G56" s="1363"/>
      <c r="H56" s="1363">
        <f t="shared" ref="H56:H58" si="6">SUM(G56*E56)</f>
        <v>0</v>
      </c>
    </row>
    <row r="57" spans="1:8" ht="24" outlineLevel="2">
      <c r="A57" s="1360" t="s">
        <v>1727</v>
      </c>
      <c r="B57" s="1361"/>
      <c r="C57" s="1362" t="s">
        <v>1728</v>
      </c>
      <c r="D57" s="1362" t="s">
        <v>1635</v>
      </c>
      <c r="E57" s="1361">
        <v>1</v>
      </c>
      <c r="F57" s="1361" t="s">
        <v>35</v>
      </c>
      <c r="G57" s="1363"/>
      <c r="H57" s="1363">
        <f t="shared" si="6"/>
        <v>0</v>
      </c>
    </row>
    <row r="58" spans="1:8" ht="36" outlineLevel="2">
      <c r="A58" s="1360" t="s">
        <v>1729</v>
      </c>
      <c r="B58" s="1361"/>
      <c r="C58" s="1362" t="s">
        <v>1730</v>
      </c>
      <c r="D58" s="1362" t="s">
        <v>1635</v>
      </c>
      <c r="E58" s="1361">
        <v>1</v>
      </c>
      <c r="F58" s="1361" t="s">
        <v>35</v>
      </c>
      <c r="G58" s="1363"/>
      <c r="H58" s="1363">
        <f t="shared" si="6"/>
        <v>0</v>
      </c>
    </row>
    <row r="59" spans="1:8" outlineLevel="2">
      <c r="A59" s="1360"/>
      <c r="B59" s="1361"/>
      <c r="C59" s="1362"/>
      <c r="D59" s="1362"/>
      <c r="E59" s="1361"/>
      <c r="F59" s="1361"/>
      <c r="G59" s="1363"/>
      <c r="H59" s="1363"/>
    </row>
    <row r="60" spans="1:8" outlineLevel="2">
      <c r="A60" s="1360" t="s">
        <v>1731</v>
      </c>
      <c r="B60" s="1361"/>
      <c r="C60" s="1362" t="s">
        <v>1732</v>
      </c>
      <c r="D60" s="1362" t="s">
        <v>1635</v>
      </c>
      <c r="E60" s="1361">
        <v>1</v>
      </c>
      <c r="F60" s="1361" t="s">
        <v>35</v>
      </c>
      <c r="G60" s="1363"/>
      <c r="H60" s="1363">
        <f t="shared" ref="H60" si="7">SUM(G60*E60)</f>
        <v>0</v>
      </c>
    </row>
    <row r="61" spans="1:8" ht="15" customHeight="1" outlineLevel="1" thickBot="1">
      <c r="A61" s="1715"/>
      <c r="B61" s="1715"/>
      <c r="C61" s="1715"/>
      <c r="D61" s="1715"/>
      <c r="E61" s="1715"/>
      <c r="F61" s="1715"/>
      <c r="G61" s="1715"/>
      <c r="H61" s="1715"/>
    </row>
    <row r="62" spans="1:8" ht="15.75" thickBot="1">
      <c r="A62" s="1355" t="s">
        <v>1106</v>
      </c>
      <c r="B62" s="1712" t="s">
        <v>1733</v>
      </c>
      <c r="C62" s="1712"/>
      <c r="D62" s="1712"/>
      <c r="E62" s="1712"/>
      <c r="F62" s="1712"/>
      <c r="G62" s="1712"/>
      <c r="H62" s="1713"/>
    </row>
    <row r="63" spans="1:8">
      <c r="A63" s="1714"/>
      <c r="B63" s="1714"/>
      <c r="C63" s="1714"/>
      <c r="D63" s="1714"/>
      <c r="E63" s="1714"/>
      <c r="F63" s="1714"/>
      <c r="G63" s="1714"/>
      <c r="H63" s="1714"/>
    </row>
    <row r="64" spans="1:8" ht="15.75" thickBot="1">
      <c r="A64" s="1356" t="s">
        <v>1622</v>
      </c>
      <c r="B64" s="1710" t="s">
        <v>1632</v>
      </c>
      <c r="C64" s="1710"/>
      <c r="D64" s="1710"/>
      <c r="E64" s="1357">
        <v>1</v>
      </c>
      <c r="F64" s="1357" t="s">
        <v>35</v>
      </c>
      <c r="G64" s="1358"/>
      <c r="H64" s="1359">
        <f>SUM(H66:H77)</f>
        <v>0</v>
      </c>
    </row>
    <row r="65" spans="1:8" ht="15.75" thickTop="1">
      <c r="A65" s="1709"/>
      <c r="B65" s="1709"/>
      <c r="C65" s="1709"/>
      <c r="D65" s="1709"/>
      <c r="E65" s="1709"/>
      <c r="F65" s="1709"/>
      <c r="G65" s="1709"/>
      <c r="H65" s="1709"/>
    </row>
    <row r="66" spans="1:8" ht="120">
      <c r="A66" s="1360" t="s">
        <v>1734</v>
      </c>
      <c r="B66" s="1361"/>
      <c r="C66" s="1362" t="s">
        <v>1735</v>
      </c>
      <c r="D66" s="1362" t="s">
        <v>1635</v>
      </c>
      <c r="E66" s="1361">
        <v>1</v>
      </c>
      <c r="F66" s="1361" t="s">
        <v>35</v>
      </c>
      <c r="G66" s="1363"/>
      <c r="H66" s="1363">
        <f t="shared" ref="H66:H77" si="8">SUM(G66*E66)</f>
        <v>0</v>
      </c>
    </row>
    <row r="67" spans="1:8">
      <c r="A67" s="1360" t="s">
        <v>1736</v>
      </c>
      <c r="B67" s="1361"/>
      <c r="C67" s="1362" t="s">
        <v>1737</v>
      </c>
      <c r="D67" s="1362" t="s">
        <v>1635</v>
      </c>
      <c r="E67" s="1361">
        <v>1</v>
      </c>
      <c r="F67" s="1361" t="s">
        <v>43</v>
      </c>
      <c r="G67" s="1363"/>
      <c r="H67" s="1363">
        <f t="shared" si="8"/>
        <v>0</v>
      </c>
    </row>
    <row r="68" spans="1:8" ht="60">
      <c r="A68" s="1360" t="s">
        <v>1738</v>
      </c>
      <c r="B68" s="1361"/>
      <c r="C68" s="1362" t="s">
        <v>1739</v>
      </c>
      <c r="D68" s="1362" t="s">
        <v>1635</v>
      </c>
      <c r="E68" s="1361">
        <v>1</v>
      </c>
      <c r="F68" s="1361" t="s">
        <v>43</v>
      </c>
      <c r="G68" s="1363"/>
      <c r="H68" s="1363">
        <f t="shared" si="8"/>
        <v>0</v>
      </c>
    </row>
    <row r="69" spans="1:8" ht="60">
      <c r="A69" s="1360" t="s">
        <v>1740</v>
      </c>
      <c r="B69" s="1361"/>
      <c r="C69" s="1362" t="s">
        <v>1741</v>
      </c>
      <c r="D69" s="1362" t="s">
        <v>1635</v>
      </c>
      <c r="E69" s="1361">
        <v>1</v>
      </c>
      <c r="F69" s="1361" t="s">
        <v>43</v>
      </c>
      <c r="G69" s="1363"/>
      <c r="H69" s="1363">
        <f t="shared" si="8"/>
        <v>0</v>
      </c>
    </row>
    <row r="70" spans="1:8" ht="72">
      <c r="A70" s="1360" t="s">
        <v>1742</v>
      </c>
      <c r="B70" s="1361"/>
      <c r="C70" s="1362" t="s">
        <v>1743</v>
      </c>
      <c r="D70" s="1362" t="s">
        <v>1635</v>
      </c>
      <c r="E70" s="1361">
        <v>1</v>
      </c>
      <c r="F70" s="1361" t="s">
        <v>43</v>
      </c>
      <c r="G70" s="1363"/>
      <c r="H70" s="1363">
        <f t="shared" si="8"/>
        <v>0</v>
      </c>
    </row>
    <row r="71" spans="1:8">
      <c r="A71" s="1360" t="s">
        <v>1744</v>
      </c>
      <c r="B71" s="1361"/>
      <c r="C71" s="1362" t="s">
        <v>1737</v>
      </c>
      <c r="D71" s="1362" t="s">
        <v>1635</v>
      </c>
      <c r="E71" s="1361">
        <v>1</v>
      </c>
      <c r="F71" s="1361" t="s">
        <v>43</v>
      </c>
      <c r="G71" s="1363"/>
      <c r="H71" s="1363">
        <f t="shared" si="8"/>
        <v>0</v>
      </c>
    </row>
    <row r="72" spans="1:8">
      <c r="A72" s="1360" t="s">
        <v>1745</v>
      </c>
      <c r="B72" s="1361"/>
      <c r="C72" s="1361" t="s">
        <v>1746</v>
      </c>
      <c r="D72" s="1362" t="s">
        <v>1747</v>
      </c>
      <c r="E72" s="1361">
        <v>4</v>
      </c>
      <c r="F72" s="1361" t="s">
        <v>43</v>
      </c>
      <c r="G72" s="1363"/>
      <c r="H72" s="1363">
        <f t="shared" si="8"/>
        <v>0</v>
      </c>
    </row>
    <row r="73" spans="1:8" ht="24">
      <c r="A73" s="1360" t="s">
        <v>1748</v>
      </c>
      <c r="B73" s="1361"/>
      <c r="C73" s="1362" t="s">
        <v>1749</v>
      </c>
      <c r="D73" s="1362" t="s">
        <v>1750</v>
      </c>
      <c r="E73" s="1361">
        <v>1</v>
      </c>
      <c r="F73" s="1361" t="s">
        <v>43</v>
      </c>
      <c r="G73" s="1363"/>
      <c r="H73" s="1363">
        <f t="shared" si="8"/>
        <v>0</v>
      </c>
    </row>
    <row r="74" spans="1:8" ht="36">
      <c r="A74" s="1360" t="s">
        <v>1751</v>
      </c>
      <c r="B74" s="1361"/>
      <c r="C74" s="1362" t="s">
        <v>1752</v>
      </c>
      <c r="D74" s="1362" t="s">
        <v>1753</v>
      </c>
      <c r="E74" s="1361">
        <v>1</v>
      </c>
      <c r="F74" s="1361" t="s">
        <v>43</v>
      </c>
      <c r="G74" s="1363"/>
      <c r="H74" s="1363">
        <f t="shared" si="8"/>
        <v>0</v>
      </c>
    </row>
    <row r="75" spans="1:8" ht="36">
      <c r="A75" s="1360" t="s">
        <v>1754</v>
      </c>
      <c r="B75" s="1361"/>
      <c r="C75" s="1362" t="s">
        <v>1755</v>
      </c>
      <c r="D75" s="1362" t="s">
        <v>1756</v>
      </c>
      <c r="E75" s="1361">
        <v>4</v>
      </c>
      <c r="F75" s="1361" t="s">
        <v>43</v>
      </c>
      <c r="G75" s="1363"/>
      <c r="H75" s="1363">
        <f t="shared" si="8"/>
        <v>0</v>
      </c>
    </row>
    <row r="76" spans="1:8">
      <c r="A76" s="1360" t="s">
        <v>1757</v>
      </c>
      <c r="B76" s="1361"/>
      <c r="C76" s="1361" t="s">
        <v>1758</v>
      </c>
      <c r="D76" s="1362" t="s">
        <v>1635</v>
      </c>
      <c r="E76" s="1361">
        <v>4</v>
      </c>
      <c r="F76" s="1361" t="s">
        <v>43</v>
      </c>
      <c r="G76" s="1363"/>
      <c r="H76" s="1363">
        <f t="shared" si="8"/>
        <v>0</v>
      </c>
    </row>
    <row r="77" spans="1:8" ht="24">
      <c r="A77" s="1360" t="s">
        <v>1759</v>
      </c>
      <c r="B77" s="1361"/>
      <c r="C77" s="1362" t="s">
        <v>1760</v>
      </c>
      <c r="D77" s="1362" t="s">
        <v>1761</v>
      </c>
      <c r="E77" s="1361">
        <v>9</v>
      </c>
      <c r="F77" s="1361" t="s">
        <v>43</v>
      </c>
      <c r="G77" s="1363"/>
      <c r="H77" s="1363">
        <f t="shared" si="8"/>
        <v>0</v>
      </c>
    </row>
    <row r="79" spans="1:8" ht="15.75" thickBot="1">
      <c r="A79" s="1356" t="s">
        <v>1623</v>
      </c>
      <c r="B79" s="1710" t="s">
        <v>1688</v>
      </c>
      <c r="C79" s="1710"/>
      <c r="D79" s="1710"/>
      <c r="E79" s="1357">
        <v>1</v>
      </c>
      <c r="F79" s="1357" t="s">
        <v>35</v>
      </c>
      <c r="G79" s="1358"/>
      <c r="H79" s="1359">
        <f>SUM(H81:H85)</f>
        <v>0</v>
      </c>
    </row>
    <row r="80" spans="1:8" ht="15.75" thickTop="1">
      <c r="A80" s="1711"/>
      <c r="B80" s="1711"/>
      <c r="C80" s="1711"/>
      <c r="D80" s="1711"/>
      <c r="E80" s="1711"/>
      <c r="F80" s="1711"/>
      <c r="G80" s="1711"/>
      <c r="H80" s="1711"/>
    </row>
    <row r="81" spans="1:8" ht="24">
      <c r="A81" s="1360" t="s">
        <v>1762</v>
      </c>
      <c r="B81" s="1361"/>
      <c r="C81" s="1362" t="s">
        <v>1763</v>
      </c>
      <c r="D81" s="1362" t="s">
        <v>1764</v>
      </c>
      <c r="E81" s="1361">
        <v>20</v>
      </c>
      <c r="F81" s="1361" t="s">
        <v>321</v>
      </c>
      <c r="G81" s="1365"/>
      <c r="H81" s="1366">
        <f>E81*G81</f>
        <v>0</v>
      </c>
    </row>
    <row r="82" spans="1:8" ht="24">
      <c r="A82" s="1360" t="s">
        <v>1765</v>
      </c>
      <c r="B82" s="1361"/>
      <c r="C82" s="1362" t="s">
        <v>1766</v>
      </c>
      <c r="D82" s="1361" t="s">
        <v>1767</v>
      </c>
      <c r="E82" s="1361">
        <v>250</v>
      </c>
      <c r="F82" s="1361" t="s">
        <v>321</v>
      </c>
      <c r="G82" s="1365"/>
      <c r="H82" s="1365">
        <f>E82*G82</f>
        <v>0</v>
      </c>
    </row>
    <row r="83" spans="1:8" ht="24">
      <c r="A83" s="1360" t="s">
        <v>1768</v>
      </c>
      <c r="B83" s="1361"/>
      <c r="C83" s="1362" t="s">
        <v>1769</v>
      </c>
      <c r="D83" s="1362" t="s">
        <v>1708</v>
      </c>
      <c r="E83" s="1361">
        <v>50</v>
      </c>
      <c r="F83" s="1361" t="s">
        <v>321</v>
      </c>
      <c r="G83" s="1365"/>
      <c r="H83" s="1365">
        <f t="shared" ref="H83:H84" si="9">E83*G83</f>
        <v>0</v>
      </c>
    </row>
    <row r="84" spans="1:8">
      <c r="A84" s="1360" t="s">
        <v>1770</v>
      </c>
      <c r="B84" s="1361"/>
      <c r="C84" s="1362" t="s">
        <v>1732</v>
      </c>
      <c r="D84" s="1362" t="s">
        <v>1635</v>
      </c>
      <c r="E84" s="1361">
        <v>1</v>
      </c>
      <c r="F84" s="1361" t="s">
        <v>35</v>
      </c>
      <c r="G84" s="1365"/>
      <c r="H84" s="1365">
        <f t="shared" si="9"/>
        <v>0</v>
      </c>
    </row>
    <row r="85" spans="1:8">
      <c r="A85" s="1360"/>
      <c r="B85" s="1361"/>
      <c r="C85" s="1362"/>
      <c r="D85" s="1362"/>
      <c r="E85" s="1361"/>
      <c r="F85" s="1361"/>
      <c r="G85" s="1364"/>
      <c r="H85" s="1364"/>
    </row>
    <row r="86" spans="1:8" ht="15.75" thickBot="1">
      <c r="A86" s="1356" t="s">
        <v>1624</v>
      </c>
      <c r="B86" s="1710" t="s">
        <v>1714</v>
      </c>
      <c r="C86" s="1710"/>
      <c r="D86" s="1710"/>
      <c r="E86" s="1357">
        <v>1</v>
      </c>
      <c r="F86" s="1357" t="s">
        <v>35</v>
      </c>
      <c r="G86" s="1358"/>
      <c r="H86" s="1359">
        <f>SUM(H88:H91)</f>
        <v>0</v>
      </c>
    </row>
    <row r="87" spans="1:8" ht="15.75" thickTop="1">
      <c r="A87" s="1711"/>
      <c r="B87" s="1711"/>
      <c r="C87" s="1711"/>
      <c r="D87" s="1711"/>
      <c r="E87" s="1711"/>
      <c r="F87" s="1711"/>
      <c r="G87" s="1711"/>
      <c r="H87" s="1711"/>
    </row>
    <row r="88" spans="1:8" ht="24">
      <c r="A88" s="1360" t="s">
        <v>1771</v>
      </c>
      <c r="B88" s="1361"/>
      <c r="C88" s="1362" t="s">
        <v>1772</v>
      </c>
      <c r="D88" s="1362" t="s">
        <v>1635</v>
      </c>
      <c r="E88" s="1361">
        <v>1</v>
      </c>
      <c r="F88" s="1361" t="s">
        <v>35</v>
      </c>
      <c r="G88" s="1365"/>
      <c r="H88" s="1366">
        <f>E88*G88</f>
        <v>0</v>
      </c>
    </row>
    <row r="89" spans="1:8" ht="72">
      <c r="A89" s="1360" t="s">
        <v>1086</v>
      </c>
      <c r="B89" s="1361"/>
      <c r="C89" s="1362" t="s">
        <v>1773</v>
      </c>
      <c r="D89" s="1362" t="s">
        <v>1635</v>
      </c>
      <c r="E89" s="1361">
        <v>1</v>
      </c>
      <c r="F89" s="1361" t="s">
        <v>35</v>
      </c>
      <c r="G89" s="1365"/>
      <c r="H89" s="1366">
        <f>E89*G89</f>
        <v>0</v>
      </c>
    </row>
    <row r="90" spans="1:8">
      <c r="A90" s="1360"/>
      <c r="B90" s="1361"/>
      <c r="C90" s="1362"/>
      <c r="D90" s="1362"/>
      <c r="E90" s="1361"/>
      <c r="F90" s="1361"/>
      <c r="G90" s="1365"/>
      <c r="H90" s="1366"/>
    </row>
    <row r="91" spans="1:8">
      <c r="A91" s="1360" t="s">
        <v>1774</v>
      </c>
      <c r="B91" s="1361"/>
      <c r="C91" s="1362" t="s">
        <v>1732</v>
      </c>
      <c r="D91" s="1362" t="s">
        <v>1635</v>
      </c>
      <c r="E91" s="1361">
        <v>1</v>
      </c>
      <c r="F91" s="1361" t="s">
        <v>35</v>
      </c>
      <c r="G91" s="1365"/>
      <c r="H91" s="1366">
        <f>E91*G91</f>
        <v>0</v>
      </c>
    </row>
    <row r="92" spans="1:8" ht="15.75" thickBot="1">
      <c r="A92" s="1360"/>
      <c r="B92" s="1361"/>
      <c r="C92" s="1361"/>
      <c r="D92" s="1362"/>
      <c r="E92" s="1361"/>
      <c r="F92" s="1361"/>
      <c r="G92" s="1363"/>
      <c r="H92" s="1363"/>
    </row>
    <row r="93" spans="1:8" ht="15.75" thickBot="1">
      <c r="A93" s="1355" t="s">
        <v>1108</v>
      </c>
      <c r="B93" s="1712" t="s">
        <v>1775</v>
      </c>
      <c r="C93" s="1712"/>
      <c r="D93" s="1712"/>
      <c r="E93" s="1712"/>
      <c r="F93" s="1712"/>
      <c r="G93" s="1712"/>
      <c r="H93" s="1713"/>
    </row>
    <row r="94" spans="1:8">
      <c r="A94" s="1714"/>
      <c r="B94" s="1714"/>
      <c r="C94" s="1714"/>
      <c r="D94" s="1714"/>
      <c r="E94" s="1714"/>
      <c r="F94" s="1714"/>
      <c r="G94" s="1714"/>
      <c r="H94" s="1714"/>
    </row>
    <row r="95" spans="1:8" ht="15.75" thickBot="1">
      <c r="A95" s="1356" t="s">
        <v>1625</v>
      </c>
      <c r="B95" s="1710" t="s">
        <v>1632</v>
      </c>
      <c r="C95" s="1710"/>
      <c r="D95" s="1710"/>
      <c r="E95" s="1357">
        <v>1</v>
      </c>
      <c r="F95" s="1357" t="s">
        <v>35</v>
      </c>
      <c r="G95" s="1358"/>
      <c r="H95" s="1359">
        <f>SUM(H97:H120)</f>
        <v>0</v>
      </c>
    </row>
    <row r="96" spans="1:8" ht="15.75" thickTop="1">
      <c r="A96" s="1709"/>
      <c r="B96" s="1709"/>
      <c r="C96" s="1709"/>
      <c r="D96" s="1709"/>
      <c r="E96" s="1709"/>
      <c r="F96" s="1709"/>
      <c r="G96" s="1709"/>
      <c r="H96" s="1709"/>
    </row>
    <row r="97" spans="1:8" ht="100.5" customHeight="1">
      <c r="A97" s="1360" t="s">
        <v>1776</v>
      </c>
      <c r="B97" s="1361"/>
      <c r="C97" s="1367" t="s">
        <v>1777</v>
      </c>
      <c r="D97" s="1362" t="s">
        <v>1635</v>
      </c>
      <c r="E97" s="1361">
        <v>1</v>
      </c>
      <c r="F97" s="1361" t="s">
        <v>35</v>
      </c>
      <c r="G97" s="1365"/>
      <c r="H97" s="1366">
        <f>E97*G97</f>
        <v>0</v>
      </c>
    </row>
    <row r="98" spans="1:8" ht="239.25" customHeight="1">
      <c r="A98" s="1360" t="s">
        <v>1778</v>
      </c>
      <c r="B98" s="1361"/>
      <c r="C98" s="1367" t="s">
        <v>1779</v>
      </c>
      <c r="D98" s="1362" t="s">
        <v>1635</v>
      </c>
      <c r="E98" s="1361">
        <v>1</v>
      </c>
      <c r="F98" s="1361" t="s">
        <v>35</v>
      </c>
      <c r="G98" s="1365"/>
      <c r="H98" s="1366">
        <f>E98*G98</f>
        <v>0</v>
      </c>
    </row>
    <row r="99" spans="1:8" ht="60">
      <c r="A99" s="1360" t="s">
        <v>1780</v>
      </c>
      <c r="B99" s="1361"/>
      <c r="C99" s="1367" t="s">
        <v>1781</v>
      </c>
      <c r="D99" s="1362" t="s">
        <v>1635</v>
      </c>
      <c r="E99" s="1361">
        <v>3</v>
      </c>
      <c r="F99" s="1361" t="s">
        <v>43</v>
      </c>
      <c r="G99" s="1365"/>
      <c r="H99" s="1365">
        <f t="shared" ref="H99:H100" si="10">E99*G99</f>
        <v>0</v>
      </c>
    </row>
    <row r="100" spans="1:8" ht="72">
      <c r="A100" s="1360" t="s">
        <v>1782</v>
      </c>
      <c r="B100" s="1361"/>
      <c r="C100" s="1367" t="s">
        <v>1783</v>
      </c>
      <c r="D100" s="1362" t="s">
        <v>1635</v>
      </c>
      <c r="E100" s="1361">
        <v>39</v>
      </c>
      <c r="F100" s="1361" t="s">
        <v>43</v>
      </c>
      <c r="G100" s="1365"/>
      <c r="H100" s="1365">
        <f t="shared" si="10"/>
        <v>0</v>
      </c>
    </row>
    <row r="101" spans="1:8" ht="96.75" customHeight="1">
      <c r="A101" s="1360" t="s">
        <v>1784</v>
      </c>
      <c r="B101" s="1361"/>
      <c r="C101" s="1367" t="s">
        <v>1785</v>
      </c>
      <c r="D101" s="1362" t="s">
        <v>1635</v>
      </c>
      <c r="E101" s="1361">
        <v>1</v>
      </c>
      <c r="F101" s="1361" t="s">
        <v>35</v>
      </c>
      <c r="G101" s="1365"/>
      <c r="H101" s="1366">
        <f>E101*G101</f>
        <v>0</v>
      </c>
    </row>
    <row r="102" spans="1:8">
      <c r="A102" s="1360" t="s">
        <v>1786</v>
      </c>
      <c r="B102" s="1361"/>
      <c r="C102" s="1367" t="s">
        <v>1787</v>
      </c>
      <c r="D102" s="1362" t="s">
        <v>1635</v>
      </c>
      <c r="E102" s="1361">
        <v>1</v>
      </c>
      <c r="F102" s="1361" t="s">
        <v>43</v>
      </c>
      <c r="G102" s="1365"/>
      <c r="H102" s="1365">
        <f t="shared" ref="H102:H120" si="11">E102*G102</f>
        <v>0</v>
      </c>
    </row>
    <row r="103" spans="1:8" ht="168">
      <c r="A103" s="1360" t="s">
        <v>1788</v>
      </c>
      <c r="B103" s="1361"/>
      <c r="C103" s="1367" t="s">
        <v>1789</v>
      </c>
      <c r="D103" s="1362" t="s">
        <v>1635</v>
      </c>
      <c r="E103" s="1361">
        <v>1</v>
      </c>
      <c r="F103" s="1361" t="s">
        <v>43</v>
      </c>
      <c r="G103" s="1365"/>
      <c r="H103" s="1365">
        <f t="shared" si="11"/>
        <v>0</v>
      </c>
    </row>
    <row r="104" spans="1:8" ht="48">
      <c r="A104" s="1360" t="s">
        <v>1790</v>
      </c>
      <c r="B104" s="1361"/>
      <c r="C104" s="1367" t="s">
        <v>1791</v>
      </c>
      <c r="D104" s="1362" t="s">
        <v>1635</v>
      </c>
      <c r="E104" s="1361">
        <v>1</v>
      </c>
      <c r="F104" s="1361" t="s">
        <v>43</v>
      </c>
      <c r="G104" s="1365"/>
      <c r="H104" s="1365">
        <f t="shared" si="11"/>
        <v>0</v>
      </c>
    </row>
    <row r="105" spans="1:8" ht="144">
      <c r="A105" s="1360" t="s">
        <v>1792</v>
      </c>
      <c r="B105" s="1361"/>
      <c r="C105" s="1367" t="s">
        <v>1793</v>
      </c>
      <c r="D105" s="1362" t="s">
        <v>1635</v>
      </c>
      <c r="E105" s="1361">
        <v>2</v>
      </c>
      <c r="F105" s="1361" t="s">
        <v>43</v>
      </c>
      <c r="G105" s="1365"/>
      <c r="H105" s="1365">
        <f t="shared" si="11"/>
        <v>0</v>
      </c>
    </row>
    <row r="106" spans="1:8" ht="120">
      <c r="A106" s="1360" t="s">
        <v>1794</v>
      </c>
      <c r="B106" s="1361"/>
      <c r="C106" s="1367" t="s">
        <v>1795</v>
      </c>
      <c r="D106" s="1362" t="s">
        <v>1635</v>
      </c>
      <c r="E106" s="1361">
        <v>1</v>
      </c>
      <c r="F106" s="1361" t="s">
        <v>43</v>
      </c>
      <c r="G106" s="1365"/>
      <c r="H106" s="1365">
        <f t="shared" si="11"/>
        <v>0</v>
      </c>
    </row>
    <row r="107" spans="1:8" ht="36">
      <c r="A107" s="1360" t="s">
        <v>1796</v>
      </c>
      <c r="B107" s="1361"/>
      <c r="C107" s="1367" t="s">
        <v>1797</v>
      </c>
      <c r="D107" s="1362" t="s">
        <v>1635</v>
      </c>
      <c r="E107" s="1361">
        <v>1</v>
      </c>
      <c r="F107" s="1361" t="s">
        <v>43</v>
      </c>
      <c r="G107" s="1365"/>
      <c r="H107" s="1365">
        <f t="shared" si="11"/>
        <v>0</v>
      </c>
    </row>
    <row r="108" spans="1:8" ht="24">
      <c r="A108" s="1360" t="s">
        <v>1798</v>
      </c>
      <c r="B108" s="1361"/>
      <c r="C108" s="1367" t="s">
        <v>1799</v>
      </c>
      <c r="D108" s="1362" t="s">
        <v>1635</v>
      </c>
      <c r="E108" s="1361">
        <v>1</v>
      </c>
      <c r="F108" s="1361" t="s">
        <v>43</v>
      </c>
      <c r="G108" s="1365"/>
      <c r="H108" s="1365">
        <f t="shared" si="11"/>
        <v>0</v>
      </c>
    </row>
    <row r="109" spans="1:8" ht="24">
      <c r="A109" s="1360" t="s">
        <v>1800</v>
      </c>
      <c r="B109" s="1361"/>
      <c r="C109" s="1367" t="s">
        <v>1801</v>
      </c>
      <c r="D109" s="1362" t="s">
        <v>1635</v>
      </c>
      <c r="E109" s="1361">
        <v>1</v>
      </c>
      <c r="F109" s="1361" t="s">
        <v>43</v>
      </c>
      <c r="G109" s="1365"/>
      <c r="H109" s="1365">
        <f t="shared" si="11"/>
        <v>0</v>
      </c>
    </row>
    <row r="110" spans="1:8" ht="24">
      <c r="A110" s="1360" t="s">
        <v>1802</v>
      </c>
      <c r="B110" s="1361"/>
      <c r="C110" s="1367" t="s">
        <v>1803</v>
      </c>
      <c r="D110" s="1362" t="s">
        <v>1635</v>
      </c>
      <c r="E110" s="1361">
        <v>2</v>
      </c>
      <c r="F110" s="1361" t="s">
        <v>43</v>
      </c>
      <c r="G110" s="1365"/>
      <c r="H110" s="1365">
        <f t="shared" si="11"/>
        <v>0</v>
      </c>
    </row>
    <row r="111" spans="1:8" ht="24">
      <c r="A111" s="1360" t="s">
        <v>1804</v>
      </c>
      <c r="B111" s="1361"/>
      <c r="C111" s="1367" t="s">
        <v>1805</v>
      </c>
      <c r="D111" s="1362" t="s">
        <v>1635</v>
      </c>
      <c r="E111" s="1361">
        <v>7</v>
      </c>
      <c r="F111" s="1361" t="s">
        <v>43</v>
      </c>
      <c r="G111" s="1365"/>
      <c r="H111" s="1365">
        <f t="shared" si="11"/>
        <v>0</v>
      </c>
    </row>
    <row r="112" spans="1:8">
      <c r="A112" s="1360" t="s">
        <v>1806</v>
      </c>
      <c r="B112" s="1361"/>
      <c r="C112" s="1367" t="s">
        <v>1807</v>
      </c>
      <c r="D112" s="1362" t="s">
        <v>1635</v>
      </c>
      <c r="E112" s="1361">
        <v>7</v>
      </c>
      <c r="F112" s="1361" t="s">
        <v>43</v>
      </c>
      <c r="G112" s="1365"/>
      <c r="H112" s="1365">
        <f t="shared" si="11"/>
        <v>0</v>
      </c>
    </row>
    <row r="113" spans="1:8">
      <c r="A113" s="1360" t="s">
        <v>1808</v>
      </c>
      <c r="B113" s="1361"/>
      <c r="C113" s="1367" t="s">
        <v>1809</v>
      </c>
      <c r="D113" s="1362" t="s">
        <v>1635</v>
      </c>
      <c r="E113" s="1361">
        <v>51</v>
      </c>
      <c r="F113" s="1361" t="s">
        <v>43</v>
      </c>
      <c r="G113" s="1365"/>
      <c r="H113" s="1365">
        <f t="shared" si="11"/>
        <v>0</v>
      </c>
    </row>
    <row r="114" spans="1:8">
      <c r="A114" s="1360" t="s">
        <v>1810</v>
      </c>
      <c r="B114" s="1361"/>
      <c r="C114" s="1367" t="s">
        <v>1811</v>
      </c>
      <c r="D114" s="1362" t="s">
        <v>1635</v>
      </c>
      <c r="E114" s="1361">
        <v>2</v>
      </c>
      <c r="F114" s="1361" t="s">
        <v>43</v>
      </c>
      <c r="G114" s="1365"/>
      <c r="H114" s="1365">
        <f t="shared" si="11"/>
        <v>0</v>
      </c>
    </row>
    <row r="115" spans="1:8" ht="120">
      <c r="A115" s="1360" t="s">
        <v>1812</v>
      </c>
      <c r="B115" s="1361"/>
      <c r="C115" s="1367" t="s">
        <v>1813</v>
      </c>
      <c r="D115" s="1362" t="s">
        <v>1635</v>
      </c>
      <c r="E115" s="1361">
        <v>7</v>
      </c>
      <c r="F115" s="1361" t="s">
        <v>43</v>
      </c>
      <c r="G115" s="1365"/>
      <c r="H115" s="1365">
        <f t="shared" si="11"/>
        <v>0</v>
      </c>
    </row>
    <row r="116" spans="1:8" ht="132">
      <c r="A116" s="1360" t="s">
        <v>1814</v>
      </c>
      <c r="B116" s="1361"/>
      <c r="C116" s="1367" t="s">
        <v>1815</v>
      </c>
      <c r="D116" s="1362" t="s">
        <v>1635</v>
      </c>
      <c r="E116" s="1361">
        <v>31</v>
      </c>
      <c r="F116" s="1361" t="s">
        <v>43</v>
      </c>
      <c r="G116" s="1365"/>
      <c r="H116" s="1365">
        <f t="shared" si="11"/>
        <v>0</v>
      </c>
    </row>
    <row r="117" spans="1:8" ht="24">
      <c r="A117" s="1360" t="s">
        <v>1816</v>
      </c>
      <c r="B117" s="1361"/>
      <c r="C117" s="1367" t="s">
        <v>1817</v>
      </c>
      <c r="D117" s="1362" t="s">
        <v>1635</v>
      </c>
      <c r="E117" s="1361">
        <v>31</v>
      </c>
      <c r="F117" s="1361" t="s">
        <v>43</v>
      </c>
      <c r="G117" s="1365"/>
      <c r="H117" s="1365">
        <f t="shared" si="11"/>
        <v>0</v>
      </c>
    </row>
    <row r="118" spans="1:8" ht="132">
      <c r="A118" s="1360" t="s">
        <v>1818</v>
      </c>
      <c r="B118" s="1361"/>
      <c r="C118" s="1367" t="s">
        <v>1819</v>
      </c>
      <c r="D118" s="1362" t="s">
        <v>1635</v>
      </c>
      <c r="E118" s="1361">
        <v>8</v>
      </c>
      <c r="F118" s="1361" t="s">
        <v>43</v>
      </c>
      <c r="G118" s="1365"/>
      <c r="H118" s="1365">
        <f t="shared" si="11"/>
        <v>0</v>
      </c>
    </row>
    <row r="119" spans="1:8" ht="24">
      <c r="A119" s="1360" t="s">
        <v>1820</v>
      </c>
      <c r="B119" s="1361"/>
      <c r="C119" s="1362" t="s">
        <v>1821</v>
      </c>
      <c r="D119" s="1362" t="s">
        <v>1635</v>
      </c>
      <c r="E119" s="1361">
        <v>8</v>
      </c>
      <c r="F119" s="1361" t="s">
        <v>43</v>
      </c>
      <c r="G119" s="1365"/>
      <c r="H119" s="1365">
        <f t="shared" si="11"/>
        <v>0</v>
      </c>
    </row>
    <row r="120" spans="1:8">
      <c r="A120" s="1360" t="s">
        <v>1822</v>
      </c>
      <c r="B120" s="1361"/>
      <c r="C120" s="1362" t="s">
        <v>1732</v>
      </c>
      <c r="D120" s="1362" t="s">
        <v>1635</v>
      </c>
      <c r="E120" s="1361">
        <v>1</v>
      </c>
      <c r="F120" s="1361" t="s">
        <v>35</v>
      </c>
      <c r="G120" s="1365"/>
      <c r="H120" s="1365">
        <f t="shared" si="11"/>
        <v>0</v>
      </c>
    </row>
    <row r="121" spans="1:8">
      <c r="A121" s="1360"/>
      <c r="B121" s="1361"/>
      <c r="C121" s="1362"/>
      <c r="D121" s="1362"/>
      <c r="E121" s="1361"/>
      <c r="F121" s="1361"/>
      <c r="G121" s="1364"/>
      <c r="H121" s="1364"/>
    </row>
    <row r="122" spans="1:8" ht="15.75" thickBot="1">
      <c r="A122" s="1356" t="s">
        <v>1626</v>
      </c>
      <c r="B122" s="1710" t="s">
        <v>1688</v>
      </c>
      <c r="C122" s="1710"/>
      <c r="D122" s="1710"/>
      <c r="E122" s="1357">
        <v>1</v>
      </c>
      <c r="F122" s="1357" t="s">
        <v>35</v>
      </c>
      <c r="G122" s="1358"/>
      <c r="H122" s="1359">
        <f>SUM(H124:H129)</f>
        <v>0</v>
      </c>
    </row>
    <row r="123" spans="1:8" ht="15.75" thickTop="1">
      <c r="A123" s="1709"/>
      <c r="B123" s="1709"/>
      <c r="C123" s="1709"/>
      <c r="D123" s="1709"/>
      <c r="E123" s="1709"/>
      <c r="F123" s="1709"/>
      <c r="G123" s="1709"/>
      <c r="H123" s="1709"/>
    </row>
    <row r="124" spans="1:8" ht="24">
      <c r="A124" s="1360" t="s">
        <v>1823</v>
      </c>
      <c r="B124" s="1361"/>
      <c r="C124" s="1362" t="s">
        <v>1824</v>
      </c>
      <c r="D124" s="1362" t="s">
        <v>1825</v>
      </c>
      <c r="E124" s="1361">
        <v>50</v>
      </c>
      <c r="F124" s="1361" t="s">
        <v>321</v>
      </c>
      <c r="G124" s="1365"/>
      <c r="H124" s="1366">
        <f>E124*G124</f>
        <v>0</v>
      </c>
    </row>
    <row r="125" spans="1:8" ht="24">
      <c r="A125" s="1360" t="s">
        <v>1826</v>
      </c>
      <c r="B125" s="1361"/>
      <c r="C125" s="1362" t="s">
        <v>1827</v>
      </c>
      <c r="D125" s="1362" t="s">
        <v>1828</v>
      </c>
      <c r="E125" s="1361">
        <v>3200</v>
      </c>
      <c r="F125" s="1361" t="s">
        <v>321</v>
      </c>
      <c r="G125" s="1365"/>
      <c r="H125" s="1365">
        <f>E125*G125</f>
        <v>0</v>
      </c>
    </row>
    <row r="126" spans="1:8" ht="24">
      <c r="A126" s="1360" t="s">
        <v>1829</v>
      </c>
      <c r="B126" s="1361"/>
      <c r="C126" s="1362" t="s">
        <v>1830</v>
      </c>
      <c r="D126" s="1362" t="s">
        <v>1711</v>
      </c>
      <c r="E126" s="1361">
        <v>800</v>
      </c>
      <c r="F126" s="1361" t="s">
        <v>321</v>
      </c>
      <c r="G126" s="1365"/>
      <c r="H126" s="1365">
        <f t="shared" ref="H126:H128" si="12">E126*G126</f>
        <v>0</v>
      </c>
    </row>
    <row r="127" spans="1:8" ht="24">
      <c r="A127" s="1360" t="s">
        <v>1831</v>
      </c>
      <c r="B127" s="1361"/>
      <c r="C127" s="1362" t="s">
        <v>1769</v>
      </c>
      <c r="D127" s="1362" t="s">
        <v>1708</v>
      </c>
      <c r="E127" s="1361">
        <v>100</v>
      </c>
      <c r="F127" s="1361" t="s">
        <v>321</v>
      </c>
      <c r="G127" s="1365"/>
      <c r="H127" s="1365">
        <f t="shared" si="12"/>
        <v>0</v>
      </c>
    </row>
    <row r="128" spans="1:8">
      <c r="A128" s="1360" t="s">
        <v>1832</v>
      </c>
      <c r="B128" s="1361"/>
      <c r="C128" s="1362" t="s">
        <v>1732</v>
      </c>
      <c r="D128" s="1362" t="s">
        <v>1635</v>
      </c>
      <c r="E128" s="1361">
        <v>1</v>
      </c>
      <c r="F128" s="1361" t="s">
        <v>35</v>
      </c>
      <c r="G128" s="1365"/>
      <c r="H128" s="1366">
        <f t="shared" si="12"/>
        <v>0</v>
      </c>
    </row>
    <row r="129" spans="1:8">
      <c r="A129" s="1368"/>
      <c r="B129" s="1369"/>
      <c r="C129" s="1370"/>
      <c r="D129" s="1370"/>
      <c r="E129" s="1369"/>
      <c r="F129" s="1369"/>
      <c r="G129" s="1371"/>
      <c r="H129" s="1372"/>
    </row>
    <row r="130" spans="1:8" ht="15.75" thickBot="1">
      <c r="A130" s="1356" t="s">
        <v>1627</v>
      </c>
      <c r="B130" s="1710" t="s">
        <v>1714</v>
      </c>
      <c r="C130" s="1710"/>
      <c r="D130" s="1710"/>
      <c r="E130" s="1357">
        <v>1</v>
      </c>
      <c r="F130" s="1357" t="s">
        <v>35</v>
      </c>
      <c r="G130" s="1358"/>
      <c r="H130" s="1359">
        <f>SUM(H132:H137)</f>
        <v>0</v>
      </c>
    </row>
    <row r="131" spans="1:8" ht="15.75" thickTop="1">
      <c r="A131" s="1709"/>
      <c r="B131" s="1709"/>
      <c r="C131" s="1709"/>
      <c r="D131" s="1709"/>
      <c r="E131" s="1709"/>
      <c r="F131" s="1709"/>
      <c r="G131" s="1709"/>
      <c r="H131" s="1709"/>
    </row>
    <row r="132" spans="1:8" ht="24">
      <c r="A132" s="1360" t="s">
        <v>1833</v>
      </c>
      <c r="B132" s="1361"/>
      <c r="C132" s="1362" t="s">
        <v>1834</v>
      </c>
      <c r="D132" s="1362" t="s">
        <v>1635</v>
      </c>
      <c r="E132" s="1361">
        <v>1</v>
      </c>
      <c r="F132" s="1361" t="s">
        <v>35</v>
      </c>
      <c r="G132" s="1365"/>
      <c r="H132" s="1366">
        <f>E132*G132</f>
        <v>0</v>
      </c>
    </row>
    <row r="133" spans="1:8" ht="36">
      <c r="A133" s="1360" t="s">
        <v>1835</v>
      </c>
      <c r="B133" s="1361"/>
      <c r="C133" s="1362" t="s">
        <v>1836</v>
      </c>
      <c r="D133" s="1362" t="s">
        <v>1635</v>
      </c>
      <c r="E133" s="1361">
        <v>1</v>
      </c>
      <c r="F133" s="1361" t="s">
        <v>35</v>
      </c>
      <c r="G133" s="1365"/>
      <c r="H133" s="1366">
        <f>E133*G133</f>
        <v>0</v>
      </c>
    </row>
    <row r="134" spans="1:8" ht="24">
      <c r="A134" s="1360" t="s">
        <v>1837</v>
      </c>
      <c r="B134" s="1361"/>
      <c r="C134" s="1362" t="s">
        <v>1838</v>
      </c>
      <c r="D134" s="1362" t="s">
        <v>1635</v>
      </c>
      <c r="E134" s="1361">
        <v>1</v>
      </c>
      <c r="F134" s="1361" t="s">
        <v>35</v>
      </c>
      <c r="G134" s="1365"/>
      <c r="H134" s="1366">
        <f>E134*G134</f>
        <v>0</v>
      </c>
    </row>
    <row r="135" spans="1:8" ht="24">
      <c r="A135" s="1360" t="s">
        <v>1839</v>
      </c>
      <c r="B135" s="1361"/>
      <c r="C135" s="1362" t="s">
        <v>1840</v>
      </c>
      <c r="D135" s="1362" t="s">
        <v>1635</v>
      </c>
      <c r="E135" s="1361">
        <v>1</v>
      </c>
      <c r="F135" s="1361" t="s">
        <v>35</v>
      </c>
      <c r="G135" s="1365"/>
      <c r="H135" s="1366">
        <f t="shared" ref="H135" si="13">E135*G135</f>
        <v>0</v>
      </c>
    </row>
    <row r="136" spans="1:8">
      <c r="A136" s="1360"/>
      <c r="B136" s="1361"/>
      <c r="C136" s="1362"/>
      <c r="D136" s="1362"/>
      <c r="E136" s="1361"/>
      <c r="F136" s="1361"/>
      <c r="G136" s="1365"/>
      <c r="H136" s="1366"/>
    </row>
    <row r="137" spans="1:8">
      <c r="A137" s="1360" t="s">
        <v>1841</v>
      </c>
      <c r="B137" s="1361"/>
      <c r="C137" s="1362" t="s">
        <v>1732</v>
      </c>
      <c r="D137" s="1362" t="s">
        <v>1635</v>
      </c>
      <c r="E137" s="1361">
        <v>1</v>
      </c>
      <c r="F137" s="1361" t="s">
        <v>35</v>
      </c>
      <c r="G137" s="1365"/>
      <c r="H137" s="1366">
        <f>E137*G137</f>
        <v>0</v>
      </c>
    </row>
  </sheetData>
  <mergeCells count="26">
    <mergeCell ref="A2:H2"/>
    <mergeCell ref="B3:H3"/>
    <mergeCell ref="A4:H4"/>
    <mergeCell ref="B5:D5"/>
    <mergeCell ref="A6:H6"/>
    <mergeCell ref="B86:D86"/>
    <mergeCell ref="B36:D36"/>
    <mergeCell ref="A37:H37"/>
    <mergeCell ref="B48:D48"/>
    <mergeCell ref="A49:H49"/>
    <mergeCell ref="A61:H61"/>
    <mergeCell ref="B62:H62"/>
    <mergeCell ref="A63:H63"/>
    <mergeCell ref="B64:D64"/>
    <mergeCell ref="A65:H65"/>
    <mergeCell ref="B79:D79"/>
    <mergeCell ref="A80:H80"/>
    <mergeCell ref="A123:H123"/>
    <mergeCell ref="B130:D130"/>
    <mergeCell ref="A131:H131"/>
    <mergeCell ref="A87:H87"/>
    <mergeCell ref="B93:H93"/>
    <mergeCell ref="A94:H94"/>
    <mergeCell ref="B95:D95"/>
    <mergeCell ref="A96:H96"/>
    <mergeCell ref="B122:D122"/>
  </mergeCells>
  <pageMargins left="0.98425196850393704" right="0.19685039370078741" top="0.78740157480314965" bottom="0.78740157480314965" header="0.19685039370078741" footer="0.19685039370078741"/>
  <pageSetup paperSize="9" scale="64" fitToHeight="0" orientation="portrait" r:id="rId1"/>
  <headerFooter scaleWithDoc="0"/>
  <rowBreaks count="2" manualBreakCount="2">
    <brk id="35" max="7" man="1"/>
    <brk id="129" max="7"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Z1905"/>
  <sheetViews>
    <sheetView showZeros="0" view="pageBreakPreview" zoomScaleNormal="110" zoomScaleSheetLayoutView="100" workbookViewId="0">
      <selection activeCell="I3" sqref="I3"/>
    </sheetView>
  </sheetViews>
  <sheetFormatPr defaultColWidth="8" defaultRowHeight="12.75"/>
  <cols>
    <col min="1" max="1" width="6.85546875" style="1567" customWidth="1"/>
    <col min="2" max="2" width="40.5703125" style="1568" customWidth="1"/>
    <col min="3" max="3" width="6.5703125" style="1484" customWidth="1"/>
    <col min="4" max="4" width="8" style="1485" customWidth="1"/>
    <col min="5" max="5" width="11.5703125" style="1465" customWidth="1"/>
    <col min="6" max="6" width="14.5703125" style="1466" customWidth="1"/>
    <col min="7" max="7" width="3.7109375" style="1486" customWidth="1"/>
    <col min="8" max="130" width="8" style="1486"/>
    <col min="131" max="16384" width="8" style="1464"/>
  </cols>
  <sheetData>
    <row r="1" spans="1:130" s="1479" customFormat="1">
      <c r="A1" s="1461"/>
      <c r="B1" s="1462"/>
      <c r="C1" s="1463"/>
      <c r="D1" s="1464"/>
      <c r="E1" s="1465"/>
      <c r="F1" s="1466"/>
      <c r="G1" s="1478"/>
      <c r="H1" s="1478"/>
      <c r="I1" s="1478"/>
      <c r="J1" s="1478"/>
      <c r="K1" s="1478"/>
      <c r="L1" s="1478"/>
      <c r="M1" s="1478"/>
      <c r="N1" s="1478"/>
      <c r="O1" s="1478"/>
      <c r="P1" s="1478"/>
      <c r="Q1" s="1478"/>
      <c r="R1" s="1478"/>
      <c r="S1" s="1478"/>
      <c r="T1" s="1478"/>
      <c r="U1" s="1478"/>
      <c r="V1" s="1478"/>
      <c r="W1" s="1478"/>
      <c r="X1" s="1478"/>
      <c r="Y1" s="1478"/>
      <c r="Z1" s="1478"/>
      <c r="AA1" s="1478"/>
      <c r="AB1" s="1478"/>
      <c r="AC1" s="1478"/>
      <c r="AD1" s="1478"/>
      <c r="AE1" s="1478"/>
      <c r="AF1" s="1478"/>
      <c r="AG1" s="1478"/>
      <c r="AH1" s="1478"/>
      <c r="AI1" s="1478"/>
      <c r="AJ1" s="1478"/>
      <c r="AK1" s="1478"/>
      <c r="AL1" s="1478"/>
      <c r="AM1" s="1478"/>
      <c r="AN1" s="1478"/>
      <c r="AO1" s="1478"/>
      <c r="AP1" s="1478"/>
      <c r="AQ1" s="1478"/>
      <c r="AR1" s="1478"/>
      <c r="AS1" s="1478"/>
      <c r="AT1" s="1478"/>
      <c r="AU1" s="1478"/>
      <c r="AV1" s="1478"/>
      <c r="AW1" s="1478"/>
      <c r="AX1" s="1478"/>
      <c r="AY1" s="1478"/>
      <c r="AZ1" s="1478"/>
      <c r="BA1" s="1478"/>
      <c r="BB1" s="1478"/>
      <c r="BC1" s="1478"/>
      <c r="BD1" s="1478"/>
      <c r="BE1" s="1478"/>
      <c r="BF1" s="1478"/>
      <c r="BG1" s="1478"/>
      <c r="BH1" s="1478"/>
      <c r="BI1" s="1478"/>
      <c r="BJ1" s="1478"/>
      <c r="BK1" s="1478"/>
      <c r="BL1" s="1478"/>
      <c r="BM1" s="1478"/>
      <c r="BN1" s="1478"/>
      <c r="BO1" s="1478"/>
      <c r="BP1" s="1478"/>
      <c r="BQ1" s="1478"/>
      <c r="BR1" s="1478"/>
      <c r="BS1" s="1478"/>
      <c r="BT1" s="1478"/>
      <c r="BU1" s="1478"/>
      <c r="BV1" s="1478"/>
      <c r="BW1" s="1478"/>
      <c r="BX1" s="1478"/>
      <c r="BY1" s="1478"/>
      <c r="BZ1" s="1478"/>
      <c r="CA1" s="1478"/>
      <c r="CB1" s="1478"/>
      <c r="CC1" s="1478"/>
      <c r="CD1" s="1478"/>
      <c r="CE1" s="1478"/>
      <c r="CF1" s="1478"/>
      <c r="CG1" s="1478"/>
      <c r="CH1" s="1478"/>
      <c r="CI1" s="1478"/>
      <c r="CJ1" s="1478"/>
      <c r="CK1" s="1478"/>
      <c r="CL1" s="1478"/>
      <c r="CM1" s="1478"/>
      <c r="CN1" s="1478"/>
      <c r="CO1" s="1478"/>
      <c r="CP1" s="1478"/>
      <c r="CQ1" s="1478"/>
      <c r="CR1" s="1478"/>
      <c r="CS1" s="1478"/>
      <c r="CT1" s="1478"/>
      <c r="CU1" s="1478"/>
      <c r="CV1" s="1478"/>
      <c r="CW1" s="1478"/>
      <c r="CX1" s="1478"/>
      <c r="CY1" s="1478"/>
      <c r="CZ1" s="1478"/>
      <c r="DA1" s="1478"/>
      <c r="DB1" s="1478"/>
      <c r="DC1" s="1478"/>
      <c r="DD1" s="1478"/>
      <c r="DE1" s="1478"/>
      <c r="DF1" s="1478"/>
      <c r="DG1" s="1478"/>
      <c r="DH1" s="1478"/>
      <c r="DI1" s="1478"/>
      <c r="DJ1" s="1478"/>
      <c r="DK1" s="1478"/>
      <c r="DL1" s="1478"/>
      <c r="DM1" s="1478"/>
      <c r="DN1" s="1478"/>
      <c r="DO1" s="1478"/>
      <c r="DP1" s="1478"/>
      <c r="DQ1" s="1478"/>
      <c r="DR1" s="1478"/>
      <c r="DS1" s="1478"/>
      <c r="DT1" s="1478"/>
      <c r="DU1" s="1478"/>
      <c r="DV1" s="1478"/>
      <c r="DW1" s="1478"/>
      <c r="DX1" s="1478"/>
      <c r="DY1" s="1478"/>
      <c r="DZ1" s="1478"/>
    </row>
    <row r="2" spans="1:130" s="1479" customFormat="1">
      <c r="A2" s="1461"/>
      <c r="B2" s="1579"/>
      <c r="C2" s="1463"/>
      <c r="D2" s="1464"/>
      <c r="E2" s="1465"/>
      <c r="F2" s="1466"/>
      <c r="G2" s="1478"/>
      <c r="H2" s="1478"/>
      <c r="I2" s="1478"/>
      <c r="J2" s="1478"/>
      <c r="K2" s="1478"/>
      <c r="L2" s="1478"/>
      <c r="M2" s="1478"/>
      <c r="N2" s="1478"/>
      <c r="O2" s="1478"/>
      <c r="P2" s="1478"/>
      <c r="Q2" s="1478"/>
      <c r="R2" s="1478"/>
      <c r="S2" s="1478"/>
      <c r="T2" s="1478"/>
      <c r="U2" s="1478"/>
      <c r="V2" s="1478"/>
      <c r="W2" s="1478"/>
      <c r="X2" s="1478"/>
      <c r="Y2" s="1478"/>
      <c r="Z2" s="1478"/>
      <c r="AA2" s="1478"/>
      <c r="AB2" s="1478"/>
      <c r="AC2" s="1478"/>
      <c r="AD2" s="1478"/>
      <c r="AE2" s="1478"/>
      <c r="AF2" s="1478"/>
      <c r="AG2" s="1478"/>
      <c r="AH2" s="1478"/>
      <c r="AI2" s="1478"/>
      <c r="AJ2" s="1478"/>
      <c r="AK2" s="1478"/>
      <c r="AL2" s="1478"/>
      <c r="AM2" s="1478"/>
      <c r="AN2" s="1478"/>
      <c r="AO2" s="1478"/>
      <c r="AP2" s="1478"/>
      <c r="AQ2" s="1478"/>
      <c r="AR2" s="1478"/>
      <c r="AS2" s="1478"/>
      <c r="AT2" s="1478"/>
      <c r="AU2" s="1478"/>
      <c r="AV2" s="1478"/>
      <c r="AW2" s="1478"/>
      <c r="AX2" s="1478"/>
      <c r="AY2" s="1478"/>
      <c r="AZ2" s="1478"/>
      <c r="BA2" s="1478"/>
      <c r="BB2" s="1478"/>
      <c r="BC2" s="1478"/>
      <c r="BD2" s="1478"/>
      <c r="BE2" s="1478"/>
      <c r="BF2" s="1478"/>
      <c r="BG2" s="1478"/>
      <c r="BH2" s="1478"/>
      <c r="BI2" s="1478"/>
      <c r="BJ2" s="1478"/>
      <c r="BK2" s="1478"/>
      <c r="BL2" s="1478"/>
      <c r="BM2" s="1478"/>
      <c r="BN2" s="1478"/>
      <c r="BO2" s="1478"/>
      <c r="BP2" s="1478"/>
      <c r="BQ2" s="1478"/>
      <c r="BR2" s="1478"/>
      <c r="BS2" s="1478"/>
      <c r="BT2" s="1478"/>
      <c r="BU2" s="1478"/>
      <c r="BV2" s="1478"/>
      <c r="BW2" s="1478"/>
      <c r="BX2" s="1478"/>
      <c r="BY2" s="1478"/>
      <c r="BZ2" s="1478"/>
      <c r="CA2" s="1478"/>
      <c r="CB2" s="1478"/>
      <c r="CC2" s="1478"/>
      <c r="CD2" s="1478"/>
      <c r="CE2" s="1478"/>
      <c r="CF2" s="1478"/>
      <c r="CG2" s="1478"/>
      <c r="CH2" s="1478"/>
      <c r="CI2" s="1478"/>
      <c r="CJ2" s="1478"/>
      <c r="CK2" s="1478"/>
      <c r="CL2" s="1478"/>
      <c r="CM2" s="1478"/>
      <c r="CN2" s="1478"/>
      <c r="CO2" s="1478"/>
      <c r="CP2" s="1478"/>
      <c r="CQ2" s="1478"/>
      <c r="CR2" s="1478"/>
      <c r="CS2" s="1478"/>
      <c r="CT2" s="1478"/>
      <c r="CU2" s="1478"/>
      <c r="CV2" s="1478"/>
      <c r="CW2" s="1478"/>
      <c r="CX2" s="1478"/>
      <c r="CY2" s="1478"/>
      <c r="CZ2" s="1478"/>
      <c r="DA2" s="1478"/>
      <c r="DB2" s="1478"/>
      <c r="DC2" s="1478"/>
      <c r="DD2" s="1478"/>
      <c r="DE2" s="1478"/>
      <c r="DF2" s="1478"/>
      <c r="DG2" s="1478"/>
      <c r="DH2" s="1478"/>
      <c r="DI2" s="1478"/>
      <c r="DJ2" s="1478"/>
      <c r="DK2" s="1478"/>
      <c r="DL2" s="1478"/>
      <c r="DM2" s="1478"/>
      <c r="DN2" s="1478"/>
      <c r="DO2" s="1478"/>
      <c r="DP2" s="1478"/>
      <c r="DQ2" s="1478"/>
      <c r="DR2" s="1478"/>
      <c r="DS2" s="1478"/>
      <c r="DT2" s="1478"/>
      <c r="DU2" s="1478"/>
      <c r="DV2" s="1478"/>
      <c r="DW2" s="1478"/>
      <c r="DX2" s="1478"/>
      <c r="DY2" s="1478"/>
      <c r="DZ2" s="1478"/>
    </row>
    <row r="3" spans="1:130" s="1479" customFormat="1">
      <c r="A3" s="1461"/>
      <c r="B3" s="1580"/>
      <c r="C3" s="1463"/>
      <c r="D3" s="1464"/>
      <c r="E3" s="1465"/>
      <c r="F3" s="1466"/>
      <c r="G3" s="1478"/>
      <c r="H3" s="1478"/>
      <c r="I3" s="1478"/>
      <c r="J3" s="1478"/>
      <c r="K3" s="1478"/>
      <c r="L3" s="1478"/>
      <c r="M3" s="1478"/>
      <c r="N3" s="1478"/>
      <c r="O3" s="1478"/>
      <c r="P3" s="1478"/>
      <c r="Q3" s="1478"/>
      <c r="R3" s="1478"/>
      <c r="S3" s="1478"/>
      <c r="T3" s="1478"/>
      <c r="U3" s="1478"/>
      <c r="V3" s="1478"/>
      <c r="W3" s="1478"/>
      <c r="X3" s="1478"/>
      <c r="Y3" s="1478"/>
      <c r="Z3" s="1478"/>
      <c r="AA3" s="1478"/>
      <c r="AB3" s="1478"/>
      <c r="AC3" s="1478"/>
      <c r="AD3" s="1478"/>
      <c r="AE3" s="1478"/>
      <c r="AF3" s="1478"/>
      <c r="AG3" s="1478"/>
      <c r="AH3" s="1478"/>
      <c r="AI3" s="1478"/>
      <c r="AJ3" s="1478"/>
      <c r="AK3" s="1478"/>
      <c r="AL3" s="1478"/>
      <c r="AM3" s="1478"/>
      <c r="AN3" s="1478"/>
      <c r="AO3" s="1478"/>
      <c r="AP3" s="1478"/>
      <c r="AQ3" s="1478"/>
      <c r="AR3" s="1478"/>
      <c r="AS3" s="1478"/>
      <c r="AT3" s="1478"/>
      <c r="AU3" s="1478"/>
      <c r="AV3" s="1478"/>
      <c r="AW3" s="1478"/>
      <c r="AX3" s="1478"/>
      <c r="AY3" s="1478"/>
      <c r="AZ3" s="1478"/>
      <c r="BA3" s="1478"/>
      <c r="BB3" s="1478"/>
      <c r="BC3" s="1478"/>
      <c r="BD3" s="1478"/>
      <c r="BE3" s="1478"/>
      <c r="BF3" s="1478"/>
      <c r="BG3" s="1478"/>
      <c r="BH3" s="1478"/>
      <c r="BI3" s="1478"/>
      <c r="BJ3" s="1478"/>
      <c r="BK3" s="1478"/>
      <c r="BL3" s="1478"/>
      <c r="BM3" s="1478"/>
      <c r="BN3" s="1478"/>
      <c r="BO3" s="1478"/>
      <c r="BP3" s="1478"/>
      <c r="BQ3" s="1478"/>
      <c r="BR3" s="1478"/>
      <c r="BS3" s="1478"/>
      <c r="BT3" s="1478"/>
      <c r="BU3" s="1478"/>
      <c r="BV3" s="1478"/>
      <c r="BW3" s="1478"/>
      <c r="BX3" s="1478"/>
      <c r="BY3" s="1478"/>
      <c r="BZ3" s="1478"/>
      <c r="CA3" s="1478"/>
      <c r="CB3" s="1478"/>
      <c r="CC3" s="1478"/>
      <c r="CD3" s="1478"/>
      <c r="CE3" s="1478"/>
      <c r="CF3" s="1478"/>
      <c r="CG3" s="1478"/>
      <c r="CH3" s="1478"/>
      <c r="CI3" s="1478"/>
      <c r="CJ3" s="1478"/>
      <c r="CK3" s="1478"/>
      <c r="CL3" s="1478"/>
      <c r="CM3" s="1478"/>
      <c r="CN3" s="1478"/>
      <c r="CO3" s="1478"/>
      <c r="CP3" s="1478"/>
      <c r="CQ3" s="1478"/>
      <c r="CR3" s="1478"/>
      <c r="CS3" s="1478"/>
      <c r="CT3" s="1478"/>
      <c r="CU3" s="1478"/>
      <c r="CV3" s="1478"/>
      <c r="CW3" s="1478"/>
      <c r="CX3" s="1478"/>
      <c r="CY3" s="1478"/>
      <c r="CZ3" s="1478"/>
      <c r="DA3" s="1478"/>
      <c r="DB3" s="1478"/>
      <c r="DC3" s="1478"/>
      <c r="DD3" s="1478"/>
      <c r="DE3" s="1478"/>
      <c r="DF3" s="1478"/>
      <c r="DG3" s="1478"/>
      <c r="DH3" s="1478"/>
      <c r="DI3" s="1478"/>
      <c r="DJ3" s="1478"/>
      <c r="DK3" s="1478"/>
      <c r="DL3" s="1478"/>
      <c r="DM3" s="1478"/>
      <c r="DN3" s="1478"/>
      <c r="DO3" s="1478"/>
      <c r="DP3" s="1478"/>
      <c r="DQ3" s="1478"/>
      <c r="DR3" s="1478"/>
      <c r="DS3" s="1478"/>
      <c r="DT3" s="1478"/>
      <c r="DU3" s="1478"/>
      <c r="DV3" s="1478"/>
      <c r="DW3" s="1478"/>
      <c r="DX3" s="1478"/>
      <c r="DY3" s="1478"/>
      <c r="DZ3" s="1478"/>
    </row>
    <row r="4" spans="1:130" s="1479" customFormat="1">
      <c r="A4" s="1461"/>
      <c r="B4" s="1581" t="s">
        <v>2158</v>
      </c>
      <c r="C4" s="1463"/>
      <c r="D4" s="1464"/>
      <c r="E4" s="1465"/>
      <c r="F4" s="1466"/>
      <c r="G4" s="1478"/>
      <c r="H4" s="1478"/>
      <c r="I4" s="1478"/>
      <c r="J4" s="1478"/>
      <c r="K4" s="1478"/>
      <c r="L4" s="1478"/>
      <c r="M4" s="1478"/>
      <c r="N4" s="1478"/>
      <c r="O4" s="1478"/>
      <c r="P4" s="1478"/>
      <c r="Q4" s="1478"/>
      <c r="R4" s="1478"/>
      <c r="S4" s="1478"/>
      <c r="T4" s="1478"/>
      <c r="U4" s="1478"/>
      <c r="V4" s="1478"/>
      <c r="W4" s="1478"/>
      <c r="X4" s="1478"/>
      <c r="Y4" s="1478"/>
      <c r="Z4" s="1478"/>
      <c r="AA4" s="1478"/>
      <c r="AB4" s="1478"/>
      <c r="AC4" s="1478"/>
      <c r="AD4" s="1478"/>
      <c r="AE4" s="1478"/>
      <c r="AF4" s="1478"/>
      <c r="AG4" s="1478"/>
      <c r="AH4" s="1478"/>
      <c r="AI4" s="1478"/>
      <c r="AJ4" s="1478"/>
      <c r="AK4" s="1478"/>
      <c r="AL4" s="1478"/>
      <c r="AM4" s="1478"/>
      <c r="AN4" s="1478"/>
      <c r="AO4" s="1478"/>
      <c r="AP4" s="1478"/>
      <c r="AQ4" s="1478"/>
      <c r="AR4" s="1478"/>
      <c r="AS4" s="1478"/>
      <c r="AT4" s="1478"/>
      <c r="AU4" s="1478"/>
      <c r="AV4" s="1478"/>
      <c r="AW4" s="1478"/>
      <c r="AX4" s="1478"/>
      <c r="AY4" s="1478"/>
      <c r="AZ4" s="1478"/>
      <c r="BA4" s="1478"/>
      <c r="BB4" s="1478"/>
      <c r="BC4" s="1478"/>
      <c r="BD4" s="1478"/>
      <c r="BE4" s="1478"/>
      <c r="BF4" s="1478"/>
      <c r="BG4" s="1478"/>
      <c r="BH4" s="1478"/>
      <c r="BI4" s="1478"/>
      <c r="BJ4" s="1478"/>
      <c r="BK4" s="1478"/>
      <c r="BL4" s="1478"/>
      <c r="BM4" s="1478"/>
      <c r="BN4" s="1478"/>
      <c r="BO4" s="1478"/>
      <c r="BP4" s="1478"/>
      <c r="BQ4" s="1478"/>
      <c r="BR4" s="1478"/>
      <c r="BS4" s="1478"/>
      <c r="BT4" s="1478"/>
      <c r="BU4" s="1478"/>
      <c r="BV4" s="1478"/>
      <c r="BW4" s="1478"/>
      <c r="BX4" s="1478"/>
      <c r="BY4" s="1478"/>
      <c r="BZ4" s="1478"/>
      <c r="CA4" s="1478"/>
      <c r="CB4" s="1478"/>
      <c r="CC4" s="1478"/>
      <c r="CD4" s="1478"/>
      <c r="CE4" s="1478"/>
      <c r="CF4" s="1478"/>
      <c r="CG4" s="1478"/>
      <c r="CH4" s="1478"/>
      <c r="CI4" s="1478"/>
      <c r="CJ4" s="1478"/>
      <c r="CK4" s="1478"/>
      <c r="CL4" s="1478"/>
      <c r="CM4" s="1478"/>
      <c r="CN4" s="1478"/>
      <c r="CO4" s="1478"/>
      <c r="CP4" s="1478"/>
      <c r="CQ4" s="1478"/>
      <c r="CR4" s="1478"/>
      <c r="CS4" s="1478"/>
      <c r="CT4" s="1478"/>
      <c r="CU4" s="1478"/>
      <c r="CV4" s="1478"/>
      <c r="CW4" s="1478"/>
      <c r="CX4" s="1478"/>
      <c r="CY4" s="1478"/>
      <c r="CZ4" s="1478"/>
      <c r="DA4" s="1478"/>
      <c r="DB4" s="1478"/>
      <c r="DC4" s="1478"/>
      <c r="DD4" s="1478"/>
      <c r="DE4" s="1478"/>
      <c r="DF4" s="1478"/>
      <c r="DG4" s="1478"/>
      <c r="DH4" s="1478"/>
      <c r="DI4" s="1478"/>
      <c r="DJ4" s="1478"/>
      <c r="DK4" s="1478"/>
      <c r="DL4" s="1478"/>
      <c r="DM4" s="1478"/>
      <c r="DN4" s="1478"/>
      <c r="DO4" s="1478"/>
      <c r="DP4" s="1478"/>
      <c r="DQ4" s="1478"/>
      <c r="DR4" s="1478"/>
      <c r="DS4" s="1478"/>
      <c r="DT4" s="1478"/>
      <c r="DU4" s="1478"/>
      <c r="DV4" s="1478"/>
      <c r="DW4" s="1478"/>
      <c r="DX4" s="1478"/>
      <c r="DY4" s="1478"/>
      <c r="DZ4" s="1478"/>
    </row>
    <row r="5" spans="1:130" s="1479" customFormat="1">
      <c r="A5" s="1461"/>
      <c r="B5" s="1582" t="s">
        <v>2157</v>
      </c>
      <c r="C5" s="1463"/>
      <c r="D5" s="1464"/>
      <c r="E5" s="1465"/>
      <c r="F5" s="1466"/>
      <c r="G5" s="1478"/>
      <c r="H5" s="1478"/>
      <c r="I5" s="1478"/>
      <c r="J5" s="1478"/>
      <c r="K5" s="1478"/>
      <c r="L5" s="1478"/>
      <c r="M5" s="1478"/>
      <c r="N5" s="1478"/>
      <c r="O5" s="1478"/>
      <c r="P5" s="1478"/>
      <c r="Q5" s="1478"/>
      <c r="R5" s="1478"/>
      <c r="S5" s="1478"/>
      <c r="T5" s="1478"/>
      <c r="U5" s="1478"/>
      <c r="V5" s="1478"/>
      <c r="W5" s="1478"/>
      <c r="X5" s="1478"/>
      <c r="Y5" s="1478"/>
      <c r="Z5" s="1478"/>
      <c r="AA5" s="1478"/>
      <c r="AB5" s="1478"/>
      <c r="AC5" s="1478"/>
      <c r="AD5" s="1478"/>
      <c r="AE5" s="1478"/>
      <c r="AF5" s="1478"/>
      <c r="AG5" s="1478"/>
      <c r="AH5" s="1478"/>
      <c r="AI5" s="1478"/>
      <c r="AJ5" s="1478"/>
      <c r="AK5" s="1478"/>
      <c r="AL5" s="1478"/>
      <c r="AM5" s="1478"/>
      <c r="AN5" s="1478"/>
      <c r="AO5" s="1478"/>
      <c r="AP5" s="1478"/>
      <c r="AQ5" s="1478"/>
      <c r="AR5" s="1478"/>
      <c r="AS5" s="1478"/>
      <c r="AT5" s="1478"/>
      <c r="AU5" s="1478"/>
      <c r="AV5" s="1478"/>
      <c r="AW5" s="1478"/>
      <c r="AX5" s="1478"/>
      <c r="AY5" s="1478"/>
      <c r="AZ5" s="1478"/>
      <c r="BA5" s="1478"/>
      <c r="BB5" s="1478"/>
      <c r="BC5" s="1478"/>
      <c r="BD5" s="1478"/>
      <c r="BE5" s="1478"/>
      <c r="BF5" s="1478"/>
      <c r="BG5" s="1478"/>
      <c r="BH5" s="1478"/>
      <c r="BI5" s="1478"/>
      <c r="BJ5" s="1478"/>
      <c r="BK5" s="1478"/>
      <c r="BL5" s="1478"/>
      <c r="BM5" s="1478"/>
      <c r="BN5" s="1478"/>
      <c r="BO5" s="1478"/>
      <c r="BP5" s="1478"/>
      <c r="BQ5" s="1478"/>
      <c r="BR5" s="1478"/>
      <c r="BS5" s="1478"/>
      <c r="BT5" s="1478"/>
      <c r="BU5" s="1478"/>
      <c r="BV5" s="1478"/>
      <c r="BW5" s="1478"/>
      <c r="BX5" s="1478"/>
      <c r="BY5" s="1478"/>
      <c r="BZ5" s="1478"/>
      <c r="CA5" s="1478"/>
      <c r="CB5" s="1478"/>
      <c r="CC5" s="1478"/>
      <c r="CD5" s="1478"/>
      <c r="CE5" s="1478"/>
      <c r="CF5" s="1478"/>
      <c r="CG5" s="1478"/>
      <c r="CH5" s="1478"/>
      <c r="CI5" s="1478"/>
      <c r="CJ5" s="1478"/>
      <c r="CK5" s="1478"/>
      <c r="CL5" s="1478"/>
      <c r="CM5" s="1478"/>
      <c r="CN5" s="1478"/>
      <c r="CO5" s="1478"/>
      <c r="CP5" s="1478"/>
      <c r="CQ5" s="1478"/>
      <c r="CR5" s="1478"/>
      <c r="CS5" s="1478"/>
      <c r="CT5" s="1478"/>
      <c r="CU5" s="1478"/>
      <c r="CV5" s="1478"/>
      <c r="CW5" s="1478"/>
      <c r="CX5" s="1478"/>
      <c r="CY5" s="1478"/>
      <c r="CZ5" s="1478"/>
      <c r="DA5" s="1478"/>
      <c r="DB5" s="1478"/>
      <c r="DC5" s="1478"/>
      <c r="DD5" s="1478"/>
      <c r="DE5" s="1478"/>
      <c r="DF5" s="1478"/>
      <c r="DG5" s="1478"/>
      <c r="DH5" s="1478"/>
      <c r="DI5" s="1478"/>
      <c r="DJ5" s="1478"/>
      <c r="DK5" s="1478"/>
      <c r="DL5" s="1478"/>
      <c r="DM5" s="1478"/>
      <c r="DN5" s="1478"/>
      <c r="DO5" s="1478"/>
      <c r="DP5" s="1478"/>
      <c r="DQ5" s="1478"/>
      <c r="DR5" s="1478"/>
      <c r="DS5" s="1478"/>
      <c r="DT5" s="1478"/>
      <c r="DU5" s="1478"/>
      <c r="DV5" s="1478"/>
      <c r="DW5" s="1478"/>
      <c r="DX5" s="1478"/>
      <c r="DY5" s="1478"/>
      <c r="DZ5" s="1478"/>
    </row>
    <row r="6" spans="1:130" s="1479" customFormat="1">
      <c r="A6" s="1461"/>
      <c r="B6" s="1580"/>
      <c r="C6" s="1463"/>
      <c r="D6" s="1464"/>
      <c r="E6" s="1465"/>
      <c r="F6" s="1466"/>
      <c r="G6" s="1478"/>
      <c r="H6" s="1478"/>
      <c r="I6" s="1478"/>
      <c r="J6" s="1478"/>
      <c r="K6" s="1478"/>
      <c r="L6" s="1478"/>
      <c r="M6" s="1478"/>
      <c r="N6" s="1478"/>
      <c r="O6" s="1478"/>
      <c r="P6" s="1478"/>
      <c r="Q6" s="1478"/>
      <c r="R6" s="1478"/>
      <c r="S6" s="1478"/>
      <c r="T6" s="1478"/>
      <c r="U6" s="1478"/>
      <c r="V6" s="1478"/>
      <c r="W6" s="1478"/>
      <c r="X6" s="1478"/>
      <c r="Y6" s="1478"/>
      <c r="Z6" s="1478"/>
      <c r="AA6" s="1478"/>
      <c r="AB6" s="1478"/>
      <c r="AC6" s="1478"/>
      <c r="AD6" s="1478"/>
      <c r="AE6" s="1478"/>
      <c r="AF6" s="1478"/>
      <c r="AG6" s="1478"/>
      <c r="AH6" s="1478"/>
      <c r="AI6" s="1478"/>
      <c r="AJ6" s="1478"/>
      <c r="AK6" s="1478"/>
      <c r="AL6" s="1478"/>
      <c r="AM6" s="1478"/>
      <c r="AN6" s="1478"/>
      <c r="AO6" s="1478"/>
      <c r="AP6" s="1478"/>
      <c r="AQ6" s="1478"/>
      <c r="AR6" s="1478"/>
      <c r="AS6" s="1478"/>
      <c r="AT6" s="1478"/>
      <c r="AU6" s="1478"/>
      <c r="AV6" s="1478"/>
      <c r="AW6" s="1478"/>
      <c r="AX6" s="1478"/>
      <c r="AY6" s="1478"/>
      <c r="AZ6" s="1478"/>
      <c r="BA6" s="1478"/>
      <c r="BB6" s="1478"/>
      <c r="BC6" s="1478"/>
      <c r="BD6" s="1478"/>
      <c r="BE6" s="1478"/>
      <c r="BF6" s="1478"/>
      <c r="BG6" s="1478"/>
      <c r="BH6" s="1478"/>
      <c r="BI6" s="1478"/>
      <c r="BJ6" s="1478"/>
      <c r="BK6" s="1478"/>
      <c r="BL6" s="1478"/>
      <c r="BM6" s="1478"/>
      <c r="BN6" s="1478"/>
      <c r="BO6" s="1478"/>
      <c r="BP6" s="1478"/>
      <c r="BQ6" s="1478"/>
      <c r="BR6" s="1478"/>
      <c r="BS6" s="1478"/>
      <c r="BT6" s="1478"/>
      <c r="BU6" s="1478"/>
      <c r="BV6" s="1478"/>
      <c r="BW6" s="1478"/>
      <c r="BX6" s="1478"/>
      <c r="BY6" s="1478"/>
      <c r="BZ6" s="1478"/>
      <c r="CA6" s="1478"/>
      <c r="CB6" s="1478"/>
      <c r="CC6" s="1478"/>
      <c r="CD6" s="1478"/>
      <c r="CE6" s="1478"/>
      <c r="CF6" s="1478"/>
      <c r="CG6" s="1478"/>
      <c r="CH6" s="1478"/>
      <c r="CI6" s="1478"/>
      <c r="CJ6" s="1478"/>
      <c r="CK6" s="1478"/>
      <c r="CL6" s="1478"/>
      <c r="CM6" s="1478"/>
      <c r="CN6" s="1478"/>
      <c r="CO6" s="1478"/>
      <c r="CP6" s="1478"/>
      <c r="CQ6" s="1478"/>
      <c r="CR6" s="1478"/>
      <c r="CS6" s="1478"/>
      <c r="CT6" s="1478"/>
      <c r="CU6" s="1478"/>
      <c r="CV6" s="1478"/>
      <c r="CW6" s="1478"/>
      <c r="CX6" s="1478"/>
      <c r="CY6" s="1478"/>
      <c r="CZ6" s="1478"/>
      <c r="DA6" s="1478"/>
      <c r="DB6" s="1478"/>
      <c r="DC6" s="1478"/>
      <c r="DD6" s="1478"/>
      <c r="DE6" s="1478"/>
      <c r="DF6" s="1478"/>
      <c r="DG6" s="1478"/>
      <c r="DH6" s="1478"/>
      <c r="DI6" s="1478"/>
      <c r="DJ6" s="1478"/>
      <c r="DK6" s="1478"/>
      <c r="DL6" s="1478"/>
      <c r="DM6" s="1478"/>
      <c r="DN6" s="1478"/>
      <c r="DO6" s="1478"/>
      <c r="DP6" s="1478"/>
      <c r="DQ6" s="1478"/>
      <c r="DR6" s="1478"/>
      <c r="DS6" s="1478"/>
      <c r="DT6" s="1478"/>
      <c r="DU6" s="1478"/>
      <c r="DV6" s="1478"/>
      <c r="DW6" s="1478"/>
      <c r="DX6" s="1478"/>
      <c r="DY6" s="1478"/>
      <c r="DZ6" s="1478"/>
    </row>
    <row r="7" spans="1:130" s="1479" customFormat="1">
      <c r="A7" s="1461"/>
      <c r="B7" s="1462"/>
      <c r="C7" s="1463"/>
      <c r="D7" s="1464"/>
      <c r="E7" s="1465"/>
      <c r="F7" s="1466"/>
      <c r="G7" s="1478"/>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478"/>
      <c r="AU7" s="1478"/>
      <c r="AV7" s="1478"/>
      <c r="AW7" s="1478"/>
      <c r="AX7" s="1478"/>
      <c r="AY7" s="1478"/>
      <c r="AZ7" s="1478"/>
      <c r="BA7" s="1478"/>
      <c r="BB7" s="1478"/>
      <c r="BC7" s="1478"/>
      <c r="BD7" s="1478"/>
      <c r="BE7" s="1478"/>
      <c r="BF7" s="1478"/>
      <c r="BG7" s="1478"/>
      <c r="BH7" s="1478"/>
      <c r="BI7" s="1478"/>
      <c r="BJ7" s="1478"/>
      <c r="BK7" s="1478"/>
      <c r="BL7" s="1478"/>
      <c r="BM7" s="1478"/>
      <c r="BN7" s="1478"/>
      <c r="BO7" s="1478"/>
      <c r="BP7" s="1478"/>
      <c r="BQ7" s="1478"/>
      <c r="BR7" s="1478"/>
      <c r="BS7" s="1478"/>
      <c r="BT7" s="1478"/>
      <c r="BU7" s="1478"/>
      <c r="BV7" s="1478"/>
      <c r="BW7" s="1478"/>
      <c r="BX7" s="1478"/>
      <c r="BY7" s="1478"/>
      <c r="BZ7" s="1478"/>
      <c r="CA7" s="1478"/>
      <c r="CB7" s="1478"/>
      <c r="CC7" s="1478"/>
      <c r="CD7" s="1478"/>
      <c r="CE7" s="1478"/>
      <c r="CF7" s="1478"/>
      <c r="CG7" s="1478"/>
      <c r="CH7" s="1478"/>
      <c r="CI7" s="1478"/>
      <c r="CJ7" s="1478"/>
      <c r="CK7" s="1478"/>
      <c r="CL7" s="1478"/>
      <c r="CM7" s="1478"/>
      <c r="CN7" s="1478"/>
      <c r="CO7" s="1478"/>
      <c r="CP7" s="1478"/>
      <c r="CQ7" s="1478"/>
      <c r="CR7" s="1478"/>
      <c r="CS7" s="1478"/>
      <c r="CT7" s="1478"/>
      <c r="CU7" s="1478"/>
      <c r="CV7" s="1478"/>
      <c r="CW7" s="1478"/>
      <c r="CX7" s="1478"/>
      <c r="CY7" s="1478"/>
      <c r="CZ7" s="1478"/>
      <c r="DA7" s="1478"/>
      <c r="DB7" s="1478"/>
      <c r="DC7" s="1478"/>
      <c r="DD7" s="1478"/>
      <c r="DE7" s="1478"/>
      <c r="DF7" s="1478"/>
      <c r="DG7" s="1478"/>
      <c r="DH7" s="1478"/>
      <c r="DI7" s="1478"/>
      <c r="DJ7" s="1478"/>
      <c r="DK7" s="1478"/>
      <c r="DL7" s="1478"/>
      <c r="DM7" s="1478"/>
      <c r="DN7" s="1478"/>
      <c r="DO7" s="1478"/>
      <c r="DP7" s="1478"/>
      <c r="DQ7" s="1478"/>
      <c r="DR7" s="1478"/>
      <c r="DS7" s="1478"/>
      <c r="DT7" s="1478"/>
      <c r="DU7" s="1478"/>
      <c r="DV7" s="1478"/>
      <c r="DW7" s="1478"/>
      <c r="DX7" s="1478"/>
      <c r="DY7" s="1478"/>
      <c r="DZ7" s="1478"/>
    </row>
    <row r="8" spans="1:130" s="1479" customFormat="1">
      <c r="A8" s="1461"/>
      <c r="B8" s="1462"/>
      <c r="C8" s="1463"/>
      <c r="D8" s="1464"/>
      <c r="E8" s="1465"/>
      <c r="F8" s="1466"/>
      <c r="G8" s="1478"/>
      <c r="H8" s="1478"/>
      <c r="I8" s="1478"/>
      <c r="J8" s="1478"/>
      <c r="K8" s="1478"/>
      <c r="L8" s="1478"/>
      <c r="M8" s="1478"/>
      <c r="N8" s="1478"/>
      <c r="O8" s="1478"/>
      <c r="P8" s="1478"/>
      <c r="Q8" s="1478"/>
      <c r="R8" s="1478"/>
      <c r="S8" s="1478"/>
      <c r="T8" s="1478"/>
      <c r="U8" s="1478"/>
      <c r="V8" s="1478"/>
      <c r="W8" s="1478"/>
      <c r="X8" s="1478"/>
      <c r="Y8" s="1478"/>
      <c r="Z8" s="1478"/>
      <c r="AA8" s="1478"/>
      <c r="AB8" s="1478"/>
      <c r="AC8" s="1478"/>
      <c r="AD8" s="1478"/>
      <c r="AE8" s="1478"/>
      <c r="AF8" s="1478"/>
      <c r="AG8" s="1478"/>
      <c r="AH8" s="1478"/>
      <c r="AI8" s="1478"/>
      <c r="AJ8" s="1478"/>
      <c r="AK8" s="1478"/>
      <c r="AL8" s="1478"/>
      <c r="AM8" s="1478"/>
      <c r="AN8" s="1478"/>
      <c r="AO8" s="1478"/>
      <c r="AP8" s="1478"/>
      <c r="AQ8" s="1478"/>
      <c r="AR8" s="1478"/>
      <c r="AS8" s="1478"/>
      <c r="AT8" s="1478"/>
      <c r="AU8" s="1478"/>
      <c r="AV8" s="1478"/>
      <c r="AW8" s="1478"/>
      <c r="AX8" s="1478"/>
      <c r="AY8" s="1478"/>
      <c r="AZ8" s="1478"/>
      <c r="BA8" s="1478"/>
      <c r="BB8" s="1478"/>
      <c r="BC8" s="1478"/>
      <c r="BD8" s="1478"/>
      <c r="BE8" s="1478"/>
      <c r="BF8" s="1478"/>
      <c r="BG8" s="1478"/>
      <c r="BH8" s="1478"/>
      <c r="BI8" s="1478"/>
      <c r="BJ8" s="1478"/>
      <c r="BK8" s="1478"/>
      <c r="BL8" s="1478"/>
      <c r="BM8" s="1478"/>
      <c r="BN8" s="1478"/>
      <c r="BO8" s="1478"/>
      <c r="BP8" s="1478"/>
      <c r="BQ8" s="1478"/>
      <c r="BR8" s="1478"/>
      <c r="BS8" s="1478"/>
      <c r="BT8" s="1478"/>
      <c r="BU8" s="1478"/>
      <c r="BV8" s="1478"/>
      <c r="BW8" s="1478"/>
      <c r="BX8" s="1478"/>
      <c r="BY8" s="1478"/>
      <c r="BZ8" s="1478"/>
      <c r="CA8" s="1478"/>
      <c r="CB8" s="1478"/>
      <c r="CC8" s="1478"/>
      <c r="CD8" s="1478"/>
      <c r="CE8" s="1478"/>
      <c r="CF8" s="1478"/>
      <c r="CG8" s="1478"/>
      <c r="CH8" s="1478"/>
      <c r="CI8" s="1478"/>
      <c r="CJ8" s="1478"/>
      <c r="CK8" s="1478"/>
      <c r="CL8" s="1478"/>
      <c r="CM8" s="1478"/>
      <c r="CN8" s="1478"/>
      <c r="CO8" s="1478"/>
      <c r="CP8" s="1478"/>
      <c r="CQ8" s="1478"/>
      <c r="CR8" s="1478"/>
      <c r="CS8" s="1478"/>
      <c r="CT8" s="1478"/>
      <c r="CU8" s="1478"/>
      <c r="CV8" s="1478"/>
      <c r="CW8" s="1478"/>
      <c r="CX8" s="1478"/>
      <c r="CY8" s="1478"/>
      <c r="CZ8" s="1478"/>
      <c r="DA8" s="1478"/>
      <c r="DB8" s="1478"/>
      <c r="DC8" s="1478"/>
      <c r="DD8" s="1478"/>
      <c r="DE8" s="1478"/>
      <c r="DF8" s="1478"/>
      <c r="DG8" s="1478"/>
      <c r="DH8" s="1478"/>
      <c r="DI8" s="1478"/>
      <c r="DJ8" s="1478"/>
      <c r="DK8" s="1478"/>
      <c r="DL8" s="1478"/>
      <c r="DM8" s="1478"/>
      <c r="DN8" s="1478"/>
      <c r="DO8" s="1478"/>
      <c r="DP8" s="1478"/>
      <c r="DQ8" s="1478"/>
      <c r="DR8" s="1478"/>
      <c r="DS8" s="1478"/>
      <c r="DT8" s="1478"/>
      <c r="DU8" s="1478"/>
      <c r="DV8" s="1478"/>
      <c r="DW8" s="1478"/>
      <c r="DX8" s="1478"/>
      <c r="DY8" s="1478"/>
      <c r="DZ8" s="1478"/>
    </row>
    <row r="9" spans="1:130" s="1479" customFormat="1">
      <c r="A9" s="1461"/>
      <c r="B9" s="1462"/>
      <c r="C9" s="1463"/>
      <c r="D9" s="1464"/>
      <c r="E9" s="1465"/>
      <c r="F9" s="1466"/>
      <c r="G9" s="1478"/>
      <c r="H9" s="1478"/>
      <c r="I9" s="1478"/>
      <c r="J9" s="1478"/>
      <c r="K9" s="1478"/>
      <c r="L9" s="1478"/>
      <c r="M9" s="1478"/>
      <c r="N9" s="1478"/>
      <c r="O9" s="1478"/>
      <c r="P9" s="1478"/>
      <c r="Q9" s="1478"/>
      <c r="R9" s="1478"/>
      <c r="S9" s="1478"/>
      <c r="T9" s="1478"/>
      <c r="U9" s="1478"/>
      <c r="V9" s="1478"/>
      <c r="W9" s="1478"/>
      <c r="X9" s="1478"/>
      <c r="Y9" s="1478"/>
      <c r="Z9" s="1478"/>
      <c r="AA9" s="1478"/>
      <c r="AB9" s="1478"/>
      <c r="AC9" s="1478"/>
      <c r="AD9" s="1478"/>
      <c r="AE9" s="1478"/>
      <c r="AF9" s="1478"/>
      <c r="AG9" s="1478"/>
      <c r="AH9" s="1478"/>
      <c r="AI9" s="1478"/>
      <c r="AJ9" s="1478"/>
      <c r="AK9" s="1478"/>
      <c r="AL9" s="1478"/>
      <c r="AM9" s="1478"/>
      <c r="AN9" s="1478"/>
      <c r="AO9" s="1478"/>
      <c r="AP9" s="1478"/>
      <c r="AQ9" s="1478"/>
      <c r="AR9" s="1478"/>
      <c r="AS9" s="1478"/>
      <c r="AT9" s="1478"/>
      <c r="AU9" s="1478"/>
      <c r="AV9" s="1478"/>
      <c r="AW9" s="1478"/>
      <c r="AX9" s="1478"/>
      <c r="AY9" s="1478"/>
      <c r="AZ9" s="1478"/>
      <c r="BA9" s="1478"/>
      <c r="BB9" s="1478"/>
      <c r="BC9" s="1478"/>
      <c r="BD9" s="1478"/>
      <c r="BE9" s="1478"/>
      <c r="BF9" s="1478"/>
      <c r="BG9" s="1478"/>
      <c r="BH9" s="1478"/>
      <c r="BI9" s="1478"/>
      <c r="BJ9" s="1478"/>
      <c r="BK9" s="1478"/>
      <c r="BL9" s="1478"/>
      <c r="BM9" s="1478"/>
      <c r="BN9" s="1478"/>
      <c r="BO9" s="1478"/>
      <c r="BP9" s="1478"/>
      <c r="BQ9" s="1478"/>
      <c r="BR9" s="1478"/>
      <c r="BS9" s="1478"/>
      <c r="BT9" s="1478"/>
      <c r="BU9" s="1478"/>
      <c r="BV9" s="1478"/>
      <c r="BW9" s="1478"/>
      <c r="BX9" s="1478"/>
      <c r="BY9" s="1478"/>
      <c r="BZ9" s="1478"/>
      <c r="CA9" s="1478"/>
      <c r="CB9" s="1478"/>
      <c r="CC9" s="1478"/>
      <c r="CD9" s="1478"/>
      <c r="CE9" s="1478"/>
      <c r="CF9" s="1478"/>
      <c r="CG9" s="1478"/>
      <c r="CH9" s="1478"/>
      <c r="CI9" s="1478"/>
      <c r="CJ9" s="1478"/>
      <c r="CK9" s="1478"/>
      <c r="CL9" s="1478"/>
      <c r="CM9" s="1478"/>
      <c r="CN9" s="1478"/>
      <c r="CO9" s="1478"/>
      <c r="CP9" s="1478"/>
      <c r="CQ9" s="1478"/>
      <c r="CR9" s="1478"/>
      <c r="CS9" s="1478"/>
      <c r="CT9" s="1478"/>
      <c r="CU9" s="1478"/>
      <c r="CV9" s="1478"/>
      <c r="CW9" s="1478"/>
      <c r="CX9" s="1478"/>
      <c r="CY9" s="1478"/>
      <c r="CZ9" s="1478"/>
      <c r="DA9" s="1478"/>
      <c r="DB9" s="1478"/>
      <c r="DC9" s="1478"/>
      <c r="DD9" s="1478"/>
      <c r="DE9" s="1478"/>
      <c r="DF9" s="1478"/>
      <c r="DG9" s="1478"/>
      <c r="DH9" s="1478"/>
      <c r="DI9" s="1478"/>
      <c r="DJ9" s="1478"/>
      <c r="DK9" s="1478"/>
      <c r="DL9" s="1478"/>
      <c r="DM9" s="1478"/>
      <c r="DN9" s="1478"/>
      <c r="DO9" s="1478"/>
      <c r="DP9" s="1478"/>
      <c r="DQ9" s="1478"/>
      <c r="DR9" s="1478"/>
      <c r="DS9" s="1478"/>
      <c r="DT9" s="1478"/>
      <c r="DU9" s="1478"/>
      <c r="DV9" s="1478"/>
      <c r="DW9" s="1478"/>
      <c r="DX9" s="1478"/>
      <c r="DY9" s="1478"/>
      <c r="DZ9" s="1478"/>
    </row>
    <row r="10" spans="1:130" s="1479" customFormat="1" ht="15">
      <c r="A10" s="1716" t="s">
        <v>2156</v>
      </c>
      <c r="B10" s="1716"/>
      <c r="C10" s="1716"/>
      <c r="D10" s="1716"/>
      <c r="E10" s="1716"/>
      <c r="F10" s="1716"/>
      <c r="G10" s="1478"/>
      <c r="H10" s="1478"/>
      <c r="I10" s="1478"/>
      <c r="J10" s="1478"/>
      <c r="K10" s="1478"/>
      <c r="L10" s="1478"/>
      <c r="M10" s="1478"/>
      <c r="N10" s="1478"/>
      <c r="O10" s="1478"/>
      <c r="P10" s="1478"/>
      <c r="Q10" s="1478"/>
      <c r="R10" s="1478"/>
      <c r="S10" s="1478"/>
      <c r="T10" s="1478"/>
      <c r="U10" s="1478"/>
      <c r="V10" s="1478"/>
      <c r="W10" s="1478"/>
      <c r="X10" s="1478"/>
      <c r="Y10" s="1478"/>
      <c r="Z10" s="1478"/>
      <c r="AA10" s="1478"/>
      <c r="AB10" s="1478"/>
      <c r="AC10" s="1478"/>
      <c r="AD10" s="1478"/>
      <c r="AE10" s="1478"/>
      <c r="AF10" s="1478"/>
      <c r="AG10" s="1478"/>
      <c r="AH10" s="1478"/>
      <c r="AI10" s="1478"/>
      <c r="AJ10" s="1478"/>
      <c r="AK10" s="1478"/>
      <c r="AL10" s="1478"/>
      <c r="AM10" s="1478"/>
      <c r="AN10" s="1478"/>
      <c r="AO10" s="1478"/>
      <c r="AP10" s="1478"/>
      <c r="AQ10" s="1478"/>
      <c r="AR10" s="1478"/>
      <c r="AS10" s="1478"/>
      <c r="AT10" s="1478"/>
      <c r="AU10" s="1478"/>
      <c r="AV10" s="1478"/>
      <c r="AW10" s="1478"/>
      <c r="AX10" s="1478"/>
      <c r="AY10" s="1478"/>
      <c r="AZ10" s="1478"/>
      <c r="BA10" s="1478"/>
      <c r="BB10" s="1478"/>
      <c r="BC10" s="1478"/>
      <c r="BD10" s="1478"/>
      <c r="BE10" s="1478"/>
      <c r="BF10" s="1478"/>
      <c r="BG10" s="1478"/>
      <c r="BH10" s="1478"/>
      <c r="BI10" s="1478"/>
      <c r="BJ10" s="1478"/>
      <c r="BK10" s="1478"/>
      <c r="BL10" s="1478"/>
      <c r="BM10" s="1478"/>
      <c r="BN10" s="1478"/>
      <c r="BO10" s="1478"/>
      <c r="BP10" s="1478"/>
      <c r="BQ10" s="1478"/>
      <c r="BR10" s="1478"/>
      <c r="BS10" s="1478"/>
      <c r="BT10" s="1478"/>
      <c r="BU10" s="1478"/>
      <c r="BV10" s="1478"/>
      <c r="BW10" s="1478"/>
      <c r="BX10" s="1478"/>
      <c r="BY10" s="1478"/>
      <c r="BZ10" s="1478"/>
      <c r="CA10" s="1478"/>
      <c r="CB10" s="1478"/>
      <c r="CC10" s="1478"/>
      <c r="CD10" s="1478"/>
      <c r="CE10" s="1478"/>
      <c r="CF10" s="1478"/>
      <c r="CG10" s="1478"/>
      <c r="CH10" s="1478"/>
      <c r="CI10" s="1478"/>
      <c r="CJ10" s="1478"/>
      <c r="CK10" s="1478"/>
      <c r="CL10" s="1478"/>
      <c r="CM10" s="1478"/>
      <c r="CN10" s="1478"/>
      <c r="CO10" s="1478"/>
      <c r="CP10" s="1478"/>
      <c r="CQ10" s="1478"/>
      <c r="CR10" s="1478"/>
      <c r="CS10" s="1478"/>
      <c r="CT10" s="1478"/>
      <c r="CU10" s="1478"/>
      <c r="CV10" s="1478"/>
      <c r="CW10" s="1478"/>
      <c r="CX10" s="1478"/>
      <c r="CY10" s="1478"/>
      <c r="CZ10" s="1478"/>
      <c r="DA10" s="1478"/>
      <c r="DB10" s="1478"/>
      <c r="DC10" s="1478"/>
      <c r="DD10" s="1478"/>
      <c r="DE10" s="1478"/>
      <c r="DF10" s="1478"/>
      <c r="DG10" s="1478"/>
      <c r="DH10" s="1478"/>
      <c r="DI10" s="1478"/>
      <c r="DJ10" s="1478"/>
      <c r="DK10" s="1478"/>
      <c r="DL10" s="1478"/>
      <c r="DM10" s="1478"/>
      <c r="DN10" s="1478"/>
      <c r="DO10" s="1478"/>
      <c r="DP10" s="1478"/>
      <c r="DQ10" s="1478"/>
      <c r="DR10" s="1478"/>
      <c r="DS10" s="1478"/>
      <c r="DT10" s="1478"/>
      <c r="DU10" s="1478"/>
      <c r="DV10" s="1478"/>
      <c r="DW10" s="1478"/>
      <c r="DX10" s="1478"/>
      <c r="DY10" s="1478"/>
      <c r="DZ10" s="1478"/>
    </row>
    <row r="11" spans="1:130" s="1479" customFormat="1">
      <c r="A11" s="1583"/>
      <c r="B11" s="1462"/>
      <c r="C11" s="1467"/>
      <c r="D11" s="1584"/>
      <c r="E11" s="1585"/>
      <c r="F11" s="1586"/>
      <c r="G11" s="1478"/>
      <c r="H11" s="1478"/>
      <c r="I11" s="1478"/>
      <c r="J11" s="1478"/>
      <c r="K11" s="1478"/>
      <c r="L11" s="1478"/>
      <c r="M11" s="1478"/>
      <c r="N11" s="1478"/>
      <c r="O11" s="1478"/>
      <c r="P11" s="1478"/>
      <c r="Q11" s="1478"/>
      <c r="R11" s="1478"/>
      <c r="S11" s="1478"/>
      <c r="T11" s="1478"/>
      <c r="U11" s="1478"/>
      <c r="V11" s="1478"/>
      <c r="W11" s="1478"/>
      <c r="X11" s="1478"/>
      <c r="Y11" s="1478"/>
      <c r="Z11" s="1478"/>
      <c r="AA11" s="1478"/>
      <c r="AB11" s="1478"/>
      <c r="AC11" s="1478"/>
      <c r="AD11" s="1478"/>
      <c r="AE11" s="1478"/>
      <c r="AF11" s="1478"/>
      <c r="AG11" s="1478"/>
      <c r="AH11" s="1478"/>
      <c r="AI11" s="1478"/>
      <c r="AJ11" s="1478"/>
      <c r="AK11" s="1478"/>
      <c r="AL11" s="1478"/>
      <c r="AM11" s="1478"/>
      <c r="AN11" s="1478"/>
      <c r="AO11" s="1478"/>
      <c r="AP11" s="1478"/>
      <c r="AQ11" s="1478"/>
      <c r="AR11" s="1478"/>
      <c r="AS11" s="1478"/>
      <c r="AT11" s="1478"/>
      <c r="AU11" s="1478"/>
      <c r="AV11" s="1478"/>
      <c r="AW11" s="1478"/>
      <c r="AX11" s="1478"/>
      <c r="AY11" s="1478"/>
      <c r="AZ11" s="1478"/>
      <c r="BA11" s="1478"/>
      <c r="BB11" s="1478"/>
      <c r="BC11" s="1478"/>
      <c r="BD11" s="1478"/>
      <c r="BE11" s="1478"/>
      <c r="BF11" s="1478"/>
      <c r="BG11" s="1478"/>
      <c r="BH11" s="1478"/>
      <c r="BI11" s="1478"/>
      <c r="BJ11" s="1478"/>
      <c r="BK11" s="1478"/>
      <c r="BL11" s="1478"/>
      <c r="BM11" s="1478"/>
      <c r="BN11" s="1478"/>
      <c r="BO11" s="1478"/>
      <c r="BP11" s="1478"/>
      <c r="BQ11" s="1478"/>
      <c r="BR11" s="1478"/>
      <c r="BS11" s="1478"/>
      <c r="BT11" s="1478"/>
      <c r="BU11" s="1478"/>
      <c r="BV11" s="1478"/>
      <c r="BW11" s="1478"/>
      <c r="BX11" s="1478"/>
      <c r="BY11" s="1478"/>
      <c r="BZ11" s="1478"/>
      <c r="CA11" s="1478"/>
      <c r="CB11" s="1478"/>
      <c r="CC11" s="1478"/>
      <c r="CD11" s="1478"/>
      <c r="CE11" s="1478"/>
      <c r="CF11" s="1478"/>
      <c r="CG11" s="1478"/>
      <c r="CH11" s="1478"/>
      <c r="CI11" s="1478"/>
      <c r="CJ11" s="1478"/>
      <c r="CK11" s="1478"/>
      <c r="CL11" s="1478"/>
      <c r="CM11" s="1478"/>
      <c r="CN11" s="1478"/>
      <c r="CO11" s="1478"/>
      <c r="CP11" s="1478"/>
      <c r="CQ11" s="1478"/>
      <c r="CR11" s="1478"/>
      <c r="CS11" s="1478"/>
      <c r="CT11" s="1478"/>
      <c r="CU11" s="1478"/>
      <c r="CV11" s="1478"/>
      <c r="CW11" s="1478"/>
      <c r="CX11" s="1478"/>
      <c r="CY11" s="1478"/>
      <c r="CZ11" s="1478"/>
      <c r="DA11" s="1478"/>
      <c r="DB11" s="1478"/>
      <c r="DC11" s="1478"/>
      <c r="DD11" s="1478"/>
      <c r="DE11" s="1478"/>
      <c r="DF11" s="1478"/>
      <c r="DG11" s="1478"/>
      <c r="DH11" s="1478"/>
      <c r="DI11" s="1478"/>
      <c r="DJ11" s="1478"/>
      <c r="DK11" s="1478"/>
      <c r="DL11" s="1478"/>
      <c r="DM11" s="1478"/>
      <c r="DN11" s="1478"/>
      <c r="DO11" s="1478"/>
      <c r="DP11" s="1478"/>
      <c r="DQ11" s="1478"/>
      <c r="DR11" s="1478"/>
      <c r="DS11" s="1478"/>
      <c r="DT11" s="1478"/>
      <c r="DU11" s="1478"/>
      <c r="DV11" s="1478"/>
      <c r="DW11" s="1478"/>
      <c r="DX11" s="1478"/>
      <c r="DY11" s="1478"/>
      <c r="DZ11" s="1478"/>
    </row>
    <row r="12" spans="1:130" s="1481" customFormat="1">
      <c r="A12" s="1587" t="s">
        <v>20</v>
      </c>
      <c r="B12" s="1588" t="s">
        <v>2155</v>
      </c>
      <c r="C12" s="1467"/>
      <c r="D12" s="1589"/>
      <c r="E12" s="1468"/>
      <c r="F12" s="1590">
        <f>'STROJNE INSTALACIJE'!F34</f>
        <v>0</v>
      </c>
      <c r="G12" s="1480"/>
      <c r="H12" s="1480"/>
      <c r="I12" s="1480"/>
      <c r="J12" s="1480"/>
      <c r="K12" s="1480"/>
      <c r="L12" s="1480"/>
      <c r="M12" s="1480"/>
      <c r="N12" s="1480"/>
      <c r="O12" s="1480"/>
      <c r="P12" s="1480"/>
      <c r="Q12" s="1480"/>
      <c r="R12" s="1480"/>
      <c r="S12" s="1480"/>
      <c r="T12" s="1480"/>
      <c r="U12" s="1480"/>
      <c r="V12" s="1480"/>
      <c r="W12" s="1480"/>
      <c r="X12" s="1480"/>
      <c r="Y12" s="1480"/>
      <c r="Z12" s="1480"/>
      <c r="AA12" s="1480"/>
      <c r="AB12" s="1480"/>
      <c r="AC12" s="1480"/>
      <c r="AD12" s="1480"/>
      <c r="AE12" s="1480"/>
      <c r="AF12" s="1480"/>
      <c r="AG12" s="1480"/>
      <c r="AH12" s="1480"/>
      <c r="AI12" s="1480"/>
      <c r="AJ12" s="1480"/>
      <c r="AK12" s="1480"/>
      <c r="AL12" s="1480"/>
      <c r="AM12" s="1480"/>
      <c r="AN12" s="1480"/>
      <c r="AO12" s="1480"/>
      <c r="AP12" s="1480"/>
      <c r="AQ12" s="1480"/>
      <c r="AR12" s="1480"/>
      <c r="AS12" s="1480"/>
      <c r="AT12" s="1480"/>
      <c r="AU12" s="1480"/>
      <c r="AV12" s="1480"/>
      <c r="AW12" s="1480"/>
      <c r="AX12" s="1480"/>
      <c r="AY12" s="1480"/>
      <c r="AZ12" s="1480"/>
      <c r="BA12" s="1480"/>
      <c r="BB12" s="1480"/>
      <c r="BC12" s="1480"/>
      <c r="BD12" s="1480"/>
      <c r="BE12" s="1480"/>
      <c r="BF12" s="1480"/>
      <c r="BG12" s="1480"/>
      <c r="BH12" s="1480"/>
      <c r="BI12" s="1480"/>
      <c r="BJ12" s="1480"/>
      <c r="BK12" s="1480"/>
      <c r="BL12" s="1480"/>
      <c r="BM12" s="1480"/>
      <c r="BN12" s="1480"/>
      <c r="BO12" s="1480"/>
      <c r="BP12" s="1480"/>
      <c r="BQ12" s="1480"/>
      <c r="BR12" s="1480"/>
      <c r="BS12" s="1480"/>
      <c r="BT12" s="1480"/>
      <c r="BU12" s="1480"/>
      <c r="BV12" s="1480"/>
      <c r="BW12" s="1480"/>
      <c r="BX12" s="1480"/>
      <c r="BY12" s="1480"/>
      <c r="BZ12" s="1480"/>
      <c r="CA12" s="1480"/>
      <c r="CB12" s="1480"/>
      <c r="CC12" s="1480"/>
      <c r="CD12" s="1480"/>
      <c r="CE12" s="1480"/>
      <c r="CF12" s="1480"/>
      <c r="CG12" s="1480"/>
      <c r="CH12" s="1480"/>
      <c r="CI12" s="1480"/>
      <c r="CJ12" s="1480"/>
      <c r="CK12" s="1480"/>
      <c r="CL12" s="1480"/>
      <c r="CM12" s="1480"/>
      <c r="CN12" s="1480"/>
      <c r="CO12" s="1480"/>
      <c r="CP12" s="1480"/>
      <c r="CQ12" s="1480"/>
      <c r="CR12" s="1480"/>
      <c r="CS12" s="1480"/>
      <c r="CT12" s="1480"/>
      <c r="CU12" s="1480"/>
      <c r="CV12" s="1480"/>
      <c r="CW12" s="1480"/>
      <c r="CX12" s="1480"/>
      <c r="CY12" s="1480"/>
      <c r="CZ12" s="1480"/>
      <c r="DA12" s="1480"/>
      <c r="DB12" s="1480"/>
      <c r="DC12" s="1480"/>
      <c r="DD12" s="1480"/>
      <c r="DE12" s="1480"/>
      <c r="DF12" s="1480"/>
      <c r="DG12" s="1480"/>
      <c r="DH12" s="1480"/>
      <c r="DI12" s="1480"/>
      <c r="DJ12" s="1480"/>
      <c r="DK12" s="1480"/>
      <c r="DL12" s="1480"/>
      <c r="DM12" s="1480"/>
      <c r="DN12" s="1480"/>
      <c r="DO12" s="1480"/>
      <c r="DP12" s="1480"/>
      <c r="DQ12" s="1480"/>
      <c r="DR12" s="1480"/>
      <c r="DS12" s="1480"/>
      <c r="DT12" s="1480"/>
      <c r="DU12" s="1480"/>
      <c r="DV12" s="1480"/>
      <c r="DW12" s="1480"/>
      <c r="DX12" s="1480"/>
      <c r="DY12" s="1480"/>
      <c r="DZ12" s="1480"/>
    </row>
    <row r="13" spans="1:130" s="1481" customFormat="1">
      <c r="A13" s="1591"/>
      <c r="B13" s="1588"/>
      <c r="C13" s="1467"/>
      <c r="D13" s="1589"/>
      <c r="E13" s="1468"/>
      <c r="F13" s="1590"/>
      <c r="G13" s="1480"/>
      <c r="H13" s="1480"/>
      <c r="I13" s="1480"/>
      <c r="J13" s="1480"/>
      <c r="K13" s="1480"/>
      <c r="L13" s="1480"/>
      <c r="M13" s="1480"/>
      <c r="N13" s="1480"/>
      <c r="O13" s="1480"/>
      <c r="P13" s="1480"/>
      <c r="Q13" s="1480"/>
      <c r="R13" s="1480"/>
      <c r="S13" s="1480"/>
      <c r="T13" s="1480"/>
      <c r="U13" s="1480"/>
      <c r="V13" s="1480"/>
      <c r="W13" s="1480"/>
      <c r="X13" s="1480"/>
      <c r="Y13" s="1480"/>
      <c r="Z13" s="1480"/>
      <c r="AA13" s="1480"/>
      <c r="AB13" s="1480"/>
      <c r="AC13" s="1480"/>
      <c r="AD13" s="1480"/>
      <c r="AE13" s="1480"/>
      <c r="AF13" s="1480"/>
      <c r="AG13" s="1480"/>
      <c r="AH13" s="1480"/>
      <c r="AI13" s="1480"/>
      <c r="AJ13" s="1480"/>
      <c r="AK13" s="1480"/>
      <c r="AL13" s="1480"/>
      <c r="AM13" s="1480"/>
      <c r="AN13" s="1480"/>
      <c r="AO13" s="1480"/>
      <c r="AP13" s="1480"/>
      <c r="AQ13" s="1480"/>
      <c r="AR13" s="1480"/>
      <c r="AS13" s="1480"/>
      <c r="AT13" s="1480"/>
      <c r="AU13" s="1480"/>
      <c r="AV13" s="1480"/>
      <c r="AW13" s="1480"/>
      <c r="AX13" s="1480"/>
      <c r="AY13" s="1480"/>
      <c r="AZ13" s="1480"/>
      <c r="BA13" s="1480"/>
      <c r="BB13" s="1480"/>
      <c r="BC13" s="1480"/>
      <c r="BD13" s="1480"/>
      <c r="BE13" s="1480"/>
      <c r="BF13" s="1480"/>
      <c r="BG13" s="1480"/>
      <c r="BH13" s="1480"/>
      <c r="BI13" s="1480"/>
      <c r="BJ13" s="1480"/>
      <c r="BK13" s="1480"/>
      <c r="BL13" s="1480"/>
      <c r="BM13" s="1480"/>
      <c r="BN13" s="1480"/>
      <c r="BO13" s="1480"/>
      <c r="BP13" s="1480"/>
      <c r="BQ13" s="1480"/>
      <c r="BR13" s="1480"/>
      <c r="BS13" s="1480"/>
      <c r="BT13" s="1480"/>
      <c r="BU13" s="1480"/>
      <c r="BV13" s="1480"/>
      <c r="BW13" s="1480"/>
      <c r="BX13" s="1480"/>
      <c r="BY13" s="1480"/>
      <c r="BZ13" s="1480"/>
      <c r="CA13" s="1480"/>
      <c r="CB13" s="1480"/>
      <c r="CC13" s="1480"/>
      <c r="CD13" s="1480"/>
      <c r="CE13" s="1480"/>
      <c r="CF13" s="1480"/>
      <c r="CG13" s="1480"/>
      <c r="CH13" s="1480"/>
      <c r="CI13" s="1480"/>
      <c r="CJ13" s="1480"/>
      <c r="CK13" s="1480"/>
      <c r="CL13" s="1480"/>
      <c r="CM13" s="1480"/>
      <c r="CN13" s="1480"/>
      <c r="CO13" s="1480"/>
      <c r="CP13" s="1480"/>
      <c r="CQ13" s="1480"/>
      <c r="CR13" s="1480"/>
      <c r="CS13" s="1480"/>
      <c r="CT13" s="1480"/>
      <c r="CU13" s="1480"/>
      <c r="CV13" s="1480"/>
      <c r="CW13" s="1480"/>
      <c r="CX13" s="1480"/>
      <c r="CY13" s="1480"/>
      <c r="CZ13" s="1480"/>
      <c r="DA13" s="1480"/>
      <c r="DB13" s="1480"/>
      <c r="DC13" s="1480"/>
      <c r="DD13" s="1480"/>
      <c r="DE13" s="1480"/>
      <c r="DF13" s="1480"/>
      <c r="DG13" s="1480"/>
      <c r="DH13" s="1480"/>
      <c r="DI13" s="1480"/>
      <c r="DJ13" s="1480"/>
      <c r="DK13" s="1480"/>
      <c r="DL13" s="1480"/>
      <c r="DM13" s="1480"/>
      <c r="DN13" s="1480"/>
      <c r="DO13" s="1480"/>
      <c r="DP13" s="1480"/>
      <c r="DQ13" s="1480"/>
      <c r="DR13" s="1480"/>
      <c r="DS13" s="1480"/>
      <c r="DT13" s="1480"/>
      <c r="DU13" s="1480"/>
      <c r="DV13" s="1480"/>
      <c r="DW13" s="1480"/>
      <c r="DX13" s="1480"/>
      <c r="DY13" s="1480"/>
      <c r="DZ13" s="1480"/>
    </row>
    <row r="14" spans="1:130" s="1481" customFormat="1">
      <c r="A14" s="1587" t="s">
        <v>17</v>
      </c>
      <c r="B14" s="1588" t="s">
        <v>2133</v>
      </c>
      <c r="C14" s="1467"/>
      <c r="D14" s="1589"/>
      <c r="E14" s="1468"/>
      <c r="F14" s="1590">
        <f>'STROJNE INSTALACIJE'!F299</f>
        <v>0</v>
      </c>
      <c r="G14" s="1480"/>
      <c r="H14" s="1480"/>
      <c r="I14" s="1480"/>
      <c r="J14" s="1480"/>
      <c r="K14" s="1480"/>
      <c r="L14" s="1480"/>
      <c r="M14" s="1480"/>
      <c r="N14" s="1480"/>
      <c r="O14" s="1480"/>
      <c r="P14" s="1480"/>
      <c r="Q14" s="1480"/>
      <c r="R14" s="1480"/>
      <c r="S14" s="1480"/>
      <c r="T14" s="1480"/>
      <c r="U14" s="1480"/>
      <c r="V14" s="1480"/>
      <c r="W14" s="1480"/>
      <c r="X14" s="1480"/>
      <c r="Y14" s="1480"/>
      <c r="Z14" s="1480"/>
      <c r="AA14" s="1480"/>
      <c r="AB14" s="1480"/>
      <c r="AC14" s="1480"/>
      <c r="AD14" s="1480"/>
      <c r="AE14" s="1480"/>
      <c r="AF14" s="1480"/>
      <c r="AG14" s="1480"/>
      <c r="AH14" s="1480"/>
      <c r="AI14" s="1480"/>
      <c r="AJ14" s="1480"/>
      <c r="AK14" s="1480"/>
      <c r="AL14" s="1480"/>
      <c r="AM14" s="1480"/>
      <c r="AN14" s="1480"/>
      <c r="AO14" s="1480"/>
      <c r="AP14" s="1480"/>
      <c r="AQ14" s="1480"/>
      <c r="AR14" s="1480"/>
      <c r="AS14" s="1480"/>
      <c r="AT14" s="1480"/>
      <c r="AU14" s="1480"/>
      <c r="AV14" s="1480"/>
      <c r="AW14" s="1480"/>
      <c r="AX14" s="1480"/>
      <c r="AY14" s="1480"/>
      <c r="AZ14" s="1480"/>
      <c r="BA14" s="1480"/>
      <c r="BB14" s="1480"/>
      <c r="BC14" s="1480"/>
      <c r="BD14" s="1480"/>
      <c r="BE14" s="1480"/>
      <c r="BF14" s="1480"/>
      <c r="BG14" s="1480"/>
      <c r="BH14" s="1480"/>
      <c r="BI14" s="1480"/>
      <c r="BJ14" s="1480"/>
      <c r="BK14" s="1480"/>
      <c r="BL14" s="1480"/>
      <c r="BM14" s="1480"/>
      <c r="BN14" s="1480"/>
      <c r="BO14" s="1480"/>
      <c r="BP14" s="1480"/>
      <c r="BQ14" s="1480"/>
      <c r="BR14" s="1480"/>
      <c r="BS14" s="1480"/>
      <c r="BT14" s="1480"/>
      <c r="BU14" s="1480"/>
      <c r="BV14" s="1480"/>
      <c r="BW14" s="1480"/>
      <c r="BX14" s="1480"/>
      <c r="BY14" s="1480"/>
      <c r="BZ14" s="1480"/>
      <c r="CA14" s="1480"/>
      <c r="CB14" s="1480"/>
      <c r="CC14" s="1480"/>
      <c r="CD14" s="1480"/>
      <c r="CE14" s="1480"/>
      <c r="CF14" s="1480"/>
      <c r="CG14" s="1480"/>
      <c r="CH14" s="1480"/>
      <c r="CI14" s="1480"/>
      <c r="CJ14" s="1480"/>
      <c r="CK14" s="1480"/>
      <c r="CL14" s="1480"/>
      <c r="CM14" s="1480"/>
      <c r="CN14" s="1480"/>
      <c r="CO14" s="1480"/>
      <c r="CP14" s="1480"/>
      <c r="CQ14" s="1480"/>
      <c r="CR14" s="1480"/>
      <c r="CS14" s="1480"/>
      <c r="CT14" s="1480"/>
      <c r="CU14" s="1480"/>
      <c r="CV14" s="1480"/>
      <c r="CW14" s="1480"/>
      <c r="CX14" s="1480"/>
      <c r="CY14" s="1480"/>
      <c r="CZ14" s="1480"/>
      <c r="DA14" s="1480"/>
      <c r="DB14" s="1480"/>
      <c r="DC14" s="1480"/>
      <c r="DD14" s="1480"/>
      <c r="DE14" s="1480"/>
      <c r="DF14" s="1480"/>
      <c r="DG14" s="1480"/>
      <c r="DH14" s="1480"/>
      <c r="DI14" s="1480"/>
      <c r="DJ14" s="1480"/>
      <c r="DK14" s="1480"/>
      <c r="DL14" s="1480"/>
      <c r="DM14" s="1480"/>
      <c r="DN14" s="1480"/>
      <c r="DO14" s="1480"/>
      <c r="DP14" s="1480"/>
      <c r="DQ14" s="1480"/>
      <c r="DR14" s="1480"/>
      <c r="DS14" s="1480"/>
      <c r="DT14" s="1480"/>
      <c r="DU14" s="1480"/>
      <c r="DV14" s="1480"/>
      <c r="DW14" s="1480"/>
      <c r="DX14" s="1480"/>
      <c r="DY14" s="1480"/>
      <c r="DZ14" s="1480"/>
    </row>
    <row r="15" spans="1:130" s="1481" customFormat="1">
      <c r="A15" s="1587"/>
      <c r="B15" s="1588"/>
      <c r="C15" s="1467"/>
      <c r="D15" s="1589"/>
      <c r="E15" s="1468"/>
      <c r="F15" s="1590"/>
      <c r="G15" s="1480"/>
      <c r="H15" s="1480"/>
      <c r="I15" s="1480"/>
      <c r="J15" s="1480"/>
      <c r="K15" s="1480"/>
      <c r="L15" s="1480"/>
      <c r="M15" s="1480"/>
      <c r="N15" s="1480"/>
      <c r="O15" s="1480"/>
      <c r="P15" s="1480"/>
      <c r="Q15" s="1480"/>
      <c r="R15" s="1480"/>
      <c r="S15" s="1480"/>
      <c r="T15" s="1480"/>
      <c r="U15" s="1480"/>
      <c r="V15" s="1480"/>
      <c r="W15" s="1480"/>
      <c r="X15" s="1480"/>
      <c r="Y15" s="1480"/>
      <c r="Z15" s="1480"/>
      <c r="AA15" s="1480"/>
      <c r="AB15" s="1480"/>
      <c r="AC15" s="1480"/>
      <c r="AD15" s="1480"/>
      <c r="AE15" s="1480"/>
      <c r="AF15" s="1480"/>
      <c r="AG15" s="1480"/>
      <c r="AH15" s="1480"/>
      <c r="AI15" s="1480"/>
      <c r="AJ15" s="1480"/>
      <c r="AK15" s="1480"/>
      <c r="AL15" s="1480"/>
      <c r="AM15" s="1480"/>
      <c r="AN15" s="1480"/>
      <c r="AO15" s="1480"/>
      <c r="AP15" s="1480"/>
      <c r="AQ15" s="1480"/>
      <c r="AR15" s="1480"/>
      <c r="AS15" s="1480"/>
      <c r="AT15" s="1480"/>
      <c r="AU15" s="1480"/>
      <c r="AV15" s="1480"/>
      <c r="AW15" s="1480"/>
      <c r="AX15" s="1480"/>
      <c r="AY15" s="1480"/>
      <c r="AZ15" s="1480"/>
      <c r="BA15" s="1480"/>
      <c r="BB15" s="1480"/>
      <c r="BC15" s="1480"/>
      <c r="BD15" s="1480"/>
      <c r="BE15" s="1480"/>
      <c r="BF15" s="1480"/>
      <c r="BG15" s="1480"/>
      <c r="BH15" s="1480"/>
      <c r="BI15" s="1480"/>
      <c r="BJ15" s="1480"/>
      <c r="BK15" s="1480"/>
      <c r="BL15" s="1480"/>
      <c r="BM15" s="1480"/>
      <c r="BN15" s="1480"/>
      <c r="BO15" s="1480"/>
      <c r="BP15" s="1480"/>
      <c r="BQ15" s="1480"/>
      <c r="BR15" s="1480"/>
      <c r="BS15" s="1480"/>
      <c r="BT15" s="1480"/>
      <c r="BU15" s="1480"/>
      <c r="BV15" s="1480"/>
      <c r="BW15" s="1480"/>
      <c r="BX15" s="1480"/>
      <c r="BY15" s="1480"/>
      <c r="BZ15" s="1480"/>
      <c r="CA15" s="1480"/>
      <c r="CB15" s="1480"/>
      <c r="CC15" s="1480"/>
      <c r="CD15" s="1480"/>
      <c r="CE15" s="1480"/>
      <c r="CF15" s="1480"/>
      <c r="CG15" s="1480"/>
      <c r="CH15" s="1480"/>
      <c r="CI15" s="1480"/>
      <c r="CJ15" s="1480"/>
      <c r="CK15" s="1480"/>
      <c r="CL15" s="1480"/>
      <c r="CM15" s="1480"/>
      <c r="CN15" s="1480"/>
      <c r="CO15" s="1480"/>
      <c r="CP15" s="1480"/>
      <c r="CQ15" s="1480"/>
      <c r="CR15" s="1480"/>
      <c r="CS15" s="1480"/>
      <c r="CT15" s="1480"/>
      <c r="CU15" s="1480"/>
      <c r="CV15" s="1480"/>
      <c r="CW15" s="1480"/>
      <c r="CX15" s="1480"/>
      <c r="CY15" s="1480"/>
      <c r="CZ15" s="1480"/>
      <c r="DA15" s="1480"/>
      <c r="DB15" s="1480"/>
      <c r="DC15" s="1480"/>
      <c r="DD15" s="1480"/>
      <c r="DE15" s="1480"/>
      <c r="DF15" s="1480"/>
      <c r="DG15" s="1480"/>
      <c r="DH15" s="1480"/>
      <c r="DI15" s="1480"/>
      <c r="DJ15" s="1480"/>
      <c r="DK15" s="1480"/>
      <c r="DL15" s="1480"/>
      <c r="DM15" s="1480"/>
      <c r="DN15" s="1480"/>
      <c r="DO15" s="1480"/>
      <c r="DP15" s="1480"/>
      <c r="DQ15" s="1480"/>
      <c r="DR15" s="1480"/>
      <c r="DS15" s="1480"/>
      <c r="DT15" s="1480"/>
      <c r="DU15" s="1480"/>
      <c r="DV15" s="1480"/>
      <c r="DW15" s="1480"/>
      <c r="DX15" s="1480"/>
      <c r="DY15" s="1480"/>
      <c r="DZ15" s="1480"/>
    </row>
    <row r="16" spans="1:130" s="1481" customFormat="1">
      <c r="A16" s="1587" t="s">
        <v>6</v>
      </c>
      <c r="B16" s="1588" t="s">
        <v>1958</v>
      </c>
      <c r="C16" s="1467"/>
      <c r="D16" s="1589"/>
      <c r="E16" s="1468"/>
      <c r="F16" s="1590">
        <f>'STROJNE INSTALACIJE'!F355</f>
        <v>0</v>
      </c>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0"/>
      <c r="BU16" s="1480"/>
      <c r="BV16" s="1480"/>
      <c r="BW16" s="1480"/>
      <c r="BX16" s="1480"/>
      <c r="BY16" s="1480"/>
      <c r="BZ16" s="1480"/>
      <c r="CA16" s="1480"/>
      <c r="CB16" s="1480"/>
      <c r="CC16" s="1480"/>
      <c r="CD16" s="1480"/>
      <c r="CE16" s="1480"/>
      <c r="CF16" s="1480"/>
      <c r="CG16" s="1480"/>
      <c r="CH16" s="1480"/>
      <c r="CI16" s="1480"/>
      <c r="CJ16" s="1480"/>
      <c r="CK16" s="1480"/>
      <c r="CL16" s="1480"/>
      <c r="CM16" s="1480"/>
      <c r="CN16" s="1480"/>
      <c r="CO16" s="1480"/>
      <c r="CP16" s="1480"/>
      <c r="CQ16" s="1480"/>
      <c r="CR16" s="1480"/>
      <c r="CS16" s="1480"/>
      <c r="CT16" s="1480"/>
      <c r="CU16" s="1480"/>
      <c r="CV16" s="1480"/>
      <c r="CW16" s="1480"/>
      <c r="CX16" s="1480"/>
      <c r="CY16" s="1480"/>
      <c r="CZ16" s="1480"/>
      <c r="DA16" s="1480"/>
      <c r="DB16" s="1480"/>
      <c r="DC16" s="1480"/>
      <c r="DD16" s="1480"/>
      <c r="DE16" s="1480"/>
      <c r="DF16" s="1480"/>
      <c r="DG16" s="1480"/>
      <c r="DH16" s="1480"/>
      <c r="DI16" s="1480"/>
      <c r="DJ16" s="1480"/>
      <c r="DK16" s="1480"/>
      <c r="DL16" s="1480"/>
      <c r="DM16" s="1480"/>
      <c r="DN16" s="1480"/>
      <c r="DO16" s="1480"/>
      <c r="DP16" s="1480"/>
      <c r="DQ16" s="1480"/>
      <c r="DR16" s="1480"/>
      <c r="DS16" s="1480"/>
      <c r="DT16" s="1480"/>
      <c r="DU16" s="1480"/>
      <c r="DV16" s="1480"/>
      <c r="DW16" s="1480"/>
      <c r="DX16" s="1480"/>
      <c r="DY16" s="1480"/>
      <c r="DZ16" s="1480"/>
    </row>
    <row r="17" spans="1:130" s="1481" customFormat="1">
      <c r="A17" s="1587"/>
      <c r="B17" s="1588"/>
      <c r="C17" s="1467"/>
      <c r="D17" s="1589"/>
      <c r="E17" s="1468"/>
      <c r="F17" s="159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0"/>
      <c r="BU17" s="1480"/>
      <c r="BV17" s="1480"/>
      <c r="BW17" s="1480"/>
      <c r="BX17" s="1480"/>
      <c r="BY17" s="1480"/>
      <c r="BZ17" s="1480"/>
      <c r="CA17" s="1480"/>
      <c r="CB17" s="1480"/>
      <c r="CC17" s="1480"/>
      <c r="CD17" s="1480"/>
      <c r="CE17" s="1480"/>
      <c r="CF17" s="1480"/>
      <c r="CG17" s="1480"/>
      <c r="CH17" s="1480"/>
      <c r="CI17" s="1480"/>
      <c r="CJ17" s="1480"/>
      <c r="CK17" s="1480"/>
      <c r="CL17" s="1480"/>
      <c r="CM17" s="1480"/>
      <c r="CN17" s="1480"/>
      <c r="CO17" s="1480"/>
      <c r="CP17" s="1480"/>
      <c r="CQ17" s="1480"/>
      <c r="CR17" s="1480"/>
      <c r="CS17" s="1480"/>
      <c r="CT17" s="1480"/>
      <c r="CU17" s="1480"/>
      <c r="CV17" s="1480"/>
      <c r="CW17" s="1480"/>
      <c r="CX17" s="1480"/>
      <c r="CY17" s="1480"/>
      <c r="CZ17" s="1480"/>
      <c r="DA17" s="1480"/>
      <c r="DB17" s="1480"/>
      <c r="DC17" s="1480"/>
      <c r="DD17" s="1480"/>
      <c r="DE17" s="1480"/>
      <c r="DF17" s="1480"/>
      <c r="DG17" s="1480"/>
      <c r="DH17" s="1480"/>
      <c r="DI17" s="1480"/>
      <c r="DJ17" s="1480"/>
      <c r="DK17" s="1480"/>
      <c r="DL17" s="1480"/>
      <c r="DM17" s="1480"/>
      <c r="DN17" s="1480"/>
      <c r="DO17" s="1480"/>
      <c r="DP17" s="1480"/>
      <c r="DQ17" s="1480"/>
      <c r="DR17" s="1480"/>
      <c r="DS17" s="1480"/>
      <c r="DT17" s="1480"/>
      <c r="DU17" s="1480"/>
      <c r="DV17" s="1480"/>
      <c r="DW17" s="1480"/>
      <c r="DX17" s="1480"/>
      <c r="DY17" s="1480"/>
      <c r="DZ17" s="1480"/>
    </row>
    <row r="18" spans="1:130" s="1481" customFormat="1">
      <c r="A18" s="1587" t="s">
        <v>46</v>
      </c>
      <c r="B18" s="1588" t="s">
        <v>2154</v>
      </c>
      <c r="C18" s="1467"/>
      <c r="D18" s="1589"/>
      <c r="E18" s="1468"/>
      <c r="F18" s="1590">
        <f>'STROJNE INSTALACIJE'!F424</f>
        <v>0</v>
      </c>
      <c r="G18" s="1480"/>
      <c r="H18" s="1480"/>
      <c r="I18" s="1480"/>
      <c r="J18" s="1480"/>
      <c r="K18" s="1480"/>
      <c r="L18" s="1480"/>
      <c r="M18" s="1480"/>
      <c r="N18" s="1480"/>
      <c r="O18" s="1480"/>
      <c r="P18" s="1480"/>
      <c r="Q18" s="1480"/>
      <c r="R18" s="1480"/>
      <c r="S18" s="1480"/>
      <c r="T18" s="1480"/>
      <c r="U18" s="1480"/>
      <c r="V18" s="1480"/>
      <c r="W18" s="1480"/>
      <c r="X18" s="1480"/>
      <c r="Y18" s="1480"/>
      <c r="Z18" s="1480"/>
      <c r="AA18" s="1480"/>
      <c r="AB18" s="1480"/>
      <c r="AC18" s="1480"/>
      <c r="AD18" s="1480"/>
      <c r="AE18" s="1480"/>
      <c r="AF18" s="1480"/>
      <c r="AG18" s="1480"/>
      <c r="AH18" s="1480"/>
      <c r="AI18" s="1480"/>
      <c r="AJ18" s="1480"/>
      <c r="AK18" s="1480"/>
      <c r="AL18" s="1480"/>
      <c r="AM18" s="1480"/>
      <c r="AN18" s="1480"/>
      <c r="AO18" s="1480"/>
      <c r="AP18" s="1480"/>
      <c r="AQ18" s="1480"/>
      <c r="AR18" s="1480"/>
      <c r="AS18" s="1480"/>
      <c r="AT18" s="1480"/>
      <c r="AU18" s="1480"/>
      <c r="AV18" s="1480"/>
      <c r="AW18" s="1480"/>
      <c r="AX18" s="1480"/>
      <c r="AY18" s="1480"/>
      <c r="AZ18" s="1480"/>
      <c r="BA18" s="1480"/>
      <c r="BB18" s="1480"/>
      <c r="BC18" s="1480"/>
      <c r="BD18" s="1480"/>
      <c r="BE18" s="1480"/>
      <c r="BF18" s="1480"/>
      <c r="BG18" s="1480"/>
      <c r="BH18" s="1480"/>
      <c r="BI18" s="1480"/>
      <c r="BJ18" s="1480"/>
      <c r="BK18" s="1480"/>
      <c r="BL18" s="1480"/>
      <c r="BM18" s="1480"/>
      <c r="BN18" s="1480"/>
      <c r="BO18" s="1480"/>
      <c r="BP18" s="1480"/>
      <c r="BQ18" s="1480"/>
      <c r="BR18" s="1480"/>
      <c r="BS18" s="1480"/>
      <c r="BT18" s="1480"/>
      <c r="BU18" s="1480"/>
      <c r="BV18" s="1480"/>
      <c r="BW18" s="1480"/>
      <c r="BX18" s="1480"/>
      <c r="BY18" s="1480"/>
      <c r="BZ18" s="1480"/>
      <c r="CA18" s="1480"/>
      <c r="CB18" s="1480"/>
      <c r="CC18" s="1480"/>
      <c r="CD18" s="1480"/>
      <c r="CE18" s="1480"/>
      <c r="CF18" s="1480"/>
      <c r="CG18" s="1480"/>
      <c r="CH18" s="1480"/>
      <c r="CI18" s="1480"/>
      <c r="CJ18" s="1480"/>
      <c r="CK18" s="1480"/>
      <c r="CL18" s="1480"/>
      <c r="CM18" s="1480"/>
      <c r="CN18" s="1480"/>
      <c r="CO18" s="1480"/>
      <c r="CP18" s="1480"/>
      <c r="CQ18" s="1480"/>
      <c r="CR18" s="1480"/>
      <c r="CS18" s="1480"/>
      <c r="CT18" s="1480"/>
      <c r="CU18" s="1480"/>
      <c r="CV18" s="1480"/>
      <c r="CW18" s="1480"/>
      <c r="CX18" s="1480"/>
      <c r="CY18" s="1480"/>
      <c r="CZ18" s="1480"/>
      <c r="DA18" s="1480"/>
      <c r="DB18" s="1480"/>
      <c r="DC18" s="1480"/>
      <c r="DD18" s="1480"/>
      <c r="DE18" s="1480"/>
      <c r="DF18" s="1480"/>
      <c r="DG18" s="1480"/>
      <c r="DH18" s="1480"/>
      <c r="DI18" s="1480"/>
      <c r="DJ18" s="1480"/>
      <c r="DK18" s="1480"/>
      <c r="DL18" s="1480"/>
      <c r="DM18" s="1480"/>
      <c r="DN18" s="1480"/>
      <c r="DO18" s="1480"/>
      <c r="DP18" s="1480"/>
      <c r="DQ18" s="1480"/>
      <c r="DR18" s="1480"/>
      <c r="DS18" s="1480"/>
      <c r="DT18" s="1480"/>
      <c r="DU18" s="1480"/>
      <c r="DV18" s="1480"/>
      <c r="DW18" s="1480"/>
      <c r="DX18" s="1480"/>
      <c r="DY18" s="1480"/>
      <c r="DZ18" s="1480"/>
    </row>
    <row r="19" spans="1:130" s="1481" customFormat="1">
      <c r="A19" s="1587"/>
      <c r="B19" s="1588"/>
      <c r="C19" s="1467"/>
      <c r="D19" s="1589"/>
      <c r="E19" s="1468"/>
      <c r="F19" s="1590"/>
      <c r="G19" s="1480"/>
      <c r="H19" s="1480"/>
      <c r="I19" s="1480"/>
      <c r="J19" s="1480"/>
      <c r="K19" s="1480"/>
      <c r="L19" s="1480"/>
      <c r="M19" s="1480"/>
      <c r="N19" s="1480"/>
      <c r="O19" s="1480"/>
      <c r="P19" s="1480"/>
      <c r="Q19" s="1480"/>
      <c r="R19" s="1480"/>
      <c r="S19" s="1480"/>
      <c r="T19" s="1480"/>
      <c r="U19" s="1480"/>
      <c r="V19" s="1480"/>
      <c r="W19" s="1480"/>
      <c r="X19" s="1480"/>
      <c r="Y19" s="1480"/>
      <c r="Z19" s="1480"/>
      <c r="AA19" s="1480"/>
      <c r="AB19" s="1480"/>
      <c r="AC19" s="1480"/>
      <c r="AD19" s="1480"/>
      <c r="AE19" s="1480"/>
      <c r="AF19" s="1480"/>
      <c r="AG19" s="1480"/>
      <c r="AH19" s="1480"/>
      <c r="AI19" s="1480"/>
      <c r="AJ19" s="1480"/>
      <c r="AK19" s="1480"/>
      <c r="AL19" s="1480"/>
      <c r="AM19" s="1480"/>
      <c r="AN19" s="1480"/>
      <c r="AO19" s="1480"/>
      <c r="AP19" s="1480"/>
      <c r="AQ19" s="1480"/>
      <c r="AR19" s="1480"/>
      <c r="AS19" s="1480"/>
      <c r="AT19" s="1480"/>
      <c r="AU19" s="1480"/>
      <c r="AV19" s="1480"/>
      <c r="AW19" s="1480"/>
      <c r="AX19" s="1480"/>
      <c r="AY19" s="1480"/>
      <c r="AZ19" s="1480"/>
      <c r="BA19" s="1480"/>
      <c r="BB19" s="1480"/>
      <c r="BC19" s="1480"/>
      <c r="BD19" s="1480"/>
      <c r="BE19" s="1480"/>
      <c r="BF19" s="1480"/>
      <c r="BG19" s="1480"/>
      <c r="BH19" s="1480"/>
      <c r="BI19" s="1480"/>
      <c r="BJ19" s="1480"/>
      <c r="BK19" s="1480"/>
      <c r="BL19" s="1480"/>
      <c r="BM19" s="1480"/>
      <c r="BN19" s="1480"/>
      <c r="BO19" s="1480"/>
      <c r="BP19" s="1480"/>
      <c r="BQ19" s="1480"/>
      <c r="BR19" s="1480"/>
      <c r="BS19" s="1480"/>
      <c r="BT19" s="1480"/>
      <c r="BU19" s="1480"/>
      <c r="BV19" s="1480"/>
      <c r="BW19" s="1480"/>
      <c r="BX19" s="1480"/>
      <c r="BY19" s="1480"/>
      <c r="BZ19" s="1480"/>
      <c r="CA19" s="1480"/>
      <c r="CB19" s="1480"/>
      <c r="CC19" s="1480"/>
      <c r="CD19" s="1480"/>
      <c r="CE19" s="1480"/>
      <c r="CF19" s="1480"/>
      <c r="CG19" s="1480"/>
      <c r="CH19" s="1480"/>
      <c r="CI19" s="1480"/>
      <c r="CJ19" s="1480"/>
      <c r="CK19" s="1480"/>
      <c r="CL19" s="1480"/>
      <c r="CM19" s="1480"/>
      <c r="CN19" s="1480"/>
      <c r="CO19" s="1480"/>
      <c r="CP19" s="1480"/>
      <c r="CQ19" s="1480"/>
      <c r="CR19" s="1480"/>
      <c r="CS19" s="1480"/>
      <c r="CT19" s="1480"/>
      <c r="CU19" s="1480"/>
      <c r="CV19" s="1480"/>
      <c r="CW19" s="1480"/>
      <c r="CX19" s="1480"/>
      <c r="CY19" s="1480"/>
      <c r="CZ19" s="1480"/>
      <c r="DA19" s="1480"/>
      <c r="DB19" s="1480"/>
      <c r="DC19" s="1480"/>
      <c r="DD19" s="1480"/>
      <c r="DE19" s="1480"/>
      <c r="DF19" s="1480"/>
      <c r="DG19" s="1480"/>
      <c r="DH19" s="1480"/>
      <c r="DI19" s="1480"/>
      <c r="DJ19" s="1480"/>
      <c r="DK19" s="1480"/>
      <c r="DL19" s="1480"/>
      <c r="DM19" s="1480"/>
      <c r="DN19" s="1480"/>
      <c r="DO19" s="1480"/>
      <c r="DP19" s="1480"/>
      <c r="DQ19" s="1480"/>
      <c r="DR19" s="1480"/>
      <c r="DS19" s="1480"/>
      <c r="DT19" s="1480"/>
      <c r="DU19" s="1480"/>
      <c r="DV19" s="1480"/>
      <c r="DW19" s="1480"/>
      <c r="DX19" s="1480"/>
      <c r="DY19" s="1480"/>
      <c r="DZ19" s="1480"/>
    </row>
    <row r="20" spans="1:130" s="1481" customFormat="1">
      <c r="A20" s="1587" t="s">
        <v>24</v>
      </c>
      <c r="B20" s="1588" t="s">
        <v>1864</v>
      </c>
      <c r="C20" s="1467"/>
      <c r="D20" s="1589"/>
      <c r="E20" s="1468"/>
      <c r="F20" s="1590">
        <f>'STROJNE INSTALACIJE'!F470</f>
        <v>0</v>
      </c>
      <c r="G20" s="1480"/>
      <c r="H20" s="1480"/>
      <c r="I20" s="1480"/>
      <c r="J20" s="1480"/>
      <c r="K20" s="1480"/>
      <c r="L20" s="1480"/>
      <c r="M20" s="1480"/>
      <c r="N20" s="1480"/>
      <c r="O20" s="1480"/>
      <c r="P20" s="1480"/>
      <c r="Q20" s="1480"/>
      <c r="R20" s="1480"/>
      <c r="S20" s="1480"/>
      <c r="T20" s="1480"/>
      <c r="U20" s="1480"/>
      <c r="V20" s="1480"/>
      <c r="W20" s="1480"/>
      <c r="X20" s="1480"/>
      <c r="Y20" s="1480"/>
      <c r="Z20" s="1480"/>
      <c r="AA20" s="1480"/>
      <c r="AB20" s="1480"/>
      <c r="AC20" s="1480"/>
      <c r="AD20" s="1480"/>
      <c r="AE20" s="1480"/>
      <c r="AF20" s="1480"/>
      <c r="AG20" s="1480"/>
      <c r="AH20" s="1480"/>
      <c r="AI20" s="1480"/>
      <c r="AJ20" s="1480"/>
      <c r="AK20" s="1480"/>
      <c r="AL20" s="1480"/>
      <c r="AM20" s="1480"/>
      <c r="AN20" s="1480"/>
      <c r="AO20" s="1480"/>
      <c r="AP20" s="1480"/>
      <c r="AQ20" s="1480"/>
      <c r="AR20" s="1480"/>
      <c r="AS20" s="1480"/>
      <c r="AT20" s="1480"/>
      <c r="AU20" s="1480"/>
      <c r="AV20" s="1480"/>
      <c r="AW20" s="1480"/>
      <c r="AX20" s="1480"/>
      <c r="AY20" s="1480"/>
      <c r="AZ20" s="1480"/>
      <c r="BA20" s="1480"/>
      <c r="BB20" s="1480"/>
      <c r="BC20" s="1480"/>
      <c r="BD20" s="1480"/>
      <c r="BE20" s="1480"/>
      <c r="BF20" s="1480"/>
      <c r="BG20" s="1480"/>
      <c r="BH20" s="1480"/>
      <c r="BI20" s="1480"/>
      <c r="BJ20" s="1480"/>
      <c r="BK20" s="1480"/>
      <c r="BL20" s="1480"/>
      <c r="BM20" s="1480"/>
      <c r="BN20" s="1480"/>
      <c r="BO20" s="1480"/>
      <c r="BP20" s="1480"/>
      <c r="BQ20" s="1480"/>
      <c r="BR20" s="1480"/>
      <c r="BS20" s="1480"/>
      <c r="BT20" s="1480"/>
      <c r="BU20" s="1480"/>
      <c r="BV20" s="1480"/>
      <c r="BW20" s="1480"/>
      <c r="BX20" s="1480"/>
      <c r="BY20" s="1480"/>
      <c r="BZ20" s="1480"/>
      <c r="CA20" s="1480"/>
      <c r="CB20" s="1480"/>
      <c r="CC20" s="1480"/>
      <c r="CD20" s="1480"/>
      <c r="CE20" s="1480"/>
      <c r="CF20" s="1480"/>
      <c r="CG20" s="1480"/>
      <c r="CH20" s="1480"/>
      <c r="CI20" s="1480"/>
      <c r="CJ20" s="1480"/>
      <c r="CK20" s="1480"/>
      <c r="CL20" s="1480"/>
      <c r="CM20" s="1480"/>
      <c r="CN20" s="1480"/>
      <c r="CO20" s="1480"/>
      <c r="CP20" s="1480"/>
      <c r="CQ20" s="1480"/>
      <c r="CR20" s="1480"/>
      <c r="CS20" s="1480"/>
      <c r="CT20" s="1480"/>
      <c r="CU20" s="1480"/>
      <c r="CV20" s="1480"/>
      <c r="CW20" s="1480"/>
      <c r="CX20" s="1480"/>
      <c r="CY20" s="1480"/>
      <c r="CZ20" s="1480"/>
      <c r="DA20" s="1480"/>
      <c r="DB20" s="1480"/>
      <c r="DC20" s="1480"/>
      <c r="DD20" s="1480"/>
      <c r="DE20" s="1480"/>
      <c r="DF20" s="1480"/>
      <c r="DG20" s="1480"/>
      <c r="DH20" s="1480"/>
      <c r="DI20" s="1480"/>
      <c r="DJ20" s="1480"/>
      <c r="DK20" s="1480"/>
      <c r="DL20" s="1480"/>
      <c r="DM20" s="1480"/>
      <c r="DN20" s="1480"/>
      <c r="DO20" s="1480"/>
      <c r="DP20" s="1480"/>
      <c r="DQ20" s="1480"/>
      <c r="DR20" s="1480"/>
      <c r="DS20" s="1480"/>
      <c r="DT20" s="1480"/>
      <c r="DU20" s="1480"/>
      <c r="DV20" s="1480"/>
      <c r="DW20" s="1480"/>
      <c r="DX20" s="1480"/>
      <c r="DY20" s="1480"/>
      <c r="DZ20" s="1480"/>
    </row>
    <row r="21" spans="1:130" s="1481" customFormat="1">
      <c r="A21" s="1591"/>
      <c r="B21" s="1588"/>
      <c r="C21" s="1467"/>
      <c r="D21" s="1589"/>
      <c r="E21" s="1469"/>
      <c r="F21" s="1590"/>
      <c r="G21" s="1480"/>
      <c r="H21" s="1480"/>
      <c r="I21" s="1480"/>
      <c r="J21" s="1480"/>
      <c r="K21" s="1480"/>
      <c r="L21" s="1480"/>
      <c r="M21" s="1480"/>
      <c r="N21" s="1480"/>
      <c r="O21" s="1480"/>
      <c r="P21" s="1480"/>
      <c r="Q21" s="1480"/>
      <c r="R21" s="1480"/>
      <c r="S21" s="1480"/>
      <c r="T21" s="1480"/>
      <c r="U21" s="1480"/>
      <c r="V21" s="1480"/>
      <c r="W21" s="1480"/>
      <c r="X21" s="1480"/>
      <c r="Y21" s="1480"/>
      <c r="Z21" s="1480"/>
      <c r="AA21" s="1480"/>
      <c r="AB21" s="1480"/>
      <c r="AC21" s="1480"/>
      <c r="AD21" s="1480"/>
      <c r="AE21" s="1480"/>
      <c r="AF21" s="1480"/>
      <c r="AG21" s="1480"/>
      <c r="AH21" s="1480"/>
      <c r="AI21" s="1480"/>
      <c r="AJ21" s="1480"/>
      <c r="AK21" s="1480"/>
      <c r="AL21" s="1480"/>
      <c r="AM21" s="1480"/>
      <c r="AN21" s="1480"/>
      <c r="AO21" s="1480"/>
      <c r="AP21" s="1480"/>
      <c r="AQ21" s="1480"/>
      <c r="AR21" s="1480"/>
      <c r="AS21" s="1480"/>
      <c r="AT21" s="1480"/>
      <c r="AU21" s="1480"/>
      <c r="AV21" s="1480"/>
      <c r="AW21" s="1480"/>
      <c r="AX21" s="1480"/>
      <c r="AY21" s="1480"/>
      <c r="AZ21" s="1480"/>
      <c r="BA21" s="1480"/>
      <c r="BB21" s="1480"/>
      <c r="BC21" s="1480"/>
      <c r="BD21" s="1480"/>
      <c r="BE21" s="1480"/>
      <c r="BF21" s="1480"/>
      <c r="BG21" s="1480"/>
      <c r="BH21" s="1480"/>
      <c r="BI21" s="1480"/>
      <c r="BJ21" s="1480"/>
      <c r="BK21" s="1480"/>
      <c r="BL21" s="1480"/>
      <c r="BM21" s="1480"/>
      <c r="BN21" s="1480"/>
      <c r="BO21" s="1480"/>
      <c r="BP21" s="1480"/>
      <c r="BQ21" s="1480"/>
      <c r="BR21" s="1480"/>
      <c r="BS21" s="1480"/>
      <c r="BT21" s="1480"/>
      <c r="BU21" s="1480"/>
      <c r="BV21" s="1480"/>
      <c r="BW21" s="1480"/>
      <c r="BX21" s="1480"/>
      <c r="BY21" s="1480"/>
      <c r="BZ21" s="1480"/>
      <c r="CA21" s="1480"/>
      <c r="CB21" s="1480"/>
      <c r="CC21" s="1480"/>
      <c r="CD21" s="1480"/>
      <c r="CE21" s="1480"/>
      <c r="CF21" s="1480"/>
      <c r="CG21" s="1480"/>
      <c r="CH21" s="1480"/>
      <c r="CI21" s="1480"/>
      <c r="CJ21" s="1480"/>
      <c r="CK21" s="1480"/>
      <c r="CL21" s="1480"/>
      <c r="CM21" s="1480"/>
      <c r="CN21" s="1480"/>
      <c r="CO21" s="1480"/>
      <c r="CP21" s="1480"/>
      <c r="CQ21" s="1480"/>
      <c r="CR21" s="1480"/>
      <c r="CS21" s="1480"/>
      <c r="CT21" s="1480"/>
      <c r="CU21" s="1480"/>
      <c r="CV21" s="1480"/>
      <c r="CW21" s="1480"/>
      <c r="CX21" s="1480"/>
      <c r="CY21" s="1480"/>
      <c r="CZ21" s="1480"/>
      <c r="DA21" s="1480"/>
      <c r="DB21" s="1480"/>
      <c r="DC21" s="1480"/>
      <c r="DD21" s="1480"/>
      <c r="DE21" s="1480"/>
      <c r="DF21" s="1480"/>
      <c r="DG21" s="1480"/>
      <c r="DH21" s="1480"/>
      <c r="DI21" s="1480"/>
      <c r="DJ21" s="1480"/>
      <c r="DK21" s="1480"/>
      <c r="DL21" s="1480"/>
      <c r="DM21" s="1480"/>
      <c r="DN21" s="1480"/>
      <c r="DO21" s="1480"/>
      <c r="DP21" s="1480"/>
      <c r="DQ21" s="1480"/>
      <c r="DR21" s="1480"/>
      <c r="DS21" s="1480"/>
      <c r="DT21" s="1480"/>
      <c r="DU21" s="1480"/>
      <c r="DV21" s="1480"/>
      <c r="DW21" s="1480"/>
      <c r="DX21" s="1480"/>
      <c r="DY21" s="1480"/>
      <c r="DZ21" s="1480"/>
    </row>
    <row r="22" spans="1:130">
      <c r="A22" s="1592"/>
      <c r="B22" s="1593" t="s">
        <v>2153</v>
      </c>
      <c r="C22" s="1470"/>
      <c r="D22" s="1471"/>
      <c r="E22" s="1472"/>
      <c r="F22" s="1473">
        <f>SUM(F12:F21)</f>
        <v>0</v>
      </c>
    </row>
    <row r="23" spans="1:130" s="1481" customFormat="1">
      <c r="A23" s="1474"/>
      <c r="B23" s="1475"/>
      <c r="C23" s="1467"/>
      <c r="D23" s="1476"/>
      <c r="E23" s="1469"/>
      <c r="F23" s="1477"/>
      <c r="G23" s="1480"/>
      <c r="H23" s="1480"/>
      <c r="I23" s="1480"/>
      <c r="J23" s="1480"/>
      <c r="K23" s="1480"/>
      <c r="L23" s="1480"/>
      <c r="M23" s="1480"/>
      <c r="N23" s="1480"/>
      <c r="O23" s="1480"/>
      <c r="P23" s="1480"/>
      <c r="Q23" s="1480"/>
      <c r="R23" s="1480"/>
      <c r="S23" s="1480"/>
      <c r="T23" s="1480"/>
      <c r="U23" s="1480"/>
      <c r="V23" s="1480"/>
      <c r="W23" s="1480"/>
      <c r="X23" s="1480"/>
      <c r="Y23" s="1480"/>
      <c r="Z23" s="1480"/>
      <c r="AA23" s="1480"/>
      <c r="AB23" s="1480"/>
      <c r="AC23" s="1480"/>
      <c r="AD23" s="1480"/>
      <c r="AE23" s="1480"/>
      <c r="AF23" s="1480"/>
      <c r="AG23" s="1480"/>
      <c r="AH23" s="1480"/>
      <c r="AI23" s="1480"/>
      <c r="AJ23" s="1480"/>
      <c r="AK23" s="1480"/>
      <c r="AL23" s="1480"/>
      <c r="AM23" s="1480"/>
      <c r="AN23" s="1480"/>
      <c r="AO23" s="1480"/>
      <c r="AP23" s="1480"/>
      <c r="AQ23" s="1480"/>
      <c r="AR23" s="1480"/>
      <c r="AS23" s="1480"/>
      <c r="AT23" s="1480"/>
      <c r="AU23" s="1480"/>
      <c r="AV23" s="1480"/>
      <c r="AW23" s="1480"/>
      <c r="AX23" s="1480"/>
      <c r="AY23" s="1480"/>
      <c r="AZ23" s="1480"/>
      <c r="BA23" s="1480"/>
      <c r="BB23" s="1480"/>
      <c r="BC23" s="1480"/>
      <c r="BD23" s="1480"/>
      <c r="BE23" s="1480"/>
      <c r="BF23" s="1480"/>
      <c r="BG23" s="1480"/>
      <c r="BH23" s="1480"/>
      <c r="BI23" s="1480"/>
      <c r="BJ23" s="1480"/>
      <c r="BK23" s="1480"/>
      <c r="BL23" s="1480"/>
      <c r="BM23" s="1480"/>
      <c r="BN23" s="1480"/>
      <c r="BO23" s="1480"/>
      <c r="BP23" s="1480"/>
      <c r="BQ23" s="1480"/>
      <c r="BR23" s="1480"/>
      <c r="BS23" s="1480"/>
      <c r="BT23" s="1480"/>
      <c r="BU23" s="1480"/>
      <c r="BV23" s="1480"/>
      <c r="BW23" s="1480"/>
      <c r="BX23" s="1480"/>
      <c r="BY23" s="1480"/>
      <c r="BZ23" s="1480"/>
      <c r="CA23" s="1480"/>
      <c r="CB23" s="1480"/>
      <c r="CC23" s="1480"/>
      <c r="CD23" s="1480"/>
      <c r="CE23" s="1480"/>
      <c r="CF23" s="1480"/>
      <c r="CG23" s="1480"/>
      <c r="CH23" s="1480"/>
      <c r="CI23" s="1480"/>
      <c r="CJ23" s="1480"/>
      <c r="CK23" s="1480"/>
      <c r="CL23" s="1480"/>
      <c r="CM23" s="1480"/>
      <c r="CN23" s="1480"/>
      <c r="CO23" s="1480"/>
      <c r="CP23" s="1480"/>
      <c r="CQ23" s="1480"/>
      <c r="CR23" s="1480"/>
      <c r="CS23" s="1480"/>
      <c r="CT23" s="1480"/>
      <c r="CU23" s="1480"/>
      <c r="CV23" s="1480"/>
      <c r="CW23" s="1480"/>
      <c r="CX23" s="1480"/>
      <c r="CY23" s="1480"/>
      <c r="CZ23" s="1480"/>
      <c r="DA23" s="1480"/>
      <c r="DB23" s="1480"/>
      <c r="DC23" s="1480"/>
      <c r="DD23" s="1480"/>
      <c r="DE23" s="1480"/>
      <c r="DF23" s="1480"/>
      <c r="DG23" s="1480"/>
      <c r="DH23" s="1480"/>
      <c r="DI23" s="1480"/>
      <c r="DJ23" s="1480"/>
      <c r="DK23" s="1480"/>
      <c r="DL23" s="1480"/>
      <c r="DM23" s="1480"/>
      <c r="DN23" s="1480"/>
      <c r="DO23" s="1480"/>
      <c r="DP23" s="1480"/>
      <c r="DQ23" s="1480"/>
      <c r="DR23" s="1480"/>
      <c r="DS23" s="1480"/>
      <c r="DT23" s="1480"/>
      <c r="DU23" s="1480"/>
      <c r="DV23" s="1480"/>
      <c r="DW23" s="1480"/>
      <c r="DX23" s="1480"/>
      <c r="DY23" s="1480"/>
      <c r="DZ23" s="1480"/>
    </row>
    <row r="24" spans="1:130" s="1486" customFormat="1">
      <c r="A24" s="1561"/>
      <c r="B24" s="1562"/>
      <c r="C24" s="1563"/>
      <c r="D24" s="1564"/>
      <c r="E24" s="1565"/>
      <c r="F24" s="1566"/>
    </row>
    <row r="25" spans="1:130" s="1486" customFormat="1">
      <c r="A25" s="1561"/>
      <c r="B25" s="1562"/>
      <c r="C25" s="1563"/>
      <c r="D25" s="1564"/>
      <c r="E25" s="1565"/>
      <c r="F25" s="1566"/>
    </row>
    <row r="26" spans="1:130" s="1486" customFormat="1">
      <c r="A26" s="1561"/>
      <c r="B26" s="1562"/>
      <c r="C26" s="1563"/>
      <c r="D26" s="1564"/>
      <c r="E26" s="1565"/>
      <c r="F26" s="1566"/>
    </row>
    <row r="27" spans="1:130" s="1486" customFormat="1">
      <c r="A27" s="1561"/>
      <c r="B27" s="1562"/>
      <c r="C27" s="1563"/>
      <c r="D27" s="1564"/>
      <c r="E27" s="1565"/>
      <c r="F27" s="1566"/>
    </row>
    <row r="28" spans="1:130" s="1486" customFormat="1">
      <c r="A28" s="1561"/>
      <c r="B28" s="1562"/>
      <c r="C28" s="1563"/>
      <c r="D28" s="1564"/>
      <c r="E28" s="1565"/>
      <c r="F28" s="1566"/>
    </row>
    <row r="29" spans="1:130" s="1486" customFormat="1">
      <c r="A29" s="1561"/>
      <c r="B29" s="1562"/>
      <c r="C29" s="1563"/>
      <c r="D29" s="1564"/>
      <c r="E29" s="1565"/>
      <c r="F29" s="1566"/>
    </row>
    <row r="30" spans="1:130" s="1486" customFormat="1">
      <c r="A30" s="1561"/>
      <c r="B30" s="1562"/>
      <c r="C30" s="1563"/>
      <c r="D30" s="1564"/>
      <c r="E30" s="1565"/>
      <c r="F30" s="1566"/>
    </row>
    <row r="31" spans="1:130" s="1486" customFormat="1">
      <c r="A31" s="1561"/>
      <c r="B31" s="1562"/>
      <c r="C31" s="1563"/>
      <c r="D31" s="1564"/>
      <c r="E31" s="1565"/>
      <c r="F31" s="1566"/>
    </row>
    <row r="32" spans="1:130" s="1486" customFormat="1">
      <c r="A32" s="1561"/>
      <c r="B32" s="1562"/>
      <c r="C32" s="1563"/>
      <c r="D32" s="1564"/>
      <c r="E32" s="1565"/>
      <c r="F32" s="1566"/>
    </row>
    <row r="33" spans="1:6" s="1486" customFormat="1">
      <c r="A33" s="1561"/>
      <c r="B33" s="1562"/>
      <c r="C33" s="1563"/>
      <c r="D33" s="1564"/>
      <c r="E33" s="1565"/>
      <c r="F33" s="1566"/>
    </row>
    <row r="34" spans="1:6" s="1486" customFormat="1">
      <c r="A34" s="1561"/>
      <c r="B34" s="1562"/>
      <c r="C34" s="1563"/>
      <c r="D34" s="1564"/>
      <c r="E34" s="1565"/>
      <c r="F34" s="1566"/>
    </row>
    <row r="35" spans="1:6" s="1486" customFormat="1">
      <c r="A35" s="1561"/>
      <c r="B35" s="1562"/>
      <c r="C35" s="1563"/>
      <c r="D35" s="1564"/>
      <c r="E35" s="1565"/>
      <c r="F35" s="1566"/>
    </row>
    <row r="36" spans="1:6" s="1486" customFormat="1">
      <c r="A36" s="1561"/>
      <c r="B36" s="1562"/>
      <c r="C36" s="1563"/>
      <c r="D36" s="1564"/>
      <c r="E36" s="1565"/>
      <c r="F36" s="1566"/>
    </row>
    <row r="37" spans="1:6" s="1486" customFormat="1">
      <c r="A37" s="1561"/>
      <c r="B37" s="1562"/>
      <c r="C37" s="1563"/>
      <c r="D37" s="1564"/>
      <c r="E37" s="1565"/>
      <c r="F37" s="1566"/>
    </row>
    <row r="38" spans="1:6" s="1486" customFormat="1">
      <c r="A38" s="1561"/>
      <c r="B38" s="1562"/>
      <c r="C38" s="1563"/>
      <c r="D38" s="1564"/>
      <c r="E38" s="1565"/>
      <c r="F38" s="1566"/>
    </row>
    <row r="39" spans="1:6" s="1486" customFormat="1">
      <c r="A39" s="1561"/>
      <c r="B39" s="1562"/>
      <c r="C39" s="1563"/>
      <c r="D39" s="1564"/>
      <c r="E39" s="1565"/>
      <c r="F39" s="1566"/>
    </row>
    <row r="40" spans="1:6" s="1486" customFormat="1">
      <c r="A40" s="1561"/>
      <c r="B40" s="1562"/>
      <c r="C40" s="1563"/>
      <c r="D40" s="1564"/>
      <c r="E40" s="1565"/>
      <c r="F40" s="1566"/>
    </row>
    <row r="41" spans="1:6" s="1486" customFormat="1">
      <c r="A41" s="1561"/>
      <c r="B41" s="1562"/>
      <c r="C41" s="1563"/>
      <c r="D41" s="1564"/>
      <c r="E41" s="1565"/>
      <c r="F41" s="1566"/>
    </row>
    <row r="42" spans="1:6" s="1486" customFormat="1">
      <c r="A42" s="1561"/>
      <c r="B42" s="1562"/>
      <c r="C42" s="1563"/>
      <c r="D42" s="1564"/>
      <c r="E42" s="1565"/>
      <c r="F42" s="1566"/>
    </row>
    <row r="43" spans="1:6" s="1486" customFormat="1">
      <c r="A43" s="1561"/>
      <c r="B43" s="1562"/>
      <c r="C43" s="1563"/>
      <c r="D43" s="1564"/>
      <c r="E43" s="1565"/>
      <c r="F43" s="1566"/>
    </row>
    <row r="44" spans="1:6" s="1486" customFormat="1">
      <c r="A44" s="1561"/>
      <c r="B44" s="1562"/>
      <c r="C44" s="1563"/>
      <c r="D44" s="1564"/>
      <c r="E44" s="1565"/>
      <c r="F44" s="1566"/>
    </row>
    <row r="45" spans="1:6" s="1486" customFormat="1">
      <c r="A45" s="1561"/>
      <c r="B45" s="1562"/>
      <c r="C45" s="1563"/>
      <c r="D45" s="1564"/>
      <c r="E45" s="1565"/>
      <c r="F45" s="1566"/>
    </row>
    <row r="46" spans="1:6" s="1486" customFormat="1">
      <c r="A46" s="1561"/>
      <c r="B46" s="1562"/>
      <c r="C46" s="1563"/>
      <c r="D46" s="1564"/>
      <c r="E46" s="1565"/>
      <c r="F46" s="1566"/>
    </row>
    <row r="47" spans="1:6" s="1486" customFormat="1">
      <c r="A47" s="1561"/>
      <c r="B47" s="1562"/>
      <c r="C47" s="1563"/>
      <c r="D47" s="1564"/>
      <c r="E47" s="1565"/>
      <c r="F47" s="1566"/>
    </row>
    <row r="48" spans="1:6" s="1486" customFormat="1">
      <c r="A48" s="1561"/>
      <c r="B48" s="1562"/>
      <c r="C48" s="1563"/>
      <c r="D48" s="1564"/>
      <c r="E48" s="1565"/>
      <c r="F48" s="1566"/>
    </row>
    <row r="49" spans="1:6" s="1486" customFormat="1">
      <c r="A49" s="1561"/>
      <c r="B49" s="1562"/>
      <c r="C49" s="1563"/>
      <c r="D49" s="1564"/>
      <c r="E49" s="1565"/>
      <c r="F49" s="1566"/>
    </row>
    <row r="50" spans="1:6" s="1486" customFormat="1">
      <c r="A50" s="1561"/>
      <c r="B50" s="1562"/>
      <c r="C50" s="1563"/>
      <c r="D50" s="1564"/>
      <c r="E50" s="1565"/>
      <c r="F50" s="1566"/>
    </row>
    <row r="51" spans="1:6" s="1486" customFormat="1">
      <c r="A51" s="1561"/>
      <c r="B51" s="1562"/>
      <c r="C51" s="1563"/>
      <c r="D51" s="1564"/>
      <c r="E51" s="1565"/>
      <c r="F51" s="1566"/>
    </row>
    <row r="52" spans="1:6" s="1486" customFormat="1">
      <c r="A52" s="1561"/>
      <c r="B52" s="1562"/>
      <c r="C52" s="1563"/>
      <c r="D52" s="1564"/>
      <c r="E52" s="1565"/>
      <c r="F52" s="1566"/>
    </row>
    <row r="53" spans="1:6" s="1486" customFormat="1">
      <c r="A53" s="1561"/>
      <c r="B53" s="1562"/>
      <c r="C53" s="1563"/>
      <c r="D53" s="1564"/>
      <c r="E53" s="1565"/>
      <c r="F53" s="1566"/>
    </row>
    <row r="54" spans="1:6" s="1486" customFormat="1">
      <c r="A54" s="1561"/>
      <c r="B54" s="1562"/>
      <c r="C54" s="1563"/>
      <c r="D54" s="1564"/>
      <c r="E54" s="1565"/>
      <c r="F54" s="1566"/>
    </row>
    <row r="55" spans="1:6" s="1486" customFormat="1">
      <c r="A55" s="1561"/>
      <c r="B55" s="1562"/>
      <c r="C55" s="1563"/>
      <c r="D55" s="1564"/>
      <c r="E55" s="1565"/>
      <c r="F55" s="1566"/>
    </row>
    <row r="56" spans="1:6" s="1486" customFormat="1">
      <c r="A56" s="1561"/>
      <c r="B56" s="1562"/>
      <c r="C56" s="1563"/>
      <c r="D56" s="1564"/>
      <c r="E56" s="1565"/>
      <c r="F56" s="1566"/>
    </row>
    <row r="57" spans="1:6" s="1486" customFormat="1">
      <c r="A57" s="1561"/>
      <c r="B57" s="1562"/>
      <c r="C57" s="1563"/>
      <c r="D57" s="1564"/>
      <c r="E57" s="1565"/>
      <c r="F57" s="1566"/>
    </row>
    <row r="58" spans="1:6" s="1486" customFormat="1">
      <c r="A58" s="1561"/>
      <c r="B58" s="1562"/>
      <c r="C58" s="1563"/>
      <c r="D58" s="1564"/>
      <c r="E58" s="1565"/>
      <c r="F58" s="1566"/>
    </row>
    <row r="59" spans="1:6" s="1486" customFormat="1">
      <c r="A59" s="1561"/>
      <c r="B59" s="1562"/>
      <c r="C59" s="1563"/>
      <c r="D59" s="1564"/>
      <c r="E59" s="1565"/>
      <c r="F59" s="1566"/>
    </row>
    <row r="60" spans="1:6" s="1486" customFormat="1">
      <c r="A60" s="1561"/>
      <c r="B60" s="1562"/>
      <c r="C60" s="1563"/>
      <c r="D60" s="1564"/>
      <c r="E60" s="1565"/>
      <c r="F60" s="1566"/>
    </row>
    <row r="61" spans="1:6" s="1486" customFormat="1">
      <c r="A61" s="1561"/>
      <c r="B61" s="1562"/>
      <c r="C61" s="1563"/>
      <c r="D61" s="1564"/>
      <c r="E61" s="1565"/>
      <c r="F61" s="1566"/>
    </row>
    <row r="62" spans="1:6" s="1486" customFormat="1">
      <c r="A62" s="1561"/>
      <c r="B62" s="1562"/>
      <c r="C62" s="1563"/>
      <c r="D62" s="1564"/>
      <c r="E62" s="1565"/>
      <c r="F62" s="1566"/>
    </row>
    <row r="63" spans="1:6" s="1486" customFormat="1">
      <c r="A63" s="1561"/>
      <c r="B63" s="1562"/>
      <c r="C63" s="1563"/>
      <c r="D63" s="1564"/>
      <c r="E63" s="1565"/>
      <c r="F63" s="1566"/>
    </row>
    <row r="64" spans="1:6" s="1486" customFormat="1">
      <c r="A64" s="1561"/>
      <c r="B64" s="1562"/>
      <c r="C64" s="1563"/>
      <c r="D64" s="1564"/>
      <c r="E64" s="1565"/>
      <c r="F64" s="1566"/>
    </row>
    <row r="65" spans="1:6" s="1486" customFormat="1">
      <c r="A65" s="1561"/>
      <c r="B65" s="1562"/>
      <c r="C65" s="1563"/>
      <c r="D65" s="1564"/>
      <c r="E65" s="1565"/>
      <c r="F65" s="1566"/>
    </row>
    <row r="66" spans="1:6" s="1486" customFormat="1">
      <c r="A66" s="1561"/>
      <c r="B66" s="1562"/>
      <c r="C66" s="1563"/>
      <c r="D66" s="1564"/>
      <c r="E66" s="1565"/>
      <c r="F66" s="1566"/>
    </row>
    <row r="67" spans="1:6" s="1486" customFormat="1">
      <c r="A67" s="1561"/>
      <c r="B67" s="1562"/>
      <c r="C67" s="1563"/>
      <c r="D67" s="1564"/>
      <c r="E67" s="1565"/>
      <c r="F67" s="1566"/>
    </row>
    <row r="68" spans="1:6" s="1486" customFormat="1">
      <c r="A68" s="1561"/>
      <c r="B68" s="1562"/>
      <c r="C68" s="1563"/>
      <c r="D68" s="1564"/>
      <c r="E68" s="1565"/>
      <c r="F68" s="1566"/>
    </row>
    <row r="69" spans="1:6" s="1486" customFormat="1">
      <c r="A69" s="1561"/>
      <c r="B69" s="1562"/>
      <c r="C69" s="1563"/>
      <c r="D69" s="1564"/>
      <c r="E69" s="1565"/>
      <c r="F69" s="1566"/>
    </row>
    <row r="70" spans="1:6" s="1486" customFormat="1">
      <c r="A70" s="1561"/>
      <c r="B70" s="1562"/>
      <c r="C70" s="1563"/>
      <c r="D70" s="1564"/>
      <c r="E70" s="1565"/>
      <c r="F70" s="1566"/>
    </row>
    <row r="71" spans="1:6" s="1486" customFormat="1">
      <c r="A71" s="1561"/>
      <c r="B71" s="1562"/>
      <c r="C71" s="1563"/>
      <c r="D71" s="1564"/>
      <c r="E71" s="1565"/>
      <c r="F71" s="1566"/>
    </row>
    <row r="72" spans="1:6" s="1486" customFormat="1">
      <c r="A72" s="1561"/>
      <c r="B72" s="1562"/>
      <c r="C72" s="1563"/>
      <c r="D72" s="1564"/>
      <c r="E72" s="1565"/>
      <c r="F72" s="1566"/>
    </row>
    <row r="73" spans="1:6" s="1486" customFormat="1">
      <c r="A73" s="1561"/>
      <c r="B73" s="1562"/>
      <c r="C73" s="1563"/>
      <c r="D73" s="1564"/>
      <c r="E73" s="1565"/>
      <c r="F73" s="1566"/>
    </row>
    <row r="74" spans="1:6" s="1486" customFormat="1">
      <c r="A74" s="1561"/>
      <c r="B74" s="1562"/>
      <c r="C74" s="1563"/>
      <c r="D74" s="1564"/>
      <c r="E74" s="1565"/>
      <c r="F74" s="1566"/>
    </row>
    <row r="75" spans="1:6" s="1486" customFormat="1">
      <c r="A75" s="1561"/>
      <c r="B75" s="1562"/>
      <c r="C75" s="1563"/>
      <c r="D75" s="1564"/>
      <c r="E75" s="1565"/>
      <c r="F75" s="1566"/>
    </row>
    <row r="76" spans="1:6" s="1486" customFormat="1">
      <c r="A76" s="1561"/>
      <c r="B76" s="1562"/>
      <c r="C76" s="1563"/>
      <c r="D76" s="1564"/>
      <c r="E76" s="1565"/>
      <c r="F76" s="1566"/>
    </row>
    <row r="77" spans="1:6" s="1486" customFormat="1">
      <c r="A77" s="1561"/>
      <c r="B77" s="1562"/>
      <c r="C77" s="1563"/>
      <c r="D77" s="1564"/>
      <c r="E77" s="1565"/>
      <c r="F77" s="1566"/>
    </row>
    <row r="78" spans="1:6" s="1486" customFormat="1">
      <c r="A78" s="1561"/>
      <c r="B78" s="1562"/>
      <c r="C78" s="1563"/>
      <c r="D78" s="1564"/>
      <c r="E78" s="1565"/>
      <c r="F78" s="1566"/>
    </row>
    <row r="79" spans="1:6" s="1486" customFormat="1">
      <c r="A79" s="1561"/>
      <c r="B79" s="1562"/>
      <c r="C79" s="1563"/>
      <c r="D79" s="1564"/>
      <c r="E79" s="1565"/>
      <c r="F79" s="1566"/>
    </row>
    <row r="80" spans="1:6" s="1486" customFormat="1">
      <c r="A80" s="1561"/>
      <c r="B80" s="1562"/>
      <c r="C80" s="1563"/>
      <c r="D80" s="1564"/>
      <c r="E80" s="1565"/>
      <c r="F80" s="1566"/>
    </row>
    <row r="81" spans="1:6" s="1486" customFormat="1">
      <c r="A81" s="1561"/>
      <c r="B81" s="1562"/>
      <c r="C81" s="1563"/>
      <c r="D81" s="1564"/>
      <c r="E81" s="1565"/>
      <c r="F81" s="1566"/>
    </row>
    <row r="82" spans="1:6" s="1486" customFormat="1">
      <c r="A82" s="1561"/>
      <c r="B82" s="1562"/>
      <c r="C82" s="1563"/>
      <c r="D82" s="1564"/>
      <c r="E82" s="1565"/>
      <c r="F82" s="1566"/>
    </row>
    <row r="83" spans="1:6" s="1486" customFormat="1">
      <c r="A83" s="1561"/>
      <c r="B83" s="1562"/>
      <c r="C83" s="1563"/>
      <c r="D83" s="1564"/>
      <c r="E83" s="1565"/>
      <c r="F83" s="1566"/>
    </row>
    <row r="84" spans="1:6" s="1486" customFormat="1">
      <c r="A84" s="1561"/>
      <c r="B84" s="1562"/>
      <c r="C84" s="1563"/>
      <c r="D84" s="1564"/>
      <c r="E84" s="1565"/>
      <c r="F84" s="1566"/>
    </row>
    <row r="85" spans="1:6" s="1486" customFormat="1">
      <c r="A85" s="1561"/>
      <c r="B85" s="1562"/>
      <c r="C85" s="1563"/>
      <c r="D85" s="1564"/>
      <c r="E85" s="1565"/>
      <c r="F85" s="1566"/>
    </row>
    <row r="86" spans="1:6" s="1486" customFormat="1">
      <c r="A86" s="1561"/>
      <c r="B86" s="1562"/>
      <c r="C86" s="1563"/>
      <c r="D86" s="1564"/>
      <c r="E86" s="1565"/>
      <c r="F86" s="1566"/>
    </row>
    <row r="87" spans="1:6" s="1486" customFormat="1">
      <c r="A87" s="1561"/>
      <c r="B87" s="1562"/>
      <c r="C87" s="1563"/>
      <c r="D87" s="1564"/>
      <c r="E87" s="1565"/>
      <c r="F87" s="1566"/>
    </row>
    <row r="88" spans="1:6" s="1486" customFormat="1">
      <c r="A88" s="1561"/>
      <c r="B88" s="1562"/>
      <c r="C88" s="1563"/>
      <c r="D88" s="1564"/>
      <c r="E88" s="1565"/>
      <c r="F88" s="1566"/>
    </row>
    <row r="89" spans="1:6" s="1486" customFormat="1">
      <c r="A89" s="1561"/>
      <c r="B89" s="1562"/>
      <c r="C89" s="1563"/>
      <c r="D89" s="1564"/>
      <c r="E89" s="1565"/>
      <c r="F89" s="1566"/>
    </row>
    <row r="90" spans="1:6" s="1486" customFormat="1">
      <c r="A90" s="1561"/>
      <c r="B90" s="1562"/>
      <c r="C90" s="1563"/>
      <c r="D90" s="1564"/>
      <c r="E90" s="1565"/>
      <c r="F90" s="1566"/>
    </row>
    <row r="91" spans="1:6" s="1486" customFormat="1">
      <c r="A91" s="1561"/>
      <c r="B91" s="1562"/>
      <c r="C91" s="1563"/>
      <c r="D91" s="1564"/>
      <c r="E91" s="1565"/>
      <c r="F91" s="1566"/>
    </row>
    <row r="92" spans="1:6" s="1486" customFormat="1">
      <c r="A92" s="1561"/>
      <c r="B92" s="1562"/>
      <c r="C92" s="1563"/>
      <c r="D92" s="1564"/>
      <c r="E92" s="1565"/>
      <c r="F92" s="1566"/>
    </row>
    <row r="93" spans="1:6" s="1486" customFormat="1">
      <c r="A93" s="1561"/>
      <c r="B93" s="1562"/>
      <c r="C93" s="1563"/>
      <c r="D93" s="1564"/>
      <c r="E93" s="1565"/>
      <c r="F93" s="1566"/>
    </row>
    <row r="94" spans="1:6" s="1486" customFormat="1">
      <c r="A94" s="1561"/>
      <c r="B94" s="1562"/>
      <c r="C94" s="1563"/>
      <c r="D94" s="1564"/>
      <c r="E94" s="1565"/>
      <c r="F94" s="1566"/>
    </row>
    <row r="95" spans="1:6" s="1486" customFormat="1">
      <c r="A95" s="1561"/>
      <c r="B95" s="1562"/>
      <c r="C95" s="1563"/>
      <c r="D95" s="1564"/>
      <c r="E95" s="1565"/>
      <c r="F95" s="1566"/>
    </row>
    <row r="96" spans="1:6" s="1486" customFormat="1">
      <c r="A96" s="1561"/>
      <c r="B96" s="1562"/>
      <c r="C96" s="1563"/>
      <c r="D96" s="1564"/>
      <c r="E96" s="1565"/>
      <c r="F96" s="1566"/>
    </row>
    <row r="97" spans="1:6" s="1486" customFormat="1">
      <c r="A97" s="1561"/>
      <c r="B97" s="1562"/>
      <c r="C97" s="1563"/>
      <c r="D97" s="1564"/>
      <c r="E97" s="1565"/>
      <c r="F97" s="1566"/>
    </row>
    <row r="98" spans="1:6" s="1486" customFormat="1">
      <c r="A98" s="1561"/>
      <c r="B98" s="1562"/>
      <c r="C98" s="1563"/>
      <c r="D98" s="1564"/>
      <c r="E98" s="1565"/>
      <c r="F98" s="1566"/>
    </row>
    <row r="99" spans="1:6" s="1486" customFormat="1">
      <c r="A99" s="1561"/>
      <c r="B99" s="1562"/>
      <c r="C99" s="1563"/>
      <c r="D99" s="1564"/>
      <c r="E99" s="1565"/>
      <c r="F99" s="1566"/>
    </row>
    <row r="100" spans="1:6" s="1486" customFormat="1">
      <c r="A100" s="1561"/>
      <c r="B100" s="1562"/>
      <c r="C100" s="1563"/>
      <c r="D100" s="1564"/>
      <c r="E100" s="1565"/>
      <c r="F100" s="1566"/>
    </row>
    <row r="101" spans="1:6" s="1486" customFormat="1">
      <c r="A101" s="1561"/>
      <c r="B101" s="1562"/>
      <c r="C101" s="1563"/>
      <c r="D101" s="1564"/>
      <c r="E101" s="1565"/>
      <c r="F101" s="1566"/>
    </row>
    <row r="102" spans="1:6" s="1486" customFormat="1">
      <c r="A102" s="1561"/>
      <c r="B102" s="1562"/>
      <c r="C102" s="1563"/>
      <c r="D102" s="1564"/>
      <c r="E102" s="1565"/>
      <c r="F102" s="1566"/>
    </row>
    <row r="103" spans="1:6" s="1486" customFormat="1">
      <c r="A103" s="1561"/>
      <c r="B103" s="1562"/>
      <c r="C103" s="1563"/>
      <c r="D103" s="1564"/>
      <c r="E103" s="1565"/>
      <c r="F103" s="1566"/>
    </row>
    <row r="104" spans="1:6" s="1486" customFormat="1">
      <c r="A104" s="1561"/>
      <c r="B104" s="1562"/>
      <c r="C104" s="1563"/>
      <c r="D104" s="1564"/>
      <c r="E104" s="1565"/>
      <c r="F104" s="1566"/>
    </row>
    <row r="105" spans="1:6" s="1486" customFormat="1">
      <c r="A105" s="1561"/>
      <c r="B105" s="1562"/>
      <c r="C105" s="1563"/>
      <c r="D105" s="1564"/>
      <c r="E105" s="1565"/>
      <c r="F105" s="1566"/>
    </row>
    <row r="106" spans="1:6" s="1486" customFormat="1">
      <c r="A106" s="1561"/>
      <c r="B106" s="1562"/>
      <c r="C106" s="1563"/>
      <c r="D106" s="1564"/>
      <c r="E106" s="1565"/>
      <c r="F106" s="1566"/>
    </row>
    <row r="107" spans="1:6" s="1486" customFormat="1">
      <c r="A107" s="1561"/>
      <c r="B107" s="1562"/>
      <c r="C107" s="1563"/>
      <c r="D107" s="1564"/>
      <c r="E107" s="1565"/>
      <c r="F107" s="1566"/>
    </row>
    <row r="108" spans="1:6" s="1486" customFormat="1">
      <c r="A108" s="1561"/>
      <c r="B108" s="1562"/>
      <c r="C108" s="1563"/>
      <c r="D108" s="1564"/>
      <c r="E108" s="1565"/>
      <c r="F108" s="1566"/>
    </row>
    <row r="109" spans="1:6" s="1486" customFormat="1">
      <c r="A109" s="1561"/>
      <c r="B109" s="1562"/>
      <c r="C109" s="1563"/>
      <c r="D109" s="1564"/>
      <c r="E109" s="1565"/>
      <c r="F109" s="1566"/>
    </row>
    <row r="110" spans="1:6" s="1486" customFormat="1">
      <c r="A110" s="1561"/>
      <c r="B110" s="1562"/>
      <c r="C110" s="1563"/>
      <c r="D110" s="1564"/>
      <c r="E110" s="1565"/>
      <c r="F110" s="1566"/>
    </row>
    <row r="111" spans="1:6" s="1486" customFormat="1">
      <c r="A111" s="1561"/>
      <c r="B111" s="1562"/>
      <c r="C111" s="1563"/>
      <c r="D111" s="1564"/>
      <c r="E111" s="1565"/>
      <c r="F111" s="1566"/>
    </row>
    <row r="112" spans="1:6" s="1486" customFormat="1">
      <c r="A112" s="1561"/>
      <c r="B112" s="1562"/>
      <c r="C112" s="1563"/>
      <c r="D112" s="1564"/>
      <c r="E112" s="1565"/>
      <c r="F112" s="1566"/>
    </row>
    <row r="113" spans="1:6" s="1486" customFormat="1">
      <c r="A113" s="1561"/>
      <c r="B113" s="1562"/>
      <c r="C113" s="1563"/>
      <c r="D113" s="1564"/>
      <c r="E113" s="1565"/>
      <c r="F113" s="1566"/>
    </row>
    <row r="114" spans="1:6" s="1486" customFormat="1">
      <c r="A114" s="1561"/>
      <c r="B114" s="1562"/>
      <c r="C114" s="1563"/>
      <c r="D114" s="1564"/>
      <c r="E114" s="1565"/>
      <c r="F114" s="1566"/>
    </row>
    <row r="115" spans="1:6" s="1486" customFormat="1">
      <c r="A115" s="1561"/>
      <c r="B115" s="1562"/>
      <c r="C115" s="1563"/>
      <c r="D115" s="1564"/>
      <c r="E115" s="1565"/>
      <c r="F115" s="1566"/>
    </row>
    <row r="116" spans="1:6" s="1486" customFormat="1">
      <c r="A116" s="1561"/>
      <c r="B116" s="1562"/>
      <c r="C116" s="1563"/>
      <c r="D116" s="1564"/>
      <c r="E116" s="1565"/>
      <c r="F116" s="1566"/>
    </row>
    <row r="117" spans="1:6" s="1486" customFormat="1">
      <c r="A117" s="1561"/>
      <c r="B117" s="1562"/>
      <c r="C117" s="1563"/>
      <c r="D117" s="1564"/>
      <c r="E117" s="1565"/>
      <c r="F117" s="1566"/>
    </row>
    <row r="118" spans="1:6" s="1486" customFormat="1">
      <c r="A118" s="1561"/>
      <c r="B118" s="1562"/>
      <c r="C118" s="1563"/>
      <c r="D118" s="1564"/>
      <c r="E118" s="1565"/>
      <c r="F118" s="1566"/>
    </row>
    <row r="119" spans="1:6" s="1486" customFormat="1">
      <c r="A119" s="1561"/>
      <c r="B119" s="1562"/>
      <c r="C119" s="1563"/>
      <c r="D119" s="1564"/>
      <c r="E119" s="1565"/>
      <c r="F119" s="1566"/>
    </row>
    <row r="120" spans="1:6" s="1486" customFormat="1">
      <c r="A120" s="1561"/>
      <c r="B120" s="1562"/>
      <c r="C120" s="1563"/>
      <c r="D120" s="1564"/>
      <c r="E120" s="1565"/>
      <c r="F120" s="1566"/>
    </row>
    <row r="121" spans="1:6" s="1486" customFormat="1">
      <c r="A121" s="1561"/>
      <c r="B121" s="1562"/>
      <c r="C121" s="1563"/>
      <c r="D121" s="1564"/>
      <c r="E121" s="1565"/>
      <c r="F121" s="1566"/>
    </row>
    <row r="122" spans="1:6" s="1486" customFormat="1">
      <c r="A122" s="1561"/>
      <c r="B122" s="1562"/>
      <c r="C122" s="1563"/>
      <c r="D122" s="1564"/>
      <c r="E122" s="1565"/>
      <c r="F122" s="1566"/>
    </row>
    <row r="123" spans="1:6" s="1486" customFormat="1">
      <c r="A123" s="1561"/>
      <c r="B123" s="1562"/>
      <c r="C123" s="1563"/>
      <c r="D123" s="1564"/>
      <c r="E123" s="1565"/>
      <c r="F123" s="1566"/>
    </row>
    <row r="124" spans="1:6" s="1486" customFormat="1">
      <c r="A124" s="1561"/>
      <c r="B124" s="1562"/>
      <c r="C124" s="1563"/>
      <c r="D124" s="1564"/>
      <c r="E124" s="1565"/>
      <c r="F124" s="1566"/>
    </row>
    <row r="125" spans="1:6" s="1486" customFormat="1">
      <c r="A125" s="1561"/>
      <c r="B125" s="1562"/>
      <c r="C125" s="1563"/>
      <c r="D125" s="1564"/>
      <c r="E125" s="1565"/>
      <c r="F125" s="1566"/>
    </row>
    <row r="126" spans="1:6" s="1486" customFormat="1">
      <c r="A126" s="1561"/>
      <c r="B126" s="1562"/>
      <c r="C126" s="1563"/>
      <c r="D126" s="1564"/>
      <c r="E126" s="1565"/>
      <c r="F126" s="1566"/>
    </row>
    <row r="127" spans="1:6" s="1486" customFormat="1">
      <c r="A127" s="1561"/>
      <c r="B127" s="1562"/>
      <c r="C127" s="1563"/>
      <c r="D127" s="1564"/>
      <c r="E127" s="1565"/>
      <c r="F127" s="1566"/>
    </row>
    <row r="128" spans="1:6" s="1486" customFormat="1">
      <c r="A128" s="1561"/>
      <c r="B128" s="1562"/>
      <c r="C128" s="1563"/>
      <c r="D128" s="1564"/>
      <c r="E128" s="1565"/>
      <c r="F128" s="1566"/>
    </row>
    <row r="129" spans="1:6" s="1486" customFormat="1">
      <c r="A129" s="1561"/>
      <c r="B129" s="1562"/>
      <c r="C129" s="1563"/>
      <c r="D129" s="1564"/>
      <c r="E129" s="1565"/>
      <c r="F129" s="1566"/>
    </row>
    <row r="130" spans="1:6" s="1486" customFormat="1">
      <c r="A130" s="1561"/>
      <c r="B130" s="1562"/>
      <c r="C130" s="1563"/>
      <c r="D130" s="1564"/>
      <c r="E130" s="1565"/>
      <c r="F130" s="1566"/>
    </row>
    <row r="131" spans="1:6" s="1486" customFormat="1">
      <c r="A131" s="1561"/>
      <c r="B131" s="1562"/>
      <c r="C131" s="1563"/>
      <c r="D131" s="1564"/>
      <c r="E131" s="1565"/>
      <c r="F131" s="1566"/>
    </row>
    <row r="132" spans="1:6" s="1486" customFormat="1">
      <c r="A132" s="1561"/>
      <c r="B132" s="1562"/>
      <c r="C132" s="1563"/>
      <c r="D132" s="1564"/>
      <c r="E132" s="1565"/>
      <c r="F132" s="1566"/>
    </row>
    <row r="133" spans="1:6" s="1486" customFormat="1">
      <c r="A133" s="1561"/>
      <c r="B133" s="1562"/>
      <c r="C133" s="1563"/>
      <c r="D133" s="1564"/>
      <c r="E133" s="1565"/>
      <c r="F133" s="1566"/>
    </row>
    <row r="134" spans="1:6" s="1486" customFormat="1">
      <c r="A134" s="1561"/>
      <c r="B134" s="1562"/>
      <c r="C134" s="1563"/>
      <c r="D134" s="1564"/>
      <c r="E134" s="1565"/>
      <c r="F134" s="1566"/>
    </row>
    <row r="135" spans="1:6" s="1486" customFormat="1">
      <c r="A135" s="1561"/>
      <c r="B135" s="1562"/>
      <c r="C135" s="1563"/>
      <c r="D135" s="1564"/>
      <c r="E135" s="1565"/>
      <c r="F135" s="1566"/>
    </row>
    <row r="136" spans="1:6" s="1486" customFormat="1">
      <c r="A136" s="1561"/>
      <c r="B136" s="1562"/>
      <c r="C136" s="1563"/>
      <c r="D136" s="1564"/>
      <c r="E136" s="1565"/>
      <c r="F136" s="1566"/>
    </row>
    <row r="137" spans="1:6" s="1486" customFormat="1">
      <c r="A137" s="1561"/>
      <c r="B137" s="1562"/>
      <c r="C137" s="1563"/>
      <c r="D137" s="1564"/>
      <c r="E137" s="1565"/>
      <c r="F137" s="1566"/>
    </row>
    <row r="138" spans="1:6" s="1486" customFormat="1">
      <c r="A138" s="1561"/>
      <c r="B138" s="1562"/>
      <c r="C138" s="1563"/>
      <c r="D138" s="1564"/>
      <c r="E138" s="1565"/>
      <c r="F138" s="1566"/>
    </row>
    <row r="139" spans="1:6" s="1486" customFormat="1">
      <c r="A139" s="1561"/>
      <c r="B139" s="1562"/>
      <c r="C139" s="1563"/>
      <c r="D139" s="1564"/>
      <c r="E139" s="1565"/>
      <c r="F139" s="1566"/>
    </row>
    <row r="140" spans="1:6" s="1486" customFormat="1">
      <c r="A140" s="1561"/>
      <c r="B140" s="1562"/>
      <c r="C140" s="1563"/>
      <c r="D140" s="1564"/>
      <c r="E140" s="1565"/>
      <c r="F140" s="1566"/>
    </row>
    <row r="141" spans="1:6" s="1486" customFormat="1">
      <c r="A141" s="1561"/>
      <c r="B141" s="1562"/>
      <c r="C141" s="1563"/>
      <c r="D141" s="1564"/>
      <c r="E141" s="1565"/>
      <c r="F141" s="1566"/>
    </row>
    <row r="142" spans="1:6" s="1486" customFormat="1">
      <c r="A142" s="1561"/>
      <c r="B142" s="1562"/>
      <c r="C142" s="1563"/>
      <c r="D142" s="1564"/>
      <c r="E142" s="1565"/>
      <c r="F142" s="1566"/>
    </row>
    <row r="143" spans="1:6" s="1486" customFormat="1">
      <c r="A143" s="1561"/>
      <c r="B143" s="1562"/>
      <c r="C143" s="1563"/>
      <c r="D143" s="1564"/>
      <c r="E143" s="1565"/>
      <c r="F143" s="1566"/>
    </row>
    <row r="144" spans="1:6" s="1486" customFormat="1">
      <c r="A144" s="1561"/>
      <c r="B144" s="1562"/>
      <c r="C144" s="1563"/>
      <c r="D144" s="1564"/>
      <c r="E144" s="1565"/>
      <c r="F144" s="1566"/>
    </row>
    <row r="145" spans="1:6" s="1486" customFormat="1">
      <c r="A145" s="1561"/>
      <c r="B145" s="1562"/>
      <c r="C145" s="1563"/>
      <c r="D145" s="1564"/>
      <c r="E145" s="1565"/>
      <c r="F145" s="1566"/>
    </row>
    <row r="146" spans="1:6" s="1486" customFormat="1">
      <c r="A146" s="1561"/>
      <c r="B146" s="1562"/>
      <c r="C146" s="1563"/>
      <c r="D146" s="1564"/>
      <c r="E146" s="1565"/>
      <c r="F146" s="1566"/>
    </row>
    <row r="147" spans="1:6" s="1486" customFormat="1">
      <c r="A147" s="1561"/>
      <c r="B147" s="1562"/>
      <c r="C147" s="1563"/>
      <c r="D147" s="1564"/>
      <c r="E147" s="1565"/>
      <c r="F147" s="1566"/>
    </row>
    <row r="148" spans="1:6" s="1486" customFormat="1">
      <c r="A148" s="1561"/>
      <c r="B148" s="1562"/>
      <c r="C148" s="1563"/>
      <c r="D148" s="1564"/>
      <c r="E148" s="1565"/>
      <c r="F148" s="1566"/>
    </row>
    <row r="149" spans="1:6" s="1486" customFormat="1">
      <c r="A149" s="1561"/>
      <c r="B149" s="1562"/>
      <c r="C149" s="1563"/>
      <c r="D149" s="1564"/>
      <c r="E149" s="1565"/>
      <c r="F149" s="1566"/>
    </row>
    <row r="150" spans="1:6" s="1486" customFormat="1">
      <c r="A150" s="1561"/>
      <c r="B150" s="1562"/>
      <c r="C150" s="1563"/>
      <c r="D150" s="1564"/>
      <c r="E150" s="1565"/>
      <c r="F150" s="1566"/>
    </row>
    <row r="151" spans="1:6" s="1486" customFormat="1">
      <c r="A151" s="1561"/>
      <c r="B151" s="1562"/>
      <c r="C151" s="1563"/>
      <c r="D151" s="1564"/>
      <c r="E151" s="1565"/>
      <c r="F151" s="1566"/>
    </row>
    <row r="152" spans="1:6" s="1486" customFormat="1">
      <c r="A152" s="1561"/>
      <c r="B152" s="1562"/>
      <c r="C152" s="1563"/>
      <c r="D152" s="1564"/>
      <c r="E152" s="1565"/>
      <c r="F152" s="1566"/>
    </row>
    <row r="153" spans="1:6" s="1486" customFormat="1">
      <c r="A153" s="1561"/>
      <c r="B153" s="1562"/>
      <c r="C153" s="1563"/>
      <c r="D153" s="1564"/>
      <c r="E153" s="1565"/>
      <c r="F153" s="1566"/>
    </row>
    <row r="154" spans="1:6" s="1486" customFormat="1">
      <c r="A154" s="1561"/>
      <c r="B154" s="1562"/>
      <c r="C154" s="1563"/>
      <c r="D154" s="1564"/>
      <c r="E154" s="1565"/>
      <c r="F154" s="1566"/>
    </row>
    <row r="155" spans="1:6" s="1486" customFormat="1">
      <c r="A155" s="1561"/>
      <c r="B155" s="1562"/>
      <c r="C155" s="1563"/>
      <c r="D155" s="1564"/>
      <c r="E155" s="1565"/>
      <c r="F155" s="1566"/>
    </row>
    <row r="156" spans="1:6" s="1486" customFormat="1">
      <c r="A156" s="1561"/>
      <c r="B156" s="1562"/>
      <c r="C156" s="1563"/>
      <c r="D156" s="1564"/>
      <c r="E156" s="1565"/>
      <c r="F156" s="1566"/>
    </row>
    <row r="157" spans="1:6" s="1486" customFormat="1">
      <c r="A157" s="1561"/>
      <c r="B157" s="1562"/>
      <c r="C157" s="1563"/>
      <c r="D157" s="1564"/>
      <c r="E157" s="1565"/>
      <c r="F157" s="1566"/>
    </row>
    <row r="158" spans="1:6" s="1486" customFormat="1">
      <c r="A158" s="1561"/>
      <c r="B158" s="1562"/>
      <c r="C158" s="1563"/>
      <c r="D158" s="1564"/>
      <c r="E158" s="1565"/>
      <c r="F158" s="1566"/>
    </row>
    <row r="159" spans="1:6" s="1486" customFormat="1">
      <c r="A159" s="1561"/>
      <c r="B159" s="1562"/>
      <c r="C159" s="1563"/>
      <c r="D159" s="1564"/>
      <c r="E159" s="1565"/>
      <c r="F159" s="1566"/>
    </row>
    <row r="160" spans="1:6" s="1486" customFormat="1">
      <c r="A160" s="1561"/>
      <c r="B160" s="1562"/>
      <c r="C160" s="1563"/>
      <c r="D160" s="1564"/>
      <c r="E160" s="1565"/>
      <c r="F160" s="1566"/>
    </row>
    <row r="161" spans="1:6" s="1486" customFormat="1">
      <c r="A161" s="1561"/>
      <c r="B161" s="1562"/>
      <c r="C161" s="1563"/>
      <c r="D161" s="1564"/>
      <c r="E161" s="1565"/>
      <c r="F161" s="1566"/>
    </row>
    <row r="162" spans="1:6" s="1486" customFormat="1">
      <c r="A162" s="1561"/>
      <c r="B162" s="1562"/>
      <c r="C162" s="1563"/>
      <c r="D162" s="1564"/>
      <c r="E162" s="1565"/>
      <c r="F162" s="1566"/>
    </row>
    <row r="163" spans="1:6" s="1486" customFormat="1">
      <c r="A163" s="1561"/>
      <c r="B163" s="1562"/>
      <c r="C163" s="1563"/>
      <c r="D163" s="1564"/>
      <c r="E163" s="1565"/>
      <c r="F163" s="1566"/>
    </row>
    <row r="164" spans="1:6" s="1486" customFormat="1">
      <c r="A164" s="1561"/>
      <c r="B164" s="1562"/>
      <c r="C164" s="1563"/>
      <c r="D164" s="1564"/>
      <c r="E164" s="1565"/>
      <c r="F164" s="1566"/>
    </row>
    <row r="165" spans="1:6" s="1486" customFormat="1">
      <c r="A165" s="1561"/>
      <c r="B165" s="1562"/>
      <c r="C165" s="1563"/>
      <c r="D165" s="1564"/>
      <c r="E165" s="1565"/>
      <c r="F165" s="1566"/>
    </row>
    <row r="166" spans="1:6" s="1486" customFormat="1">
      <c r="A166" s="1561"/>
      <c r="B166" s="1562"/>
      <c r="C166" s="1563"/>
      <c r="D166" s="1564"/>
      <c r="E166" s="1565"/>
      <c r="F166" s="1566"/>
    </row>
    <row r="167" spans="1:6" s="1486" customFormat="1">
      <c r="A167" s="1561"/>
      <c r="B167" s="1562"/>
      <c r="C167" s="1563"/>
      <c r="D167" s="1564"/>
      <c r="E167" s="1565"/>
      <c r="F167" s="1566"/>
    </row>
    <row r="168" spans="1:6" s="1486" customFormat="1">
      <c r="A168" s="1561"/>
      <c r="B168" s="1562"/>
      <c r="C168" s="1563"/>
      <c r="D168" s="1564"/>
      <c r="E168" s="1565"/>
      <c r="F168" s="1566"/>
    </row>
    <row r="169" spans="1:6" s="1486" customFormat="1">
      <c r="A169" s="1561"/>
      <c r="B169" s="1562"/>
      <c r="C169" s="1563"/>
      <c r="D169" s="1564"/>
      <c r="E169" s="1565"/>
      <c r="F169" s="1566"/>
    </row>
    <row r="170" spans="1:6" s="1486" customFormat="1">
      <c r="A170" s="1561"/>
      <c r="B170" s="1562"/>
      <c r="C170" s="1563"/>
      <c r="D170" s="1564"/>
      <c r="E170" s="1565"/>
      <c r="F170" s="1566"/>
    </row>
    <row r="171" spans="1:6" s="1486" customFormat="1">
      <c r="A171" s="1561"/>
      <c r="B171" s="1562"/>
      <c r="C171" s="1563"/>
      <c r="D171" s="1564"/>
      <c r="E171" s="1565"/>
      <c r="F171" s="1566"/>
    </row>
    <row r="172" spans="1:6" s="1486" customFormat="1">
      <c r="A172" s="1561"/>
      <c r="B172" s="1562"/>
      <c r="C172" s="1563"/>
      <c r="D172" s="1564"/>
      <c r="E172" s="1565"/>
      <c r="F172" s="1566"/>
    </row>
    <row r="173" spans="1:6" s="1486" customFormat="1">
      <c r="A173" s="1561"/>
      <c r="B173" s="1562"/>
      <c r="C173" s="1563"/>
      <c r="D173" s="1564"/>
      <c r="E173" s="1565"/>
      <c r="F173" s="1566"/>
    </row>
    <row r="174" spans="1:6" s="1486" customFormat="1">
      <c r="A174" s="1561"/>
      <c r="B174" s="1562"/>
      <c r="C174" s="1563"/>
      <c r="D174" s="1564"/>
      <c r="E174" s="1565"/>
      <c r="F174" s="1566"/>
    </row>
    <row r="175" spans="1:6" s="1486" customFormat="1">
      <c r="A175" s="1561"/>
      <c r="B175" s="1562"/>
      <c r="C175" s="1563"/>
      <c r="D175" s="1564"/>
      <c r="E175" s="1565"/>
      <c r="F175" s="1566"/>
    </row>
    <row r="176" spans="1:6" s="1486" customFormat="1">
      <c r="A176" s="1561"/>
      <c r="B176" s="1562"/>
      <c r="C176" s="1563"/>
      <c r="D176" s="1564"/>
      <c r="E176" s="1565"/>
      <c r="F176" s="1566"/>
    </row>
    <row r="177" spans="1:6" s="1486" customFormat="1">
      <c r="A177" s="1561"/>
      <c r="B177" s="1562"/>
      <c r="C177" s="1563"/>
      <c r="D177" s="1564"/>
      <c r="E177" s="1565"/>
      <c r="F177" s="1566"/>
    </row>
    <row r="178" spans="1:6" s="1486" customFormat="1">
      <c r="A178" s="1561"/>
      <c r="B178" s="1562"/>
      <c r="C178" s="1563"/>
      <c r="D178" s="1564"/>
      <c r="E178" s="1565"/>
      <c r="F178" s="1566"/>
    </row>
    <row r="179" spans="1:6" s="1486" customFormat="1">
      <c r="A179" s="1561"/>
      <c r="B179" s="1562"/>
      <c r="C179" s="1563"/>
      <c r="D179" s="1564"/>
      <c r="E179" s="1565"/>
      <c r="F179" s="1566"/>
    </row>
    <row r="180" spans="1:6" s="1486" customFormat="1">
      <c r="A180" s="1561"/>
      <c r="B180" s="1562"/>
      <c r="C180" s="1563"/>
      <c r="D180" s="1564"/>
      <c r="E180" s="1565"/>
      <c r="F180" s="1566"/>
    </row>
    <row r="181" spans="1:6" s="1486" customFormat="1">
      <c r="A181" s="1561"/>
      <c r="B181" s="1562"/>
      <c r="C181" s="1563"/>
      <c r="D181" s="1564"/>
      <c r="E181" s="1565"/>
      <c r="F181" s="1566"/>
    </row>
    <row r="182" spans="1:6" s="1486" customFormat="1">
      <c r="A182" s="1561"/>
      <c r="B182" s="1562"/>
      <c r="C182" s="1563"/>
      <c r="D182" s="1564"/>
      <c r="E182" s="1565"/>
      <c r="F182" s="1566"/>
    </row>
    <row r="183" spans="1:6" s="1486" customFormat="1">
      <c r="A183" s="1561"/>
      <c r="B183" s="1562"/>
      <c r="C183" s="1563"/>
      <c r="D183" s="1564"/>
      <c r="E183" s="1565"/>
      <c r="F183" s="1566"/>
    </row>
    <row r="184" spans="1:6" s="1486" customFormat="1">
      <c r="A184" s="1561"/>
      <c r="B184" s="1562"/>
      <c r="C184" s="1563"/>
      <c r="D184" s="1564"/>
      <c r="E184" s="1565"/>
      <c r="F184" s="1566"/>
    </row>
    <row r="185" spans="1:6" s="1486" customFormat="1">
      <c r="A185" s="1561"/>
      <c r="B185" s="1562"/>
      <c r="C185" s="1563"/>
      <c r="D185" s="1564"/>
      <c r="E185" s="1565"/>
      <c r="F185" s="1566"/>
    </row>
    <row r="186" spans="1:6" s="1486" customFormat="1">
      <c r="A186" s="1561"/>
      <c r="B186" s="1562"/>
      <c r="C186" s="1563"/>
      <c r="D186" s="1564"/>
      <c r="E186" s="1565"/>
      <c r="F186" s="1566"/>
    </row>
    <row r="187" spans="1:6" s="1486" customFormat="1">
      <c r="A187" s="1561"/>
      <c r="B187" s="1562"/>
      <c r="C187" s="1563"/>
      <c r="D187" s="1564"/>
      <c r="E187" s="1565"/>
      <c r="F187" s="1566"/>
    </row>
    <row r="188" spans="1:6" s="1486" customFormat="1">
      <c r="A188" s="1561"/>
      <c r="B188" s="1562"/>
      <c r="C188" s="1563"/>
      <c r="D188" s="1564"/>
      <c r="E188" s="1565"/>
      <c r="F188" s="1566"/>
    </row>
    <row r="189" spans="1:6" s="1486" customFormat="1">
      <c r="A189" s="1561"/>
      <c r="B189" s="1562"/>
      <c r="C189" s="1563"/>
      <c r="D189" s="1564"/>
      <c r="E189" s="1565"/>
      <c r="F189" s="1566"/>
    </row>
    <row r="190" spans="1:6" s="1486" customFormat="1">
      <c r="A190" s="1561"/>
      <c r="B190" s="1562"/>
      <c r="C190" s="1563"/>
      <c r="D190" s="1564"/>
      <c r="E190" s="1565"/>
      <c r="F190" s="1566"/>
    </row>
    <row r="191" spans="1:6" s="1486" customFormat="1">
      <c r="A191" s="1561"/>
      <c r="B191" s="1562"/>
      <c r="C191" s="1563"/>
      <c r="D191" s="1564"/>
      <c r="E191" s="1565"/>
      <c r="F191" s="1566"/>
    </row>
    <row r="192" spans="1:6" s="1486" customFormat="1">
      <c r="A192" s="1561"/>
      <c r="B192" s="1562"/>
      <c r="C192" s="1563"/>
      <c r="D192" s="1564"/>
      <c r="E192" s="1565"/>
      <c r="F192" s="1566"/>
    </row>
    <row r="193" spans="1:6" s="1486" customFormat="1">
      <c r="A193" s="1561"/>
      <c r="B193" s="1562"/>
      <c r="C193" s="1563"/>
      <c r="D193" s="1564"/>
      <c r="E193" s="1565"/>
      <c r="F193" s="1566"/>
    </row>
    <row r="194" spans="1:6" s="1486" customFormat="1">
      <c r="A194" s="1561"/>
      <c r="B194" s="1562"/>
      <c r="C194" s="1563"/>
      <c r="D194" s="1564"/>
      <c r="E194" s="1565"/>
      <c r="F194" s="1566"/>
    </row>
    <row r="195" spans="1:6" s="1486" customFormat="1">
      <c r="A195" s="1561"/>
      <c r="B195" s="1562"/>
      <c r="C195" s="1563"/>
      <c r="D195" s="1564"/>
      <c r="E195" s="1565"/>
      <c r="F195" s="1566"/>
    </row>
    <row r="196" spans="1:6" s="1486" customFormat="1">
      <c r="A196" s="1561"/>
      <c r="B196" s="1562"/>
      <c r="C196" s="1563"/>
      <c r="D196" s="1564"/>
      <c r="E196" s="1565"/>
      <c r="F196" s="1566"/>
    </row>
    <row r="197" spans="1:6" s="1486" customFormat="1">
      <c r="A197" s="1561"/>
      <c r="B197" s="1562"/>
      <c r="C197" s="1563"/>
      <c r="D197" s="1564"/>
      <c r="E197" s="1565"/>
      <c r="F197" s="1566"/>
    </row>
    <row r="198" spans="1:6" s="1486" customFormat="1">
      <c r="A198" s="1561"/>
      <c r="B198" s="1562"/>
      <c r="C198" s="1563"/>
      <c r="D198" s="1564"/>
      <c r="E198" s="1565"/>
      <c r="F198" s="1566"/>
    </row>
    <row r="199" spans="1:6" s="1486" customFormat="1">
      <c r="A199" s="1561"/>
      <c r="B199" s="1562"/>
      <c r="C199" s="1563"/>
      <c r="D199" s="1564"/>
      <c r="E199" s="1565"/>
      <c r="F199" s="1566"/>
    </row>
    <row r="200" spans="1:6" s="1486" customFormat="1">
      <c r="A200" s="1561"/>
      <c r="B200" s="1562"/>
      <c r="C200" s="1563"/>
      <c r="D200" s="1564"/>
      <c r="E200" s="1565"/>
      <c r="F200" s="1566"/>
    </row>
    <row r="201" spans="1:6" s="1486" customFormat="1">
      <c r="A201" s="1561"/>
      <c r="B201" s="1562"/>
      <c r="C201" s="1563"/>
      <c r="D201" s="1564"/>
      <c r="E201" s="1565"/>
      <c r="F201" s="1566"/>
    </row>
    <row r="202" spans="1:6" s="1486" customFormat="1">
      <c r="A202" s="1561"/>
      <c r="B202" s="1562"/>
      <c r="C202" s="1563"/>
      <c r="D202" s="1564"/>
      <c r="E202" s="1565"/>
      <c r="F202" s="1566"/>
    </row>
    <row r="203" spans="1:6" s="1486" customFormat="1">
      <c r="A203" s="1561"/>
      <c r="B203" s="1562"/>
      <c r="C203" s="1563"/>
      <c r="D203" s="1564"/>
      <c r="E203" s="1565"/>
      <c r="F203" s="1566"/>
    </row>
    <row r="204" spans="1:6" s="1486" customFormat="1">
      <c r="A204" s="1561"/>
      <c r="B204" s="1562"/>
      <c r="C204" s="1563"/>
      <c r="D204" s="1564"/>
      <c r="E204" s="1565"/>
      <c r="F204" s="1566"/>
    </row>
    <row r="205" spans="1:6" s="1486" customFormat="1">
      <c r="A205" s="1561"/>
      <c r="B205" s="1562"/>
      <c r="C205" s="1563"/>
      <c r="D205" s="1564"/>
      <c r="E205" s="1565"/>
      <c r="F205" s="1566"/>
    </row>
    <row r="206" spans="1:6" s="1486" customFormat="1">
      <c r="A206" s="1561"/>
      <c r="B206" s="1562"/>
      <c r="C206" s="1563"/>
      <c r="D206" s="1564"/>
      <c r="E206" s="1565"/>
      <c r="F206" s="1566"/>
    </row>
    <row r="207" spans="1:6" s="1486" customFormat="1">
      <c r="A207" s="1561"/>
      <c r="B207" s="1562"/>
      <c r="C207" s="1563"/>
      <c r="D207" s="1564"/>
      <c r="E207" s="1565"/>
      <c r="F207" s="1566"/>
    </row>
    <row r="208" spans="1:6" s="1486" customFormat="1">
      <c r="A208" s="1561"/>
      <c r="B208" s="1562"/>
      <c r="C208" s="1563"/>
      <c r="D208" s="1564"/>
      <c r="E208" s="1565"/>
      <c r="F208" s="1566"/>
    </row>
    <row r="209" spans="1:6" s="1486" customFormat="1">
      <c r="A209" s="1561"/>
      <c r="B209" s="1562"/>
      <c r="C209" s="1563"/>
      <c r="D209" s="1564"/>
      <c r="E209" s="1565"/>
      <c r="F209" s="1566"/>
    </row>
    <row r="210" spans="1:6" s="1486" customFormat="1">
      <c r="A210" s="1561"/>
      <c r="B210" s="1562"/>
      <c r="C210" s="1563"/>
      <c r="D210" s="1564"/>
      <c r="E210" s="1565"/>
      <c r="F210" s="1566"/>
    </row>
    <row r="211" spans="1:6" s="1486" customFormat="1">
      <c r="A211" s="1561"/>
      <c r="B211" s="1562"/>
      <c r="C211" s="1563"/>
      <c r="D211" s="1564"/>
      <c r="E211" s="1565"/>
      <c r="F211" s="1566"/>
    </row>
    <row r="212" spans="1:6" s="1486" customFormat="1">
      <c r="A212" s="1561"/>
      <c r="B212" s="1562"/>
      <c r="C212" s="1563"/>
      <c r="D212" s="1564"/>
      <c r="E212" s="1565"/>
      <c r="F212" s="1566"/>
    </row>
    <row r="213" spans="1:6" s="1486" customFormat="1">
      <c r="A213" s="1561"/>
      <c r="B213" s="1562"/>
      <c r="C213" s="1563"/>
      <c r="D213" s="1564"/>
      <c r="E213" s="1565"/>
      <c r="F213" s="1566"/>
    </row>
    <row r="214" spans="1:6" s="1486" customFormat="1">
      <c r="A214" s="1561"/>
      <c r="B214" s="1562"/>
      <c r="C214" s="1563"/>
      <c r="D214" s="1564"/>
      <c r="E214" s="1565"/>
      <c r="F214" s="1566"/>
    </row>
    <row r="215" spans="1:6" s="1486" customFormat="1">
      <c r="A215" s="1561"/>
      <c r="B215" s="1562"/>
      <c r="C215" s="1563"/>
      <c r="D215" s="1564"/>
      <c r="E215" s="1565"/>
      <c r="F215" s="1566"/>
    </row>
    <row r="216" spans="1:6" s="1486" customFormat="1">
      <c r="A216" s="1561"/>
      <c r="B216" s="1562"/>
      <c r="C216" s="1563"/>
      <c r="D216" s="1564"/>
      <c r="E216" s="1565"/>
      <c r="F216" s="1566"/>
    </row>
    <row r="217" spans="1:6" s="1486" customFormat="1">
      <c r="A217" s="1561"/>
      <c r="B217" s="1562"/>
      <c r="C217" s="1563"/>
      <c r="D217" s="1564"/>
      <c r="E217" s="1565"/>
      <c r="F217" s="1566"/>
    </row>
    <row r="218" spans="1:6" s="1486" customFormat="1">
      <c r="A218" s="1561"/>
      <c r="B218" s="1562"/>
      <c r="C218" s="1563"/>
      <c r="D218" s="1564"/>
      <c r="E218" s="1565"/>
      <c r="F218" s="1566"/>
    </row>
    <row r="219" spans="1:6" s="1486" customFormat="1">
      <c r="A219" s="1561"/>
      <c r="B219" s="1562"/>
      <c r="C219" s="1563"/>
      <c r="D219" s="1564"/>
      <c r="E219" s="1565"/>
      <c r="F219" s="1566"/>
    </row>
    <row r="220" spans="1:6" s="1486" customFormat="1">
      <c r="A220" s="1561"/>
      <c r="B220" s="1562"/>
      <c r="C220" s="1563"/>
      <c r="D220" s="1564"/>
      <c r="E220" s="1565"/>
      <c r="F220" s="1566"/>
    </row>
    <row r="221" spans="1:6" s="1486" customFormat="1">
      <c r="A221" s="1561"/>
      <c r="B221" s="1562"/>
      <c r="C221" s="1563"/>
      <c r="D221" s="1564"/>
      <c r="E221" s="1565"/>
      <c r="F221" s="1566"/>
    </row>
    <row r="222" spans="1:6" s="1486" customFormat="1">
      <c r="A222" s="1561"/>
      <c r="B222" s="1562"/>
      <c r="C222" s="1563"/>
      <c r="D222" s="1564"/>
      <c r="E222" s="1565"/>
      <c r="F222" s="1566"/>
    </row>
    <row r="223" spans="1:6" s="1486" customFormat="1">
      <c r="A223" s="1561"/>
      <c r="B223" s="1562"/>
      <c r="C223" s="1563"/>
      <c r="D223" s="1564"/>
      <c r="E223" s="1565"/>
      <c r="F223" s="1566"/>
    </row>
    <row r="224" spans="1:6" s="1486" customFormat="1">
      <c r="A224" s="1561"/>
      <c r="B224" s="1562"/>
      <c r="C224" s="1563"/>
      <c r="D224" s="1564"/>
      <c r="E224" s="1565"/>
      <c r="F224" s="1566"/>
    </row>
    <row r="225" spans="1:6" s="1486" customFormat="1">
      <c r="A225" s="1561"/>
      <c r="B225" s="1562"/>
      <c r="C225" s="1563"/>
      <c r="D225" s="1564"/>
      <c r="E225" s="1565"/>
      <c r="F225" s="1566"/>
    </row>
    <row r="226" spans="1:6" s="1486" customFormat="1">
      <c r="A226" s="1561"/>
      <c r="B226" s="1562"/>
      <c r="C226" s="1563"/>
      <c r="D226" s="1564"/>
      <c r="E226" s="1565"/>
      <c r="F226" s="1566"/>
    </row>
    <row r="227" spans="1:6" s="1486" customFormat="1">
      <c r="A227" s="1561"/>
      <c r="B227" s="1562"/>
      <c r="C227" s="1563"/>
      <c r="D227" s="1564"/>
      <c r="E227" s="1565"/>
      <c r="F227" s="1566"/>
    </row>
    <row r="228" spans="1:6" s="1486" customFormat="1">
      <c r="A228" s="1561"/>
      <c r="B228" s="1562"/>
      <c r="C228" s="1563"/>
      <c r="D228" s="1564"/>
      <c r="E228" s="1565"/>
      <c r="F228" s="1566"/>
    </row>
    <row r="229" spans="1:6" s="1486" customFormat="1">
      <c r="A229" s="1561"/>
      <c r="B229" s="1562"/>
      <c r="C229" s="1563"/>
      <c r="D229" s="1564"/>
      <c r="E229" s="1565"/>
      <c r="F229" s="1566"/>
    </row>
    <row r="230" spans="1:6" s="1486" customFormat="1">
      <c r="A230" s="1561"/>
      <c r="B230" s="1562"/>
      <c r="C230" s="1563"/>
      <c r="D230" s="1564"/>
      <c r="E230" s="1565"/>
      <c r="F230" s="1566"/>
    </row>
    <row r="231" spans="1:6" s="1486" customFormat="1">
      <c r="A231" s="1561"/>
      <c r="B231" s="1562"/>
      <c r="C231" s="1563"/>
      <c r="D231" s="1564"/>
      <c r="E231" s="1565"/>
      <c r="F231" s="1566"/>
    </row>
    <row r="232" spans="1:6" s="1486" customFormat="1">
      <c r="A232" s="1561"/>
      <c r="B232" s="1562"/>
      <c r="C232" s="1563"/>
      <c r="D232" s="1564"/>
      <c r="E232" s="1565"/>
      <c r="F232" s="1566"/>
    </row>
    <row r="233" spans="1:6" s="1486" customFormat="1">
      <c r="A233" s="1561"/>
      <c r="B233" s="1562"/>
      <c r="C233" s="1563"/>
      <c r="D233" s="1564"/>
      <c r="E233" s="1565"/>
      <c r="F233" s="1566"/>
    </row>
    <row r="234" spans="1:6" s="1486" customFormat="1">
      <c r="A234" s="1561"/>
      <c r="B234" s="1562"/>
      <c r="C234" s="1563"/>
      <c r="D234" s="1564"/>
      <c r="E234" s="1565"/>
      <c r="F234" s="1566"/>
    </row>
    <row r="235" spans="1:6" s="1486" customFormat="1">
      <c r="A235" s="1561"/>
      <c r="B235" s="1562"/>
      <c r="C235" s="1563"/>
      <c r="D235" s="1564"/>
      <c r="E235" s="1565"/>
      <c r="F235" s="1566"/>
    </row>
    <row r="236" spans="1:6" s="1486" customFormat="1">
      <c r="A236" s="1561"/>
      <c r="B236" s="1562"/>
      <c r="C236" s="1563"/>
      <c r="D236" s="1564"/>
      <c r="E236" s="1565"/>
      <c r="F236" s="1566"/>
    </row>
    <row r="237" spans="1:6" s="1486" customFormat="1">
      <c r="A237" s="1561"/>
      <c r="B237" s="1562"/>
      <c r="C237" s="1563"/>
      <c r="D237" s="1564"/>
      <c r="E237" s="1565"/>
      <c r="F237" s="1566"/>
    </row>
    <row r="238" spans="1:6" s="1486" customFormat="1">
      <c r="A238" s="1561"/>
      <c r="B238" s="1562"/>
      <c r="C238" s="1563"/>
      <c r="D238" s="1564"/>
      <c r="E238" s="1565"/>
      <c r="F238" s="1566"/>
    </row>
    <row r="239" spans="1:6" s="1486" customFormat="1">
      <c r="A239" s="1561"/>
      <c r="B239" s="1562"/>
      <c r="C239" s="1563"/>
      <c r="D239" s="1564"/>
      <c r="E239" s="1565"/>
      <c r="F239" s="1566"/>
    </row>
    <row r="240" spans="1:6" s="1486" customFormat="1">
      <c r="A240" s="1561"/>
      <c r="B240" s="1562"/>
      <c r="C240" s="1563"/>
      <c r="D240" s="1564"/>
      <c r="E240" s="1565"/>
      <c r="F240" s="1566"/>
    </row>
    <row r="241" spans="1:6" s="1486" customFormat="1">
      <c r="A241" s="1561"/>
      <c r="B241" s="1562"/>
      <c r="C241" s="1563"/>
      <c r="D241" s="1564"/>
      <c r="E241" s="1565"/>
      <c r="F241" s="1566"/>
    </row>
    <row r="242" spans="1:6" s="1486" customFormat="1">
      <c r="A242" s="1561"/>
      <c r="B242" s="1562"/>
      <c r="C242" s="1563"/>
      <c r="D242" s="1564"/>
      <c r="E242" s="1565"/>
      <c r="F242" s="1566"/>
    </row>
    <row r="243" spans="1:6" s="1486" customFormat="1">
      <c r="A243" s="1561"/>
      <c r="B243" s="1562"/>
      <c r="C243" s="1563"/>
      <c r="D243" s="1564"/>
      <c r="E243" s="1565"/>
      <c r="F243" s="1566"/>
    </row>
    <row r="244" spans="1:6" s="1486" customFormat="1">
      <c r="A244" s="1561"/>
      <c r="B244" s="1562"/>
      <c r="C244" s="1563"/>
      <c r="D244" s="1564"/>
      <c r="E244" s="1565"/>
      <c r="F244" s="1566"/>
    </row>
    <row r="245" spans="1:6" s="1486" customFormat="1">
      <c r="A245" s="1561"/>
      <c r="B245" s="1562"/>
      <c r="C245" s="1563"/>
      <c r="D245" s="1564"/>
      <c r="E245" s="1565"/>
      <c r="F245" s="1566"/>
    </row>
    <row r="246" spans="1:6" s="1486" customFormat="1">
      <c r="A246" s="1561"/>
      <c r="B246" s="1562"/>
      <c r="C246" s="1563"/>
      <c r="D246" s="1564"/>
      <c r="E246" s="1565"/>
      <c r="F246" s="1566"/>
    </row>
    <row r="247" spans="1:6" s="1486" customFormat="1">
      <c r="A247" s="1561"/>
      <c r="B247" s="1562"/>
      <c r="C247" s="1563"/>
      <c r="D247" s="1564"/>
      <c r="E247" s="1565"/>
      <c r="F247" s="1566"/>
    </row>
    <row r="248" spans="1:6" s="1486" customFormat="1">
      <c r="A248" s="1561"/>
      <c r="B248" s="1562"/>
      <c r="C248" s="1563"/>
      <c r="D248" s="1564"/>
      <c r="E248" s="1565"/>
      <c r="F248" s="1566"/>
    </row>
    <row r="249" spans="1:6" s="1486" customFormat="1">
      <c r="A249" s="1561"/>
      <c r="B249" s="1562"/>
      <c r="C249" s="1563"/>
      <c r="D249" s="1564"/>
      <c r="E249" s="1565"/>
      <c r="F249" s="1566"/>
    </row>
    <row r="250" spans="1:6" s="1486" customFormat="1">
      <c r="A250" s="1561"/>
      <c r="B250" s="1562"/>
      <c r="C250" s="1563"/>
      <c r="D250" s="1564"/>
      <c r="E250" s="1565"/>
      <c r="F250" s="1566"/>
    </row>
    <row r="251" spans="1:6" s="1486" customFormat="1">
      <c r="A251" s="1561"/>
      <c r="B251" s="1562"/>
      <c r="C251" s="1563"/>
      <c r="D251" s="1564"/>
      <c r="E251" s="1565"/>
      <c r="F251" s="1566"/>
    </row>
    <row r="252" spans="1:6" s="1486" customFormat="1">
      <c r="A252" s="1561"/>
      <c r="B252" s="1562"/>
      <c r="C252" s="1563"/>
      <c r="D252" s="1564"/>
      <c r="E252" s="1565"/>
      <c r="F252" s="1566"/>
    </row>
    <row r="253" spans="1:6" s="1486" customFormat="1">
      <c r="A253" s="1561"/>
      <c r="B253" s="1562"/>
      <c r="C253" s="1563"/>
      <c r="D253" s="1564"/>
      <c r="E253" s="1565"/>
      <c r="F253" s="1566"/>
    </row>
    <row r="254" spans="1:6" s="1486" customFormat="1">
      <c r="A254" s="1561"/>
      <c r="B254" s="1562"/>
      <c r="C254" s="1563"/>
      <c r="D254" s="1564"/>
      <c r="E254" s="1565"/>
      <c r="F254" s="1566"/>
    </row>
    <row r="255" spans="1:6" s="1486" customFormat="1">
      <c r="A255" s="1561"/>
      <c r="B255" s="1562"/>
      <c r="C255" s="1563"/>
      <c r="D255" s="1564"/>
      <c r="E255" s="1565"/>
      <c r="F255" s="1566"/>
    </row>
    <row r="256" spans="1:6" s="1486" customFormat="1">
      <c r="A256" s="1561"/>
      <c r="B256" s="1562"/>
      <c r="C256" s="1563"/>
      <c r="D256" s="1564"/>
      <c r="E256" s="1565"/>
      <c r="F256" s="1566"/>
    </row>
    <row r="257" spans="1:6" s="1486" customFormat="1">
      <c r="A257" s="1561"/>
      <c r="B257" s="1562"/>
      <c r="C257" s="1563"/>
      <c r="D257" s="1564"/>
      <c r="E257" s="1565"/>
      <c r="F257" s="1566"/>
    </row>
    <row r="258" spans="1:6" s="1486" customFormat="1">
      <c r="A258" s="1561"/>
      <c r="B258" s="1562"/>
      <c r="C258" s="1563"/>
      <c r="D258" s="1564"/>
      <c r="E258" s="1565"/>
      <c r="F258" s="1566"/>
    </row>
    <row r="259" spans="1:6" s="1486" customFormat="1">
      <c r="A259" s="1561"/>
      <c r="B259" s="1562"/>
      <c r="C259" s="1563"/>
      <c r="D259" s="1564"/>
      <c r="E259" s="1565"/>
      <c r="F259" s="1566"/>
    </row>
    <row r="260" spans="1:6" s="1486" customFormat="1">
      <c r="A260" s="1561"/>
      <c r="B260" s="1562"/>
      <c r="C260" s="1563"/>
      <c r="D260" s="1564"/>
      <c r="E260" s="1565"/>
      <c r="F260" s="1566"/>
    </row>
    <row r="261" spans="1:6" s="1486" customFormat="1">
      <c r="A261" s="1561"/>
      <c r="B261" s="1562"/>
      <c r="C261" s="1563"/>
      <c r="D261" s="1564"/>
      <c r="E261" s="1565"/>
      <c r="F261" s="1566"/>
    </row>
    <row r="262" spans="1:6" s="1486" customFormat="1">
      <c r="A262" s="1561"/>
      <c r="B262" s="1562"/>
      <c r="C262" s="1563"/>
      <c r="D262" s="1564"/>
      <c r="E262" s="1565"/>
      <c r="F262" s="1566"/>
    </row>
    <row r="263" spans="1:6" s="1486" customFormat="1">
      <c r="A263" s="1561"/>
      <c r="B263" s="1562"/>
      <c r="C263" s="1563"/>
      <c r="D263" s="1564"/>
      <c r="E263" s="1565"/>
      <c r="F263" s="1566"/>
    </row>
    <row r="264" spans="1:6" s="1486" customFormat="1">
      <c r="A264" s="1561"/>
      <c r="B264" s="1562"/>
      <c r="C264" s="1563"/>
      <c r="D264" s="1564"/>
      <c r="E264" s="1565"/>
      <c r="F264" s="1566"/>
    </row>
    <row r="265" spans="1:6" s="1486" customFormat="1">
      <c r="A265" s="1561"/>
      <c r="B265" s="1562"/>
      <c r="C265" s="1563"/>
      <c r="D265" s="1564"/>
      <c r="E265" s="1565"/>
      <c r="F265" s="1566"/>
    </row>
    <row r="266" spans="1:6" s="1486" customFormat="1">
      <c r="A266" s="1561"/>
      <c r="B266" s="1562"/>
      <c r="C266" s="1563"/>
      <c r="D266" s="1564"/>
      <c r="E266" s="1565"/>
      <c r="F266" s="1566"/>
    </row>
    <row r="267" spans="1:6" s="1486" customFormat="1">
      <c r="A267" s="1561"/>
      <c r="B267" s="1562"/>
      <c r="C267" s="1563"/>
      <c r="D267" s="1564"/>
      <c r="E267" s="1565"/>
      <c r="F267" s="1566"/>
    </row>
    <row r="268" spans="1:6" s="1486" customFormat="1">
      <c r="A268" s="1561"/>
      <c r="B268" s="1562"/>
      <c r="C268" s="1563"/>
      <c r="D268" s="1564"/>
      <c r="E268" s="1565"/>
      <c r="F268" s="1566"/>
    </row>
    <row r="269" spans="1:6" s="1486" customFormat="1">
      <c r="A269" s="1561"/>
      <c r="B269" s="1562"/>
      <c r="C269" s="1563"/>
      <c r="D269" s="1564"/>
      <c r="E269" s="1565"/>
      <c r="F269" s="1566"/>
    </row>
    <row r="270" spans="1:6" s="1486" customFormat="1">
      <c r="A270" s="1561"/>
      <c r="B270" s="1562"/>
      <c r="C270" s="1563"/>
      <c r="D270" s="1564"/>
      <c r="E270" s="1565"/>
      <c r="F270" s="1566"/>
    </row>
    <row r="271" spans="1:6" s="1486" customFormat="1">
      <c r="A271" s="1561"/>
      <c r="B271" s="1562"/>
      <c r="C271" s="1563"/>
      <c r="D271" s="1564"/>
      <c r="E271" s="1565"/>
      <c r="F271" s="1566"/>
    </row>
    <row r="272" spans="1:6" s="1486" customFormat="1">
      <c r="A272" s="1561"/>
      <c r="B272" s="1562"/>
      <c r="C272" s="1563"/>
      <c r="D272" s="1564"/>
      <c r="E272" s="1565"/>
      <c r="F272" s="1566"/>
    </row>
    <row r="273" spans="1:6" s="1486" customFormat="1">
      <c r="A273" s="1561"/>
      <c r="B273" s="1562"/>
      <c r="C273" s="1563"/>
      <c r="D273" s="1564"/>
      <c r="E273" s="1565"/>
      <c r="F273" s="1566"/>
    </row>
    <row r="274" spans="1:6" s="1486" customFormat="1">
      <c r="A274" s="1561"/>
      <c r="B274" s="1562"/>
      <c r="C274" s="1563"/>
      <c r="D274" s="1564"/>
      <c r="E274" s="1565"/>
      <c r="F274" s="1566"/>
    </row>
    <row r="275" spans="1:6" s="1486" customFormat="1">
      <c r="A275" s="1561"/>
      <c r="B275" s="1562"/>
      <c r="C275" s="1563"/>
      <c r="D275" s="1564"/>
      <c r="E275" s="1565"/>
      <c r="F275" s="1566"/>
    </row>
    <row r="276" spans="1:6" s="1486" customFormat="1">
      <c r="A276" s="1561"/>
      <c r="B276" s="1562"/>
      <c r="C276" s="1563"/>
      <c r="D276" s="1564"/>
      <c r="E276" s="1565"/>
      <c r="F276" s="1566"/>
    </row>
    <row r="277" spans="1:6" s="1486" customFormat="1">
      <c r="A277" s="1561"/>
      <c r="B277" s="1562"/>
      <c r="C277" s="1563"/>
      <c r="D277" s="1564"/>
      <c r="E277" s="1565"/>
      <c r="F277" s="1566"/>
    </row>
    <row r="278" spans="1:6" s="1486" customFormat="1">
      <c r="A278" s="1561"/>
      <c r="B278" s="1562"/>
      <c r="C278" s="1563"/>
      <c r="D278" s="1564"/>
      <c r="E278" s="1565"/>
      <c r="F278" s="1566"/>
    </row>
    <row r="279" spans="1:6" s="1486" customFormat="1">
      <c r="A279" s="1561"/>
      <c r="B279" s="1562"/>
      <c r="C279" s="1563"/>
      <c r="D279" s="1564"/>
      <c r="E279" s="1565"/>
      <c r="F279" s="1566"/>
    </row>
    <row r="280" spans="1:6" s="1486" customFormat="1">
      <c r="A280" s="1561"/>
      <c r="B280" s="1562"/>
      <c r="C280" s="1563"/>
      <c r="D280" s="1564"/>
      <c r="E280" s="1565"/>
      <c r="F280" s="1566"/>
    </row>
    <row r="281" spans="1:6" s="1486" customFormat="1">
      <c r="A281" s="1561"/>
      <c r="B281" s="1562"/>
      <c r="C281" s="1563"/>
      <c r="D281" s="1564"/>
      <c r="E281" s="1565"/>
      <c r="F281" s="1566"/>
    </row>
    <row r="282" spans="1:6" s="1486" customFormat="1">
      <c r="A282" s="1561"/>
      <c r="B282" s="1562"/>
      <c r="C282" s="1563"/>
      <c r="D282" s="1564"/>
      <c r="E282" s="1565"/>
      <c r="F282" s="1566"/>
    </row>
    <row r="283" spans="1:6" s="1486" customFormat="1">
      <c r="A283" s="1561"/>
      <c r="B283" s="1562"/>
      <c r="C283" s="1563"/>
      <c r="D283" s="1564"/>
      <c r="E283" s="1565"/>
      <c r="F283" s="1566"/>
    </row>
    <row r="284" spans="1:6" s="1486" customFormat="1">
      <c r="A284" s="1561"/>
      <c r="B284" s="1562"/>
      <c r="C284" s="1563"/>
      <c r="D284" s="1564"/>
      <c r="E284" s="1565"/>
      <c r="F284" s="1566"/>
    </row>
    <row r="285" spans="1:6" s="1486" customFormat="1">
      <c r="A285" s="1561"/>
      <c r="B285" s="1562"/>
      <c r="C285" s="1563"/>
      <c r="D285" s="1564"/>
      <c r="E285" s="1565"/>
      <c r="F285" s="1566"/>
    </row>
    <row r="286" spans="1:6" s="1486" customFormat="1">
      <c r="A286" s="1561"/>
      <c r="B286" s="1562"/>
      <c r="C286" s="1563"/>
      <c r="D286" s="1564"/>
      <c r="E286" s="1565"/>
      <c r="F286" s="1566"/>
    </row>
    <row r="287" spans="1:6" s="1486" customFormat="1">
      <c r="A287" s="1561"/>
      <c r="B287" s="1562"/>
      <c r="C287" s="1563"/>
      <c r="D287" s="1564"/>
      <c r="E287" s="1565"/>
      <c r="F287" s="1566"/>
    </row>
    <row r="288" spans="1:6" s="1486" customFormat="1">
      <c r="A288" s="1561"/>
      <c r="B288" s="1562"/>
      <c r="C288" s="1563"/>
      <c r="D288" s="1564"/>
      <c r="E288" s="1565"/>
      <c r="F288" s="1566"/>
    </row>
    <row r="289" spans="1:6" s="1486" customFormat="1">
      <c r="A289" s="1561"/>
      <c r="B289" s="1562"/>
      <c r="C289" s="1563"/>
      <c r="D289" s="1564"/>
      <c r="E289" s="1565"/>
      <c r="F289" s="1566"/>
    </row>
    <row r="290" spans="1:6" s="1486" customFormat="1">
      <c r="A290" s="1561"/>
      <c r="B290" s="1562"/>
      <c r="C290" s="1563"/>
      <c r="D290" s="1564"/>
      <c r="E290" s="1565"/>
      <c r="F290" s="1566"/>
    </row>
    <row r="291" spans="1:6" s="1486" customFormat="1">
      <c r="A291" s="1561"/>
      <c r="B291" s="1562"/>
      <c r="C291" s="1563"/>
      <c r="D291" s="1564"/>
      <c r="E291" s="1565"/>
      <c r="F291" s="1566"/>
    </row>
    <row r="292" spans="1:6" s="1486" customFormat="1">
      <c r="A292" s="1561"/>
      <c r="B292" s="1562"/>
      <c r="C292" s="1563"/>
      <c r="D292" s="1564"/>
      <c r="E292" s="1565"/>
      <c r="F292" s="1566"/>
    </row>
    <row r="293" spans="1:6" s="1486" customFormat="1">
      <c r="A293" s="1561"/>
      <c r="B293" s="1562"/>
      <c r="C293" s="1563"/>
      <c r="D293" s="1564"/>
      <c r="E293" s="1565"/>
      <c r="F293" s="1566"/>
    </row>
    <row r="294" spans="1:6" s="1486" customFormat="1">
      <c r="A294" s="1561"/>
      <c r="B294" s="1562"/>
      <c r="C294" s="1563"/>
      <c r="D294" s="1564"/>
      <c r="E294" s="1565"/>
      <c r="F294" s="1566"/>
    </row>
    <row r="295" spans="1:6" s="1486" customFormat="1">
      <c r="A295" s="1561"/>
      <c r="B295" s="1562"/>
      <c r="C295" s="1563"/>
      <c r="D295" s="1564"/>
      <c r="E295" s="1565"/>
      <c r="F295" s="1566"/>
    </row>
    <row r="296" spans="1:6" s="1486" customFormat="1">
      <c r="A296" s="1561"/>
      <c r="B296" s="1562"/>
      <c r="C296" s="1563"/>
      <c r="D296" s="1564"/>
      <c r="E296" s="1565"/>
      <c r="F296" s="1566"/>
    </row>
    <row r="297" spans="1:6" s="1486" customFormat="1">
      <c r="A297" s="1561"/>
      <c r="B297" s="1562"/>
      <c r="C297" s="1563"/>
      <c r="D297" s="1564"/>
      <c r="E297" s="1565"/>
      <c r="F297" s="1566"/>
    </row>
    <row r="298" spans="1:6" s="1486" customFormat="1">
      <c r="A298" s="1561"/>
      <c r="B298" s="1562"/>
      <c r="C298" s="1563"/>
      <c r="D298" s="1564"/>
      <c r="E298" s="1565"/>
      <c r="F298" s="1566"/>
    </row>
    <row r="299" spans="1:6" s="1486" customFormat="1">
      <c r="A299" s="1561"/>
      <c r="B299" s="1562"/>
      <c r="C299" s="1563"/>
      <c r="D299" s="1564"/>
      <c r="E299" s="1565"/>
      <c r="F299" s="1566"/>
    </row>
    <row r="300" spans="1:6" s="1486" customFormat="1">
      <c r="A300" s="1561"/>
      <c r="B300" s="1562"/>
      <c r="C300" s="1563"/>
      <c r="D300" s="1564"/>
      <c r="E300" s="1565"/>
      <c r="F300" s="1566"/>
    </row>
    <row r="301" spans="1:6" s="1486" customFormat="1">
      <c r="A301" s="1561"/>
      <c r="B301" s="1562"/>
      <c r="C301" s="1563"/>
      <c r="D301" s="1564"/>
      <c r="E301" s="1565"/>
      <c r="F301" s="1566"/>
    </row>
    <row r="302" spans="1:6" s="1486" customFormat="1">
      <c r="A302" s="1561"/>
      <c r="B302" s="1562"/>
      <c r="C302" s="1563"/>
      <c r="D302" s="1564"/>
      <c r="E302" s="1565"/>
      <c r="F302" s="1566"/>
    </row>
    <row r="303" spans="1:6" s="1486" customFormat="1">
      <c r="A303" s="1561"/>
      <c r="B303" s="1562"/>
      <c r="C303" s="1563"/>
      <c r="D303" s="1564"/>
      <c r="E303" s="1565"/>
      <c r="F303" s="1566"/>
    </row>
    <row r="304" spans="1:6" s="1486" customFormat="1">
      <c r="A304" s="1561"/>
      <c r="B304" s="1562"/>
      <c r="C304" s="1563"/>
      <c r="D304" s="1564"/>
      <c r="E304" s="1565"/>
      <c r="F304" s="1566"/>
    </row>
    <row r="305" spans="1:6" s="1486" customFormat="1">
      <c r="A305" s="1561"/>
      <c r="B305" s="1562"/>
      <c r="C305" s="1563"/>
      <c r="D305" s="1564"/>
      <c r="E305" s="1565"/>
      <c r="F305" s="1566"/>
    </row>
    <row r="306" spans="1:6" s="1486" customFormat="1">
      <c r="A306" s="1561"/>
      <c r="B306" s="1562"/>
      <c r="C306" s="1563"/>
      <c r="D306" s="1564"/>
      <c r="E306" s="1565"/>
      <c r="F306" s="1566"/>
    </row>
    <row r="307" spans="1:6" s="1486" customFormat="1">
      <c r="A307" s="1561"/>
      <c r="B307" s="1562"/>
      <c r="C307" s="1563"/>
      <c r="D307" s="1564"/>
      <c r="E307" s="1565"/>
      <c r="F307" s="1566"/>
    </row>
    <row r="308" spans="1:6" s="1486" customFormat="1">
      <c r="A308" s="1561"/>
      <c r="B308" s="1562"/>
      <c r="C308" s="1563"/>
      <c r="D308" s="1564"/>
      <c r="E308" s="1565"/>
      <c r="F308" s="1566"/>
    </row>
    <row r="309" spans="1:6" s="1486" customFormat="1">
      <c r="A309" s="1561"/>
      <c r="B309" s="1562"/>
      <c r="C309" s="1563"/>
      <c r="D309" s="1564"/>
      <c r="E309" s="1565"/>
      <c r="F309" s="1566"/>
    </row>
    <row r="310" spans="1:6" s="1486" customFormat="1">
      <c r="A310" s="1561"/>
      <c r="B310" s="1562"/>
      <c r="C310" s="1563"/>
      <c r="D310" s="1564"/>
      <c r="E310" s="1565"/>
      <c r="F310" s="1566"/>
    </row>
    <row r="311" spans="1:6" s="1486" customFormat="1">
      <c r="A311" s="1561"/>
      <c r="B311" s="1562"/>
      <c r="C311" s="1563"/>
      <c r="D311" s="1564"/>
      <c r="E311" s="1565"/>
      <c r="F311" s="1566"/>
    </row>
    <row r="312" spans="1:6" s="1486" customFormat="1">
      <c r="A312" s="1561"/>
      <c r="B312" s="1562"/>
      <c r="C312" s="1563"/>
      <c r="D312" s="1564"/>
      <c r="E312" s="1565"/>
      <c r="F312" s="1566"/>
    </row>
    <row r="313" spans="1:6" s="1486" customFormat="1">
      <c r="A313" s="1561"/>
      <c r="B313" s="1562"/>
      <c r="C313" s="1563"/>
      <c r="D313" s="1564"/>
      <c r="E313" s="1565"/>
      <c r="F313" s="1566"/>
    </row>
    <row r="314" spans="1:6" s="1486" customFormat="1">
      <c r="A314" s="1561"/>
      <c r="B314" s="1562"/>
      <c r="C314" s="1563"/>
      <c r="D314" s="1564"/>
      <c r="E314" s="1565"/>
      <c r="F314" s="1566"/>
    </row>
    <row r="315" spans="1:6" s="1486" customFormat="1">
      <c r="A315" s="1561"/>
      <c r="B315" s="1562"/>
      <c r="C315" s="1563"/>
      <c r="D315" s="1564"/>
      <c r="E315" s="1565"/>
      <c r="F315" s="1566"/>
    </row>
    <row r="316" spans="1:6" s="1486" customFormat="1">
      <c r="A316" s="1561"/>
      <c r="B316" s="1562"/>
      <c r="C316" s="1563"/>
      <c r="D316" s="1564"/>
      <c r="E316" s="1565"/>
      <c r="F316" s="1566"/>
    </row>
    <row r="317" spans="1:6" s="1486" customFormat="1">
      <c r="A317" s="1561"/>
      <c r="B317" s="1562"/>
      <c r="C317" s="1563"/>
      <c r="D317" s="1564"/>
      <c r="E317" s="1565"/>
      <c r="F317" s="1566"/>
    </row>
    <row r="318" spans="1:6" s="1486" customFormat="1">
      <c r="A318" s="1561"/>
      <c r="B318" s="1562"/>
      <c r="C318" s="1563"/>
      <c r="D318" s="1564"/>
      <c r="E318" s="1565"/>
      <c r="F318" s="1566"/>
    </row>
    <row r="319" spans="1:6" s="1486" customFormat="1">
      <c r="A319" s="1561"/>
      <c r="B319" s="1562"/>
      <c r="C319" s="1563"/>
      <c r="D319" s="1564"/>
      <c r="E319" s="1565"/>
      <c r="F319" s="1566"/>
    </row>
    <row r="320" spans="1:6" s="1486" customFormat="1">
      <c r="A320" s="1561"/>
      <c r="B320" s="1562"/>
      <c r="C320" s="1563"/>
      <c r="D320" s="1564"/>
      <c r="E320" s="1565"/>
      <c r="F320" s="1566"/>
    </row>
    <row r="321" spans="1:6" s="1486" customFormat="1">
      <c r="A321" s="1561"/>
      <c r="B321" s="1562"/>
      <c r="C321" s="1563"/>
      <c r="D321" s="1564"/>
      <c r="E321" s="1565"/>
      <c r="F321" s="1566"/>
    </row>
    <row r="322" spans="1:6" s="1486" customFormat="1">
      <c r="A322" s="1561"/>
      <c r="B322" s="1562"/>
      <c r="C322" s="1563"/>
      <c r="D322" s="1564"/>
      <c r="E322" s="1565"/>
      <c r="F322" s="1566"/>
    </row>
    <row r="323" spans="1:6" s="1486" customFormat="1">
      <c r="A323" s="1561"/>
      <c r="B323" s="1562"/>
      <c r="C323" s="1563"/>
      <c r="D323" s="1564"/>
      <c r="E323" s="1565"/>
      <c r="F323" s="1566"/>
    </row>
    <row r="324" spans="1:6" s="1486" customFormat="1">
      <c r="A324" s="1561"/>
      <c r="B324" s="1562"/>
      <c r="C324" s="1563"/>
      <c r="D324" s="1564"/>
      <c r="E324" s="1565"/>
      <c r="F324" s="1566"/>
    </row>
    <row r="325" spans="1:6" s="1486" customFormat="1">
      <c r="A325" s="1561"/>
      <c r="B325" s="1562"/>
      <c r="C325" s="1563"/>
      <c r="D325" s="1564"/>
      <c r="E325" s="1565"/>
      <c r="F325" s="1566"/>
    </row>
    <row r="326" spans="1:6" s="1486" customFormat="1">
      <c r="A326" s="1561"/>
      <c r="B326" s="1562"/>
      <c r="C326" s="1563"/>
      <c r="D326" s="1564"/>
      <c r="E326" s="1565"/>
      <c r="F326" s="1566"/>
    </row>
    <row r="327" spans="1:6" s="1486" customFormat="1">
      <c r="A327" s="1561"/>
      <c r="B327" s="1562"/>
      <c r="C327" s="1563"/>
      <c r="D327" s="1564"/>
      <c r="E327" s="1565"/>
      <c r="F327" s="1566"/>
    </row>
    <row r="328" spans="1:6" s="1486" customFormat="1">
      <c r="A328" s="1561"/>
      <c r="B328" s="1562"/>
      <c r="C328" s="1563"/>
      <c r="D328" s="1564"/>
      <c r="E328" s="1565"/>
      <c r="F328" s="1566"/>
    </row>
    <row r="329" spans="1:6" s="1486" customFormat="1">
      <c r="A329" s="1561"/>
      <c r="B329" s="1562"/>
      <c r="C329" s="1563"/>
      <c r="D329" s="1564"/>
      <c r="E329" s="1565"/>
      <c r="F329" s="1566"/>
    </row>
    <row r="330" spans="1:6" s="1486" customFormat="1">
      <c r="A330" s="1561"/>
      <c r="B330" s="1562"/>
      <c r="C330" s="1563"/>
      <c r="D330" s="1564"/>
      <c r="E330" s="1565"/>
      <c r="F330" s="1566"/>
    </row>
    <row r="331" spans="1:6" s="1486" customFormat="1">
      <c r="A331" s="1561"/>
      <c r="B331" s="1562"/>
      <c r="C331" s="1563"/>
      <c r="D331" s="1564"/>
      <c r="E331" s="1565"/>
      <c r="F331" s="1566"/>
    </row>
    <row r="332" spans="1:6" s="1486" customFormat="1">
      <c r="A332" s="1561"/>
      <c r="B332" s="1562"/>
      <c r="C332" s="1563"/>
      <c r="D332" s="1564"/>
      <c r="E332" s="1565"/>
      <c r="F332" s="1566"/>
    </row>
    <row r="333" spans="1:6" s="1486" customFormat="1">
      <c r="A333" s="1561"/>
      <c r="B333" s="1562"/>
      <c r="C333" s="1563"/>
      <c r="D333" s="1564"/>
      <c r="E333" s="1565"/>
      <c r="F333" s="1566"/>
    </row>
    <row r="334" spans="1:6" s="1486" customFormat="1">
      <c r="A334" s="1561"/>
      <c r="B334" s="1562"/>
      <c r="C334" s="1563"/>
      <c r="D334" s="1564"/>
      <c r="E334" s="1565"/>
      <c r="F334" s="1566"/>
    </row>
    <row r="335" spans="1:6" s="1486" customFormat="1">
      <c r="A335" s="1561"/>
      <c r="B335" s="1562"/>
      <c r="C335" s="1563"/>
      <c r="D335" s="1564"/>
      <c r="E335" s="1565"/>
      <c r="F335" s="1566"/>
    </row>
    <row r="336" spans="1:6" s="1486" customFormat="1">
      <c r="A336" s="1561"/>
      <c r="B336" s="1562"/>
      <c r="C336" s="1563"/>
      <c r="D336" s="1564"/>
      <c r="E336" s="1565"/>
      <c r="F336" s="1566"/>
    </row>
    <row r="337" spans="1:6" s="1486" customFormat="1">
      <c r="A337" s="1561"/>
      <c r="B337" s="1562"/>
      <c r="C337" s="1563"/>
      <c r="D337" s="1564"/>
      <c r="E337" s="1565"/>
      <c r="F337" s="1566"/>
    </row>
    <row r="338" spans="1:6" s="1486" customFormat="1">
      <c r="A338" s="1561"/>
      <c r="B338" s="1562"/>
      <c r="C338" s="1563"/>
      <c r="D338" s="1564"/>
      <c r="E338" s="1565"/>
      <c r="F338" s="1566"/>
    </row>
    <row r="339" spans="1:6" s="1486" customFormat="1">
      <c r="A339" s="1561"/>
      <c r="B339" s="1562"/>
      <c r="C339" s="1563"/>
      <c r="D339" s="1564"/>
      <c r="E339" s="1565"/>
      <c r="F339" s="1566"/>
    </row>
    <row r="340" spans="1:6" s="1486" customFormat="1">
      <c r="A340" s="1561"/>
      <c r="B340" s="1562"/>
      <c r="C340" s="1563"/>
      <c r="D340" s="1564"/>
      <c r="E340" s="1565"/>
      <c r="F340" s="1566"/>
    </row>
    <row r="341" spans="1:6" s="1486" customFormat="1">
      <c r="A341" s="1561"/>
      <c r="B341" s="1562"/>
      <c r="C341" s="1563"/>
      <c r="D341" s="1564"/>
      <c r="E341" s="1565"/>
      <c r="F341" s="1566"/>
    </row>
    <row r="342" spans="1:6" s="1486" customFormat="1">
      <c r="A342" s="1561"/>
      <c r="B342" s="1562"/>
      <c r="C342" s="1563"/>
      <c r="D342" s="1564"/>
      <c r="E342" s="1565"/>
      <c r="F342" s="1566"/>
    </row>
    <row r="343" spans="1:6" s="1486" customFormat="1">
      <c r="A343" s="1561"/>
      <c r="B343" s="1562"/>
      <c r="C343" s="1563"/>
      <c r="D343" s="1564"/>
      <c r="E343" s="1565"/>
      <c r="F343" s="1566"/>
    </row>
    <row r="344" spans="1:6" s="1486" customFormat="1">
      <c r="A344" s="1561"/>
      <c r="B344" s="1562"/>
      <c r="C344" s="1563"/>
      <c r="D344" s="1564"/>
      <c r="E344" s="1565"/>
      <c r="F344" s="1566"/>
    </row>
    <row r="345" spans="1:6" s="1486" customFormat="1">
      <c r="A345" s="1561"/>
      <c r="B345" s="1562"/>
      <c r="C345" s="1563"/>
      <c r="D345" s="1564"/>
      <c r="E345" s="1565"/>
      <c r="F345" s="1566"/>
    </row>
    <row r="346" spans="1:6" s="1486" customFormat="1">
      <c r="A346" s="1561"/>
      <c r="B346" s="1562"/>
      <c r="C346" s="1563"/>
      <c r="D346" s="1564"/>
      <c r="E346" s="1565"/>
      <c r="F346" s="1566"/>
    </row>
    <row r="347" spans="1:6" s="1486" customFormat="1">
      <c r="A347" s="1561"/>
      <c r="B347" s="1562"/>
      <c r="C347" s="1563"/>
      <c r="D347" s="1564"/>
      <c r="E347" s="1565"/>
      <c r="F347" s="1566"/>
    </row>
    <row r="348" spans="1:6" s="1486" customFormat="1">
      <c r="A348" s="1561"/>
      <c r="B348" s="1562"/>
      <c r="C348" s="1563"/>
      <c r="D348" s="1564"/>
      <c r="E348" s="1565"/>
      <c r="F348" s="1566"/>
    </row>
    <row r="349" spans="1:6" s="1486" customFormat="1">
      <c r="A349" s="1561"/>
      <c r="B349" s="1562"/>
      <c r="C349" s="1563"/>
      <c r="D349" s="1564"/>
      <c r="E349" s="1565"/>
      <c r="F349" s="1566"/>
    </row>
    <row r="350" spans="1:6" s="1486" customFormat="1">
      <c r="A350" s="1561"/>
      <c r="B350" s="1562"/>
      <c r="C350" s="1563"/>
      <c r="D350" s="1564"/>
      <c r="E350" s="1565"/>
      <c r="F350" s="1566"/>
    </row>
    <row r="351" spans="1:6" s="1486" customFormat="1">
      <c r="A351" s="1561"/>
      <c r="B351" s="1562"/>
      <c r="C351" s="1563"/>
      <c r="D351" s="1564"/>
      <c r="E351" s="1565"/>
      <c r="F351" s="1566"/>
    </row>
    <row r="352" spans="1:6" s="1486" customFormat="1">
      <c r="A352" s="1561"/>
      <c r="B352" s="1562"/>
      <c r="C352" s="1563"/>
      <c r="D352" s="1564"/>
      <c r="E352" s="1565"/>
      <c r="F352" s="1566"/>
    </row>
    <row r="353" spans="1:6" s="1486" customFormat="1">
      <c r="A353" s="1561"/>
      <c r="B353" s="1562"/>
      <c r="C353" s="1563"/>
      <c r="D353" s="1564"/>
      <c r="E353" s="1565"/>
      <c r="F353" s="1566"/>
    </row>
    <row r="354" spans="1:6" s="1486" customFormat="1">
      <c r="A354" s="1561"/>
      <c r="B354" s="1562"/>
      <c r="C354" s="1563"/>
      <c r="D354" s="1564"/>
      <c r="E354" s="1565"/>
      <c r="F354" s="1566"/>
    </row>
    <row r="355" spans="1:6" s="1486" customFormat="1">
      <c r="A355" s="1561"/>
      <c r="B355" s="1562"/>
      <c r="C355" s="1563"/>
      <c r="D355" s="1564"/>
      <c r="E355" s="1565"/>
      <c r="F355" s="1566"/>
    </row>
    <row r="356" spans="1:6" s="1486" customFormat="1">
      <c r="A356" s="1561"/>
      <c r="B356" s="1562"/>
      <c r="C356" s="1563"/>
      <c r="D356" s="1564"/>
      <c r="E356" s="1565"/>
      <c r="F356" s="1566"/>
    </row>
    <row r="357" spans="1:6" s="1486" customFormat="1">
      <c r="A357" s="1561"/>
      <c r="B357" s="1562"/>
      <c r="C357" s="1563"/>
      <c r="D357" s="1564"/>
      <c r="E357" s="1565"/>
      <c r="F357" s="1566"/>
    </row>
    <row r="358" spans="1:6" s="1486" customFormat="1">
      <c r="A358" s="1561"/>
      <c r="B358" s="1562"/>
      <c r="C358" s="1563"/>
      <c r="D358" s="1564"/>
      <c r="E358" s="1565"/>
      <c r="F358" s="1566"/>
    </row>
    <row r="359" spans="1:6" s="1486" customFormat="1">
      <c r="A359" s="1561"/>
      <c r="B359" s="1562"/>
      <c r="C359" s="1563"/>
      <c r="D359" s="1564"/>
      <c r="E359" s="1565"/>
      <c r="F359" s="1566"/>
    </row>
    <row r="360" spans="1:6" s="1486" customFormat="1">
      <c r="A360" s="1561"/>
      <c r="B360" s="1562"/>
      <c r="C360" s="1563"/>
      <c r="D360" s="1564"/>
      <c r="E360" s="1565"/>
      <c r="F360" s="1566"/>
    </row>
    <row r="361" spans="1:6" s="1486" customFormat="1">
      <c r="A361" s="1561"/>
      <c r="B361" s="1562"/>
      <c r="C361" s="1563"/>
      <c r="D361" s="1564"/>
      <c r="E361" s="1565"/>
      <c r="F361" s="1566"/>
    </row>
    <row r="362" spans="1:6" s="1486" customFormat="1">
      <c r="A362" s="1561"/>
      <c r="B362" s="1562"/>
      <c r="C362" s="1563"/>
      <c r="D362" s="1564"/>
      <c r="E362" s="1565"/>
      <c r="F362" s="1566"/>
    </row>
    <row r="363" spans="1:6" s="1486" customFormat="1">
      <c r="A363" s="1561"/>
      <c r="B363" s="1562"/>
      <c r="C363" s="1563"/>
      <c r="D363" s="1564"/>
      <c r="E363" s="1565"/>
      <c r="F363" s="1566"/>
    </row>
    <row r="364" spans="1:6" s="1486" customFormat="1">
      <c r="A364" s="1561"/>
      <c r="B364" s="1562"/>
      <c r="C364" s="1563"/>
      <c r="D364" s="1564"/>
      <c r="E364" s="1565"/>
      <c r="F364" s="1566"/>
    </row>
    <row r="365" spans="1:6" s="1486" customFormat="1">
      <c r="A365" s="1561"/>
      <c r="B365" s="1562"/>
      <c r="C365" s="1563"/>
      <c r="D365" s="1564"/>
      <c r="E365" s="1565"/>
      <c r="F365" s="1566"/>
    </row>
    <row r="366" spans="1:6" s="1486" customFormat="1">
      <c r="A366" s="1561"/>
      <c r="B366" s="1562"/>
      <c r="C366" s="1563"/>
      <c r="D366" s="1564"/>
      <c r="E366" s="1565"/>
      <c r="F366" s="1566"/>
    </row>
    <row r="367" spans="1:6" s="1486" customFormat="1">
      <c r="A367" s="1561"/>
      <c r="B367" s="1562"/>
      <c r="C367" s="1563"/>
      <c r="D367" s="1564"/>
      <c r="E367" s="1565"/>
      <c r="F367" s="1566"/>
    </row>
    <row r="368" spans="1:6" s="1486" customFormat="1">
      <c r="A368" s="1561"/>
      <c r="B368" s="1562"/>
      <c r="C368" s="1563"/>
      <c r="D368" s="1564"/>
      <c r="E368" s="1565"/>
      <c r="F368" s="1566"/>
    </row>
    <row r="369" spans="1:6" s="1486" customFormat="1">
      <c r="A369" s="1561"/>
      <c r="B369" s="1562"/>
      <c r="C369" s="1563"/>
      <c r="D369" s="1564"/>
      <c r="E369" s="1565"/>
      <c r="F369" s="1566"/>
    </row>
    <row r="370" spans="1:6" s="1486" customFormat="1">
      <c r="A370" s="1561"/>
      <c r="B370" s="1562"/>
      <c r="C370" s="1563"/>
      <c r="D370" s="1564"/>
      <c r="E370" s="1565"/>
      <c r="F370" s="1566"/>
    </row>
    <row r="371" spans="1:6" s="1486" customFormat="1">
      <c r="A371" s="1561"/>
      <c r="B371" s="1562"/>
      <c r="C371" s="1563"/>
      <c r="D371" s="1564"/>
      <c r="E371" s="1565"/>
      <c r="F371" s="1566"/>
    </row>
    <row r="372" spans="1:6" s="1486" customFormat="1">
      <c r="A372" s="1561"/>
      <c r="B372" s="1562"/>
      <c r="C372" s="1563"/>
      <c r="D372" s="1564"/>
      <c r="E372" s="1565"/>
      <c r="F372" s="1566"/>
    </row>
    <row r="373" spans="1:6" s="1486" customFormat="1">
      <c r="A373" s="1561"/>
      <c r="B373" s="1562"/>
      <c r="C373" s="1563"/>
      <c r="D373" s="1564"/>
      <c r="E373" s="1565"/>
      <c r="F373" s="1566"/>
    </row>
    <row r="374" spans="1:6" s="1486" customFormat="1">
      <c r="A374" s="1561"/>
      <c r="B374" s="1562"/>
      <c r="C374" s="1563"/>
      <c r="D374" s="1564"/>
      <c r="E374" s="1565"/>
      <c r="F374" s="1566"/>
    </row>
    <row r="375" spans="1:6" s="1486" customFormat="1">
      <c r="A375" s="1561"/>
      <c r="B375" s="1562"/>
      <c r="C375" s="1563"/>
      <c r="D375" s="1564"/>
      <c r="E375" s="1565"/>
      <c r="F375" s="1566"/>
    </row>
    <row r="376" spans="1:6" s="1486" customFormat="1">
      <c r="A376" s="1561"/>
      <c r="B376" s="1562"/>
      <c r="C376" s="1563"/>
      <c r="D376" s="1564"/>
      <c r="E376" s="1565"/>
      <c r="F376" s="1566"/>
    </row>
    <row r="377" spans="1:6" s="1486" customFormat="1">
      <c r="A377" s="1561"/>
      <c r="B377" s="1562"/>
      <c r="C377" s="1563"/>
      <c r="D377" s="1564"/>
      <c r="E377" s="1565"/>
      <c r="F377" s="1566"/>
    </row>
    <row r="378" spans="1:6" s="1486" customFormat="1">
      <c r="A378" s="1561"/>
      <c r="B378" s="1562"/>
      <c r="C378" s="1563"/>
      <c r="D378" s="1564"/>
      <c r="E378" s="1565"/>
      <c r="F378" s="1566"/>
    </row>
    <row r="379" spans="1:6" s="1486" customFormat="1">
      <c r="A379" s="1561"/>
      <c r="B379" s="1562"/>
      <c r="C379" s="1563"/>
      <c r="D379" s="1564"/>
      <c r="E379" s="1565"/>
      <c r="F379" s="1566"/>
    </row>
    <row r="380" spans="1:6" s="1486" customFormat="1">
      <c r="A380" s="1561"/>
      <c r="B380" s="1562"/>
      <c r="C380" s="1563"/>
      <c r="D380" s="1564"/>
      <c r="E380" s="1565"/>
      <c r="F380" s="1566"/>
    </row>
    <row r="381" spans="1:6" s="1486" customFormat="1">
      <c r="A381" s="1561"/>
      <c r="B381" s="1562"/>
      <c r="C381" s="1563"/>
      <c r="D381" s="1564"/>
      <c r="E381" s="1565"/>
      <c r="F381" s="1566"/>
    </row>
    <row r="382" spans="1:6" s="1486" customFormat="1">
      <c r="A382" s="1561"/>
      <c r="B382" s="1562"/>
      <c r="C382" s="1563"/>
      <c r="D382" s="1564"/>
      <c r="E382" s="1565"/>
      <c r="F382" s="1566"/>
    </row>
    <row r="383" spans="1:6" s="1486" customFormat="1">
      <c r="A383" s="1561"/>
      <c r="B383" s="1562"/>
      <c r="C383" s="1563"/>
      <c r="D383" s="1564"/>
      <c r="E383" s="1565"/>
      <c r="F383" s="1566"/>
    </row>
    <row r="384" spans="1:6" s="1486" customFormat="1">
      <c r="A384" s="1561"/>
      <c r="B384" s="1562"/>
      <c r="C384" s="1563"/>
      <c r="D384" s="1564"/>
      <c r="E384" s="1565"/>
      <c r="F384" s="1566"/>
    </row>
    <row r="385" spans="1:6" s="1486" customFormat="1">
      <c r="A385" s="1561"/>
      <c r="B385" s="1562"/>
      <c r="C385" s="1563"/>
      <c r="D385" s="1564"/>
      <c r="E385" s="1565"/>
      <c r="F385" s="1566"/>
    </row>
    <row r="386" spans="1:6" s="1486" customFormat="1">
      <c r="A386" s="1561"/>
      <c r="B386" s="1562"/>
      <c r="C386" s="1563"/>
      <c r="D386" s="1564"/>
      <c r="E386" s="1565"/>
      <c r="F386" s="1566"/>
    </row>
    <row r="387" spans="1:6" s="1486" customFormat="1">
      <c r="A387" s="1561"/>
      <c r="B387" s="1562"/>
      <c r="C387" s="1563"/>
      <c r="D387" s="1564"/>
      <c r="E387" s="1565"/>
      <c r="F387" s="1566"/>
    </row>
    <row r="388" spans="1:6" s="1486" customFormat="1">
      <c r="A388" s="1561"/>
      <c r="B388" s="1562"/>
      <c r="C388" s="1563"/>
      <c r="D388" s="1564"/>
      <c r="E388" s="1565"/>
      <c r="F388" s="1566"/>
    </row>
    <row r="389" spans="1:6" s="1486" customFormat="1">
      <c r="A389" s="1561"/>
      <c r="B389" s="1562"/>
      <c r="C389" s="1563"/>
      <c r="D389" s="1564"/>
      <c r="E389" s="1565"/>
      <c r="F389" s="1566"/>
    </row>
    <row r="390" spans="1:6" s="1486" customFormat="1">
      <c r="A390" s="1561"/>
      <c r="B390" s="1562"/>
      <c r="C390" s="1563"/>
      <c r="D390" s="1564"/>
      <c r="E390" s="1565"/>
      <c r="F390" s="1566"/>
    </row>
    <row r="391" spans="1:6" s="1486" customFormat="1">
      <c r="A391" s="1561"/>
      <c r="B391" s="1562"/>
      <c r="C391" s="1563"/>
      <c r="D391" s="1564"/>
      <c r="E391" s="1565"/>
      <c r="F391" s="1566"/>
    </row>
    <row r="392" spans="1:6" s="1486" customFormat="1">
      <c r="A392" s="1561"/>
      <c r="B392" s="1562"/>
      <c r="C392" s="1563"/>
      <c r="D392" s="1564"/>
      <c r="E392" s="1565"/>
      <c r="F392" s="1566"/>
    </row>
    <row r="393" spans="1:6" s="1486" customFormat="1">
      <c r="A393" s="1561"/>
      <c r="B393" s="1562"/>
      <c r="C393" s="1563"/>
      <c r="D393" s="1564"/>
      <c r="E393" s="1565"/>
      <c r="F393" s="1566"/>
    </row>
    <row r="394" spans="1:6" s="1486" customFormat="1">
      <c r="A394" s="1561"/>
      <c r="B394" s="1562"/>
      <c r="C394" s="1563"/>
      <c r="D394" s="1564"/>
      <c r="E394" s="1565"/>
      <c r="F394" s="1566"/>
    </row>
    <row r="395" spans="1:6" s="1486" customFormat="1">
      <c r="A395" s="1561"/>
      <c r="B395" s="1562"/>
      <c r="C395" s="1563"/>
      <c r="D395" s="1564"/>
      <c r="E395" s="1565"/>
      <c r="F395" s="1566"/>
    </row>
    <row r="396" spans="1:6" s="1486" customFormat="1">
      <c r="A396" s="1561"/>
      <c r="B396" s="1562"/>
      <c r="C396" s="1563"/>
      <c r="D396" s="1564"/>
      <c r="E396" s="1565"/>
      <c r="F396" s="1566"/>
    </row>
    <row r="397" spans="1:6" s="1486" customFormat="1">
      <c r="A397" s="1561"/>
      <c r="B397" s="1562"/>
      <c r="C397" s="1563"/>
      <c r="D397" s="1564"/>
      <c r="E397" s="1565"/>
      <c r="F397" s="1566"/>
    </row>
    <row r="398" spans="1:6" s="1486" customFormat="1">
      <c r="A398" s="1561"/>
      <c r="B398" s="1562"/>
      <c r="C398" s="1563"/>
      <c r="D398" s="1564"/>
      <c r="E398" s="1565"/>
      <c r="F398" s="1566"/>
    </row>
    <row r="399" spans="1:6" s="1486" customFormat="1">
      <c r="A399" s="1561"/>
      <c r="B399" s="1562"/>
      <c r="C399" s="1563"/>
      <c r="D399" s="1564"/>
      <c r="E399" s="1565"/>
      <c r="F399" s="1566"/>
    </row>
    <row r="400" spans="1:6" s="1486" customFormat="1">
      <c r="A400" s="1561"/>
      <c r="B400" s="1562"/>
      <c r="C400" s="1563"/>
      <c r="D400" s="1564"/>
      <c r="E400" s="1565"/>
      <c r="F400" s="1566"/>
    </row>
    <row r="401" spans="1:6" s="1486" customFormat="1">
      <c r="A401" s="1561"/>
      <c r="B401" s="1562"/>
      <c r="C401" s="1563"/>
      <c r="D401" s="1564"/>
      <c r="E401" s="1565"/>
      <c r="F401" s="1566"/>
    </row>
    <row r="402" spans="1:6" s="1486" customFormat="1">
      <c r="A402" s="1561"/>
      <c r="B402" s="1562"/>
      <c r="C402" s="1563"/>
      <c r="D402" s="1564"/>
      <c r="E402" s="1565"/>
      <c r="F402" s="1566"/>
    </row>
    <row r="403" spans="1:6" s="1486" customFormat="1">
      <c r="A403" s="1561"/>
      <c r="B403" s="1562"/>
      <c r="C403" s="1563"/>
      <c r="D403" s="1564"/>
      <c r="E403" s="1565"/>
      <c r="F403" s="1566"/>
    </row>
    <row r="404" spans="1:6" s="1486" customFormat="1">
      <c r="A404" s="1561"/>
      <c r="B404" s="1562"/>
      <c r="C404" s="1563"/>
      <c r="D404" s="1564"/>
      <c r="E404" s="1565"/>
      <c r="F404" s="1566"/>
    </row>
    <row r="405" spans="1:6" s="1486" customFormat="1">
      <c r="A405" s="1561"/>
      <c r="B405" s="1562"/>
      <c r="C405" s="1563"/>
      <c r="D405" s="1564"/>
      <c r="E405" s="1565"/>
      <c r="F405" s="1566"/>
    </row>
    <row r="406" spans="1:6" s="1486" customFormat="1">
      <c r="A406" s="1561"/>
      <c r="B406" s="1562"/>
      <c r="C406" s="1563"/>
      <c r="D406" s="1564"/>
      <c r="E406" s="1565"/>
      <c r="F406" s="1566"/>
    </row>
    <row r="407" spans="1:6" s="1486" customFormat="1">
      <c r="A407" s="1561"/>
      <c r="B407" s="1562"/>
      <c r="C407" s="1563"/>
      <c r="D407" s="1564"/>
      <c r="E407" s="1565"/>
      <c r="F407" s="1566"/>
    </row>
    <row r="408" spans="1:6" s="1486" customFormat="1">
      <c r="A408" s="1561"/>
      <c r="B408" s="1562"/>
      <c r="C408" s="1563"/>
      <c r="D408" s="1564"/>
      <c r="E408" s="1565"/>
      <c r="F408" s="1566"/>
    </row>
    <row r="409" spans="1:6" s="1486" customFormat="1">
      <c r="A409" s="1561"/>
      <c r="B409" s="1562"/>
      <c r="C409" s="1563"/>
      <c r="D409" s="1564"/>
      <c r="E409" s="1565"/>
      <c r="F409" s="1566"/>
    </row>
    <row r="410" spans="1:6" s="1486" customFormat="1">
      <c r="A410" s="1561"/>
      <c r="B410" s="1562"/>
      <c r="C410" s="1563"/>
      <c r="D410" s="1564"/>
      <c r="E410" s="1565"/>
      <c r="F410" s="1566"/>
    </row>
    <row r="411" spans="1:6" s="1486" customFormat="1">
      <c r="A411" s="1561"/>
      <c r="B411" s="1562"/>
      <c r="C411" s="1563"/>
      <c r="D411" s="1564"/>
      <c r="E411" s="1565"/>
      <c r="F411" s="1566"/>
    </row>
    <row r="412" spans="1:6" s="1486" customFormat="1">
      <c r="A412" s="1561"/>
      <c r="B412" s="1562"/>
      <c r="C412" s="1563"/>
      <c r="D412" s="1564"/>
      <c r="E412" s="1565"/>
      <c r="F412" s="1566"/>
    </row>
    <row r="413" spans="1:6" s="1486" customFormat="1">
      <c r="A413" s="1561"/>
      <c r="B413" s="1562"/>
      <c r="C413" s="1563"/>
      <c r="D413" s="1564"/>
      <c r="E413" s="1565"/>
      <c r="F413" s="1566"/>
    </row>
    <row r="414" spans="1:6" s="1486" customFormat="1">
      <c r="A414" s="1561"/>
      <c r="B414" s="1562"/>
      <c r="C414" s="1563"/>
      <c r="D414" s="1564"/>
      <c r="E414" s="1565"/>
      <c r="F414" s="1566"/>
    </row>
    <row r="415" spans="1:6" s="1486" customFormat="1">
      <c r="A415" s="1561"/>
      <c r="B415" s="1562"/>
      <c r="C415" s="1563"/>
      <c r="D415" s="1564"/>
      <c r="E415" s="1565"/>
      <c r="F415" s="1566"/>
    </row>
    <row r="416" spans="1:6" s="1486" customFormat="1">
      <c r="A416" s="1561"/>
      <c r="B416" s="1562"/>
      <c r="C416" s="1563"/>
      <c r="D416" s="1564"/>
      <c r="E416" s="1565"/>
      <c r="F416" s="1566"/>
    </row>
    <row r="417" spans="1:6" s="1486" customFormat="1">
      <c r="A417" s="1561"/>
      <c r="B417" s="1562"/>
      <c r="C417" s="1563"/>
      <c r="D417" s="1564"/>
      <c r="E417" s="1565"/>
      <c r="F417" s="1566"/>
    </row>
    <row r="418" spans="1:6" s="1486" customFormat="1">
      <c r="A418" s="1561"/>
      <c r="B418" s="1562"/>
      <c r="C418" s="1563"/>
      <c r="D418" s="1564"/>
      <c r="E418" s="1565"/>
      <c r="F418" s="1566"/>
    </row>
    <row r="419" spans="1:6" s="1486" customFormat="1">
      <c r="A419" s="1561"/>
      <c r="B419" s="1562"/>
      <c r="C419" s="1563"/>
      <c r="D419" s="1564"/>
      <c r="E419" s="1565"/>
      <c r="F419" s="1566"/>
    </row>
    <row r="420" spans="1:6" s="1486" customFormat="1">
      <c r="A420" s="1561"/>
      <c r="B420" s="1562"/>
      <c r="C420" s="1563"/>
      <c r="D420" s="1564"/>
      <c r="E420" s="1565"/>
      <c r="F420" s="1566"/>
    </row>
    <row r="421" spans="1:6" s="1486" customFormat="1">
      <c r="A421" s="1561"/>
      <c r="B421" s="1562"/>
      <c r="C421" s="1563"/>
      <c r="D421" s="1564"/>
      <c r="E421" s="1565"/>
      <c r="F421" s="1566"/>
    </row>
    <row r="422" spans="1:6" s="1486" customFormat="1">
      <c r="A422" s="1561"/>
      <c r="B422" s="1562"/>
      <c r="C422" s="1563"/>
      <c r="D422" s="1564"/>
      <c r="E422" s="1565"/>
      <c r="F422" s="1566"/>
    </row>
    <row r="423" spans="1:6" s="1486" customFormat="1">
      <c r="A423" s="1561"/>
      <c r="B423" s="1562"/>
      <c r="C423" s="1563"/>
      <c r="D423" s="1564"/>
      <c r="E423" s="1565"/>
      <c r="F423" s="1566"/>
    </row>
    <row r="424" spans="1:6" s="1486" customFormat="1">
      <c r="A424" s="1561"/>
      <c r="B424" s="1562"/>
      <c r="C424" s="1563"/>
      <c r="D424" s="1564"/>
      <c r="E424" s="1565"/>
      <c r="F424" s="1566"/>
    </row>
    <row r="425" spans="1:6" s="1486" customFormat="1">
      <c r="A425" s="1561"/>
      <c r="B425" s="1562"/>
      <c r="C425" s="1563"/>
      <c r="D425" s="1564"/>
      <c r="E425" s="1565"/>
      <c r="F425" s="1566"/>
    </row>
    <row r="426" spans="1:6" s="1486" customFormat="1">
      <c r="A426" s="1561"/>
      <c r="B426" s="1562"/>
      <c r="C426" s="1563"/>
      <c r="D426" s="1564"/>
      <c r="E426" s="1565"/>
      <c r="F426" s="1566"/>
    </row>
    <row r="427" spans="1:6" s="1486" customFormat="1">
      <c r="A427" s="1561"/>
      <c r="B427" s="1562"/>
      <c r="C427" s="1563"/>
      <c r="D427" s="1564"/>
      <c r="E427" s="1565"/>
      <c r="F427" s="1566"/>
    </row>
    <row r="428" spans="1:6" s="1486" customFormat="1">
      <c r="A428" s="1561"/>
      <c r="B428" s="1562"/>
      <c r="C428" s="1563"/>
      <c r="D428" s="1564"/>
      <c r="E428" s="1565"/>
      <c r="F428" s="1566"/>
    </row>
    <row r="429" spans="1:6" s="1486" customFormat="1">
      <c r="A429" s="1561"/>
      <c r="B429" s="1562"/>
      <c r="C429" s="1563"/>
      <c r="D429" s="1564"/>
      <c r="E429" s="1565"/>
      <c r="F429" s="1566"/>
    </row>
    <row r="430" spans="1:6" s="1486" customFormat="1">
      <c r="A430" s="1561"/>
      <c r="B430" s="1562"/>
      <c r="C430" s="1563"/>
      <c r="D430" s="1564"/>
      <c r="E430" s="1565"/>
      <c r="F430" s="1566"/>
    </row>
    <row r="431" spans="1:6" s="1486" customFormat="1">
      <c r="A431" s="1561"/>
      <c r="B431" s="1562"/>
      <c r="C431" s="1563"/>
      <c r="D431" s="1564"/>
      <c r="E431" s="1565"/>
      <c r="F431" s="1566"/>
    </row>
    <row r="432" spans="1:6" s="1486" customFormat="1">
      <c r="A432" s="1561"/>
      <c r="B432" s="1562"/>
      <c r="C432" s="1563"/>
      <c r="D432" s="1564"/>
      <c r="E432" s="1565"/>
      <c r="F432" s="1566"/>
    </row>
    <row r="433" spans="1:6" s="1486" customFormat="1">
      <c r="A433" s="1561"/>
      <c r="B433" s="1562"/>
      <c r="C433" s="1563"/>
      <c r="D433" s="1564"/>
      <c r="E433" s="1565"/>
      <c r="F433" s="1566"/>
    </row>
    <row r="434" spans="1:6" s="1486" customFormat="1">
      <c r="A434" s="1561"/>
      <c r="B434" s="1562"/>
      <c r="C434" s="1563"/>
      <c r="D434" s="1564"/>
      <c r="E434" s="1565"/>
      <c r="F434" s="1566"/>
    </row>
    <row r="435" spans="1:6" s="1486" customFormat="1">
      <c r="A435" s="1561"/>
      <c r="B435" s="1562"/>
      <c r="C435" s="1563"/>
      <c r="D435" s="1564"/>
      <c r="E435" s="1565"/>
      <c r="F435" s="1566"/>
    </row>
    <row r="436" spans="1:6" s="1486" customFormat="1">
      <c r="A436" s="1561"/>
      <c r="B436" s="1562"/>
      <c r="C436" s="1563"/>
      <c r="D436" s="1564"/>
      <c r="E436" s="1565"/>
      <c r="F436" s="1566"/>
    </row>
    <row r="437" spans="1:6" s="1486" customFormat="1">
      <c r="A437" s="1561"/>
      <c r="B437" s="1562"/>
      <c r="C437" s="1563"/>
      <c r="D437" s="1564"/>
      <c r="E437" s="1565"/>
      <c r="F437" s="1566"/>
    </row>
    <row r="438" spans="1:6" s="1486" customFormat="1">
      <c r="A438" s="1561"/>
      <c r="B438" s="1562"/>
      <c r="C438" s="1563"/>
      <c r="D438" s="1564"/>
      <c r="E438" s="1565"/>
      <c r="F438" s="1566"/>
    </row>
    <row r="439" spans="1:6" s="1486" customFormat="1">
      <c r="A439" s="1561"/>
      <c r="B439" s="1562"/>
      <c r="C439" s="1563"/>
      <c r="D439" s="1564"/>
      <c r="E439" s="1565"/>
      <c r="F439" s="1566"/>
    </row>
    <row r="440" spans="1:6" s="1486" customFormat="1">
      <c r="A440" s="1561"/>
      <c r="B440" s="1562"/>
      <c r="C440" s="1563"/>
      <c r="D440" s="1564"/>
      <c r="E440" s="1565"/>
      <c r="F440" s="1566"/>
    </row>
    <row r="441" spans="1:6" s="1486" customFormat="1">
      <c r="A441" s="1561"/>
      <c r="B441" s="1562"/>
      <c r="C441" s="1563"/>
      <c r="D441" s="1564"/>
      <c r="E441" s="1565"/>
      <c r="F441" s="1566"/>
    </row>
    <row r="442" spans="1:6" s="1486" customFormat="1">
      <c r="A442" s="1561"/>
      <c r="B442" s="1562"/>
      <c r="C442" s="1563"/>
      <c r="D442" s="1564"/>
      <c r="E442" s="1565"/>
      <c r="F442" s="1566"/>
    </row>
    <row r="443" spans="1:6" s="1486" customFormat="1">
      <c r="A443" s="1561"/>
      <c r="B443" s="1562"/>
      <c r="C443" s="1563"/>
      <c r="D443" s="1564"/>
      <c r="E443" s="1565"/>
      <c r="F443" s="1566"/>
    </row>
    <row r="444" spans="1:6" s="1486" customFormat="1">
      <c r="A444" s="1561"/>
      <c r="B444" s="1562"/>
      <c r="C444" s="1563"/>
      <c r="D444" s="1564"/>
      <c r="E444" s="1565"/>
      <c r="F444" s="1566"/>
    </row>
    <row r="445" spans="1:6" s="1486" customFormat="1">
      <c r="A445" s="1561"/>
      <c r="B445" s="1562"/>
      <c r="C445" s="1563"/>
      <c r="D445" s="1564"/>
      <c r="E445" s="1565"/>
      <c r="F445" s="1566"/>
    </row>
    <row r="446" spans="1:6" s="1486" customFormat="1">
      <c r="A446" s="1561"/>
      <c r="B446" s="1562"/>
      <c r="C446" s="1563"/>
      <c r="D446" s="1564"/>
      <c r="E446" s="1565"/>
      <c r="F446" s="1566"/>
    </row>
    <row r="447" spans="1:6" s="1486" customFormat="1">
      <c r="A447" s="1561"/>
      <c r="B447" s="1562"/>
      <c r="C447" s="1563"/>
      <c r="D447" s="1564"/>
      <c r="E447" s="1565"/>
      <c r="F447" s="1566"/>
    </row>
    <row r="448" spans="1:6" s="1486" customFormat="1">
      <c r="A448" s="1561"/>
      <c r="B448" s="1562"/>
      <c r="C448" s="1563"/>
      <c r="D448" s="1564"/>
      <c r="E448" s="1565"/>
      <c r="F448" s="1566"/>
    </row>
    <row r="449" spans="1:6" s="1486" customFormat="1">
      <c r="A449" s="1561"/>
      <c r="B449" s="1562"/>
      <c r="C449" s="1563"/>
      <c r="D449" s="1564"/>
      <c r="E449" s="1565"/>
      <c r="F449" s="1566"/>
    </row>
    <row r="450" spans="1:6" s="1486" customFormat="1">
      <c r="A450" s="1561"/>
      <c r="B450" s="1562"/>
      <c r="C450" s="1563"/>
      <c r="D450" s="1564"/>
      <c r="E450" s="1565"/>
      <c r="F450" s="1566"/>
    </row>
    <row r="451" spans="1:6" s="1486" customFormat="1">
      <c r="A451" s="1561"/>
      <c r="B451" s="1562"/>
      <c r="C451" s="1563"/>
      <c r="D451" s="1564"/>
      <c r="E451" s="1565"/>
      <c r="F451" s="1566"/>
    </row>
    <row r="452" spans="1:6" s="1486" customFormat="1">
      <c r="A452" s="1561"/>
      <c r="B452" s="1562"/>
      <c r="C452" s="1563"/>
      <c r="D452" s="1564"/>
      <c r="E452" s="1565"/>
      <c r="F452" s="1566"/>
    </row>
    <row r="453" spans="1:6" s="1486" customFormat="1">
      <c r="A453" s="1561"/>
      <c r="B453" s="1562"/>
      <c r="C453" s="1563"/>
      <c r="D453" s="1564"/>
      <c r="E453" s="1565"/>
      <c r="F453" s="1566"/>
    </row>
    <row r="454" spans="1:6" s="1486" customFormat="1">
      <c r="A454" s="1561"/>
      <c r="B454" s="1562"/>
      <c r="C454" s="1563"/>
      <c r="D454" s="1564"/>
      <c r="E454" s="1565"/>
      <c r="F454" s="1566"/>
    </row>
    <row r="455" spans="1:6" s="1486" customFormat="1">
      <c r="A455" s="1561"/>
      <c r="B455" s="1562"/>
      <c r="C455" s="1563"/>
      <c r="D455" s="1564"/>
      <c r="E455" s="1565"/>
      <c r="F455" s="1566"/>
    </row>
    <row r="456" spans="1:6" s="1486" customFormat="1">
      <c r="A456" s="1561"/>
      <c r="B456" s="1562"/>
      <c r="C456" s="1563"/>
      <c r="D456" s="1564"/>
      <c r="E456" s="1565"/>
      <c r="F456" s="1566"/>
    </row>
    <row r="457" spans="1:6" s="1486" customFormat="1">
      <c r="A457" s="1561"/>
      <c r="B457" s="1562"/>
      <c r="C457" s="1563"/>
      <c r="D457" s="1564"/>
      <c r="E457" s="1565"/>
      <c r="F457" s="1566"/>
    </row>
    <row r="458" spans="1:6" s="1486" customFormat="1">
      <c r="A458" s="1561"/>
      <c r="B458" s="1562"/>
      <c r="C458" s="1563"/>
      <c r="D458" s="1564"/>
      <c r="E458" s="1565"/>
      <c r="F458" s="1566"/>
    </row>
    <row r="459" spans="1:6" s="1486" customFormat="1">
      <c r="A459" s="1561"/>
      <c r="B459" s="1562"/>
      <c r="C459" s="1563"/>
      <c r="D459" s="1564"/>
      <c r="E459" s="1565"/>
      <c r="F459" s="1566"/>
    </row>
    <row r="460" spans="1:6" s="1486" customFormat="1">
      <c r="A460" s="1561"/>
      <c r="B460" s="1562"/>
      <c r="C460" s="1563"/>
      <c r="D460" s="1564"/>
      <c r="E460" s="1565"/>
      <c r="F460" s="1566"/>
    </row>
    <row r="461" spans="1:6" s="1486" customFormat="1">
      <c r="A461" s="1561"/>
      <c r="B461" s="1562"/>
      <c r="C461" s="1563"/>
      <c r="D461" s="1564"/>
      <c r="E461" s="1565"/>
      <c r="F461" s="1566"/>
    </row>
    <row r="462" spans="1:6" s="1486" customFormat="1">
      <c r="A462" s="1561"/>
      <c r="B462" s="1562"/>
      <c r="C462" s="1563"/>
      <c r="D462" s="1564"/>
      <c r="E462" s="1565"/>
      <c r="F462" s="1566"/>
    </row>
    <row r="463" spans="1:6" s="1486" customFormat="1">
      <c r="A463" s="1561"/>
      <c r="B463" s="1562"/>
      <c r="C463" s="1563"/>
      <c r="D463" s="1564"/>
      <c r="E463" s="1565"/>
      <c r="F463" s="1566"/>
    </row>
    <row r="464" spans="1:6" s="1486" customFormat="1">
      <c r="A464" s="1561"/>
      <c r="B464" s="1562"/>
      <c r="C464" s="1563"/>
      <c r="D464" s="1564"/>
      <c r="E464" s="1565"/>
      <c r="F464" s="1566"/>
    </row>
    <row r="465" spans="1:6" s="1486" customFormat="1">
      <c r="A465" s="1561"/>
      <c r="B465" s="1562"/>
      <c r="C465" s="1563"/>
      <c r="D465" s="1564"/>
      <c r="E465" s="1565"/>
      <c r="F465" s="1566"/>
    </row>
    <row r="466" spans="1:6" s="1486" customFormat="1">
      <c r="A466" s="1561"/>
      <c r="B466" s="1562"/>
      <c r="C466" s="1563"/>
      <c r="D466" s="1564"/>
      <c r="E466" s="1565"/>
      <c r="F466" s="1566"/>
    </row>
    <row r="467" spans="1:6" s="1486" customFormat="1">
      <c r="A467" s="1561"/>
      <c r="B467" s="1562"/>
      <c r="C467" s="1563"/>
      <c r="D467" s="1564"/>
      <c r="E467" s="1565"/>
      <c r="F467" s="1566"/>
    </row>
    <row r="468" spans="1:6" s="1486" customFormat="1">
      <c r="A468" s="1561"/>
      <c r="B468" s="1562"/>
      <c r="C468" s="1563"/>
      <c r="D468" s="1564"/>
      <c r="E468" s="1565"/>
      <c r="F468" s="1566"/>
    </row>
    <row r="469" spans="1:6" s="1486" customFormat="1">
      <c r="A469" s="1561"/>
      <c r="B469" s="1562"/>
      <c r="C469" s="1563"/>
      <c r="D469" s="1564"/>
      <c r="E469" s="1565"/>
      <c r="F469" s="1566"/>
    </row>
    <row r="470" spans="1:6" s="1486" customFormat="1">
      <c r="A470" s="1561"/>
      <c r="B470" s="1562"/>
      <c r="C470" s="1563"/>
      <c r="D470" s="1564"/>
      <c r="E470" s="1565"/>
      <c r="F470" s="1566"/>
    </row>
    <row r="471" spans="1:6" s="1486" customFormat="1">
      <c r="A471" s="1561"/>
      <c r="B471" s="1562"/>
      <c r="C471" s="1563"/>
      <c r="D471" s="1564"/>
      <c r="E471" s="1565"/>
      <c r="F471" s="1566"/>
    </row>
    <row r="472" spans="1:6" s="1486" customFormat="1">
      <c r="A472" s="1561"/>
      <c r="B472" s="1562"/>
      <c r="C472" s="1563"/>
      <c r="D472" s="1564"/>
      <c r="E472" s="1565"/>
      <c r="F472" s="1566"/>
    </row>
    <row r="473" spans="1:6" s="1486" customFormat="1">
      <c r="A473" s="1561"/>
      <c r="B473" s="1562"/>
      <c r="C473" s="1563"/>
      <c r="D473" s="1564"/>
      <c r="E473" s="1565"/>
      <c r="F473" s="1566"/>
    </row>
    <row r="474" spans="1:6" s="1486" customFormat="1">
      <c r="A474" s="1561"/>
      <c r="B474" s="1562"/>
      <c r="C474" s="1563"/>
      <c r="D474" s="1564"/>
      <c r="E474" s="1565"/>
      <c r="F474" s="1566"/>
    </row>
    <row r="475" spans="1:6" s="1486" customFormat="1">
      <c r="A475" s="1561"/>
      <c r="B475" s="1562"/>
      <c r="C475" s="1563"/>
      <c r="D475" s="1564"/>
      <c r="E475" s="1565"/>
      <c r="F475" s="1566"/>
    </row>
    <row r="476" spans="1:6" s="1486" customFormat="1">
      <c r="A476" s="1561"/>
      <c r="B476" s="1562"/>
      <c r="C476" s="1563"/>
      <c r="D476" s="1564"/>
      <c r="E476" s="1565"/>
      <c r="F476" s="1566"/>
    </row>
    <row r="477" spans="1:6" s="1486" customFormat="1">
      <c r="A477" s="1561"/>
      <c r="B477" s="1562"/>
      <c r="C477" s="1563"/>
      <c r="D477" s="1564"/>
      <c r="E477" s="1565"/>
      <c r="F477" s="1566"/>
    </row>
    <row r="478" spans="1:6" s="1486" customFormat="1">
      <c r="A478" s="1561"/>
      <c r="B478" s="1562"/>
      <c r="C478" s="1563"/>
      <c r="D478" s="1564"/>
      <c r="E478" s="1565"/>
      <c r="F478" s="1566"/>
    </row>
    <row r="479" spans="1:6" s="1486" customFormat="1">
      <c r="A479" s="1561"/>
      <c r="B479" s="1562"/>
      <c r="C479" s="1563"/>
      <c r="D479" s="1564"/>
      <c r="E479" s="1565"/>
      <c r="F479" s="1566"/>
    </row>
    <row r="480" spans="1:6" s="1486" customFormat="1">
      <c r="A480" s="1561"/>
      <c r="B480" s="1562"/>
      <c r="C480" s="1563"/>
      <c r="D480" s="1564"/>
      <c r="E480" s="1565"/>
      <c r="F480" s="1566"/>
    </row>
    <row r="481" spans="1:6" s="1486" customFormat="1">
      <c r="A481" s="1561"/>
      <c r="B481" s="1562"/>
      <c r="C481" s="1563"/>
      <c r="D481" s="1564"/>
      <c r="E481" s="1565"/>
      <c r="F481" s="1566"/>
    </row>
    <row r="482" spans="1:6" s="1486" customFormat="1">
      <c r="A482" s="1561"/>
      <c r="B482" s="1562"/>
      <c r="C482" s="1563"/>
      <c r="D482" s="1564"/>
      <c r="E482" s="1565"/>
      <c r="F482" s="1566"/>
    </row>
    <row r="483" spans="1:6" s="1486" customFormat="1">
      <c r="A483" s="1561"/>
      <c r="B483" s="1562"/>
      <c r="C483" s="1563"/>
      <c r="D483" s="1564"/>
      <c r="E483" s="1565"/>
      <c r="F483" s="1566"/>
    </row>
    <row r="484" spans="1:6" s="1486" customFormat="1">
      <c r="A484" s="1561"/>
      <c r="B484" s="1562"/>
      <c r="C484" s="1563"/>
      <c r="D484" s="1564"/>
      <c r="E484" s="1565"/>
      <c r="F484" s="1566"/>
    </row>
    <row r="485" spans="1:6" s="1486" customFormat="1">
      <c r="A485" s="1561"/>
      <c r="B485" s="1562"/>
      <c r="C485" s="1563"/>
      <c r="D485" s="1564"/>
      <c r="E485" s="1565"/>
      <c r="F485" s="1566"/>
    </row>
    <row r="486" spans="1:6" s="1486" customFormat="1">
      <c r="A486" s="1561"/>
      <c r="B486" s="1562"/>
      <c r="C486" s="1563"/>
      <c r="D486" s="1564"/>
      <c r="E486" s="1565"/>
      <c r="F486" s="1566"/>
    </row>
    <row r="487" spans="1:6" s="1486" customFormat="1">
      <c r="A487" s="1561"/>
      <c r="B487" s="1562"/>
      <c r="C487" s="1563"/>
      <c r="D487" s="1564"/>
      <c r="E487" s="1565"/>
      <c r="F487" s="1566"/>
    </row>
    <row r="488" spans="1:6" s="1486" customFormat="1">
      <c r="A488" s="1561"/>
      <c r="B488" s="1562"/>
      <c r="C488" s="1563"/>
      <c r="D488" s="1564"/>
      <c r="E488" s="1565"/>
      <c r="F488" s="1566"/>
    </row>
    <row r="489" spans="1:6" s="1486" customFormat="1">
      <c r="A489" s="1561"/>
      <c r="B489" s="1562"/>
      <c r="C489" s="1563"/>
      <c r="D489" s="1564"/>
      <c r="E489" s="1565"/>
      <c r="F489" s="1566"/>
    </row>
    <row r="490" spans="1:6" s="1486" customFormat="1">
      <c r="A490" s="1561"/>
      <c r="B490" s="1562"/>
      <c r="C490" s="1563"/>
      <c r="D490" s="1564"/>
      <c r="E490" s="1565"/>
      <c r="F490" s="1566"/>
    </row>
    <row r="491" spans="1:6" s="1486" customFormat="1">
      <c r="A491" s="1561"/>
      <c r="B491" s="1562"/>
      <c r="C491" s="1563"/>
      <c r="D491" s="1564"/>
      <c r="E491" s="1565"/>
      <c r="F491" s="1566"/>
    </row>
    <row r="492" spans="1:6" s="1486" customFormat="1">
      <c r="A492" s="1561"/>
      <c r="B492" s="1562"/>
      <c r="C492" s="1563"/>
      <c r="D492" s="1564"/>
      <c r="E492" s="1565"/>
      <c r="F492" s="1566"/>
    </row>
    <row r="493" spans="1:6" s="1486" customFormat="1">
      <c r="A493" s="1561"/>
      <c r="B493" s="1562"/>
      <c r="C493" s="1563"/>
      <c r="D493" s="1564"/>
      <c r="E493" s="1565"/>
      <c r="F493" s="1566"/>
    </row>
    <row r="494" spans="1:6" s="1486" customFormat="1">
      <c r="A494" s="1561"/>
      <c r="B494" s="1562"/>
      <c r="C494" s="1563"/>
      <c r="D494" s="1564"/>
      <c r="E494" s="1565"/>
      <c r="F494" s="1566"/>
    </row>
    <row r="495" spans="1:6" s="1486" customFormat="1">
      <c r="A495" s="1561"/>
      <c r="B495" s="1562"/>
      <c r="C495" s="1563"/>
      <c r="D495" s="1564"/>
      <c r="E495" s="1565"/>
      <c r="F495" s="1566"/>
    </row>
    <row r="496" spans="1:6" s="1486" customFormat="1">
      <c r="A496" s="1561"/>
      <c r="B496" s="1562"/>
      <c r="C496" s="1563"/>
      <c r="D496" s="1564"/>
      <c r="E496" s="1565"/>
      <c r="F496" s="1566"/>
    </row>
    <row r="497" spans="1:6" s="1486" customFormat="1">
      <c r="A497" s="1561"/>
      <c r="B497" s="1562"/>
      <c r="C497" s="1563"/>
      <c r="D497" s="1564"/>
      <c r="E497" s="1565"/>
      <c r="F497" s="1566"/>
    </row>
    <row r="498" spans="1:6" s="1486" customFormat="1">
      <c r="A498" s="1561"/>
      <c r="B498" s="1562"/>
      <c r="C498" s="1563"/>
      <c r="D498" s="1564"/>
      <c r="E498" s="1565"/>
      <c r="F498" s="1566"/>
    </row>
    <row r="499" spans="1:6" s="1486" customFormat="1">
      <c r="A499" s="1561"/>
      <c r="B499" s="1562"/>
      <c r="C499" s="1563"/>
      <c r="D499" s="1564"/>
      <c r="E499" s="1565"/>
      <c r="F499" s="1566"/>
    </row>
    <row r="500" spans="1:6" s="1486" customFormat="1">
      <c r="A500" s="1561"/>
      <c r="B500" s="1562"/>
      <c r="C500" s="1563"/>
      <c r="D500" s="1564"/>
      <c r="E500" s="1565"/>
      <c r="F500" s="1566"/>
    </row>
    <row r="501" spans="1:6" s="1486" customFormat="1">
      <c r="A501" s="1561"/>
      <c r="B501" s="1562"/>
      <c r="C501" s="1563"/>
      <c r="D501" s="1564"/>
      <c r="E501" s="1565"/>
      <c r="F501" s="1566"/>
    </row>
    <row r="502" spans="1:6" s="1486" customFormat="1">
      <c r="A502" s="1561"/>
      <c r="B502" s="1562"/>
      <c r="C502" s="1563"/>
      <c r="D502" s="1564"/>
      <c r="E502" s="1565"/>
      <c r="F502" s="1566"/>
    </row>
    <row r="503" spans="1:6" s="1486" customFormat="1">
      <c r="A503" s="1561"/>
      <c r="B503" s="1562"/>
      <c r="C503" s="1563"/>
      <c r="D503" s="1564"/>
      <c r="E503" s="1565"/>
      <c r="F503" s="1566"/>
    </row>
    <row r="504" spans="1:6" s="1486" customFormat="1">
      <c r="A504" s="1561"/>
      <c r="B504" s="1562"/>
      <c r="C504" s="1563"/>
      <c r="D504" s="1564"/>
      <c r="E504" s="1565"/>
      <c r="F504" s="1566"/>
    </row>
    <row r="505" spans="1:6" s="1486" customFormat="1">
      <c r="A505" s="1561"/>
      <c r="B505" s="1562"/>
      <c r="C505" s="1563"/>
      <c r="D505" s="1564"/>
      <c r="E505" s="1565"/>
      <c r="F505" s="1566"/>
    </row>
    <row r="506" spans="1:6" s="1486" customFormat="1">
      <c r="A506" s="1561"/>
      <c r="B506" s="1562"/>
      <c r="C506" s="1563"/>
      <c r="D506" s="1564"/>
      <c r="E506" s="1565"/>
      <c r="F506" s="1566"/>
    </row>
    <row r="507" spans="1:6" s="1486" customFormat="1">
      <c r="A507" s="1561"/>
      <c r="B507" s="1562"/>
      <c r="C507" s="1563"/>
      <c r="D507" s="1564"/>
      <c r="E507" s="1565"/>
      <c r="F507" s="1566"/>
    </row>
    <row r="508" spans="1:6" s="1486" customFormat="1">
      <c r="A508" s="1561"/>
      <c r="B508" s="1562"/>
      <c r="C508" s="1563"/>
      <c r="D508" s="1564"/>
      <c r="E508" s="1565"/>
      <c r="F508" s="1566"/>
    </row>
    <row r="509" spans="1:6" s="1486" customFormat="1">
      <c r="A509" s="1561"/>
      <c r="B509" s="1562"/>
      <c r="C509" s="1563"/>
      <c r="D509" s="1564"/>
      <c r="E509" s="1565"/>
      <c r="F509" s="1566"/>
    </row>
    <row r="510" spans="1:6" s="1486" customFormat="1">
      <c r="A510" s="1561"/>
      <c r="B510" s="1562"/>
      <c r="C510" s="1563"/>
      <c r="D510" s="1564"/>
      <c r="E510" s="1565"/>
      <c r="F510" s="1566"/>
    </row>
    <row r="511" spans="1:6" s="1486" customFormat="1">
      <c r="A511" s="1561"/>
      <c r="B511" s="1562"/>
      <c r="C511" s="1563"/>
      <c r="D511" s="1564"/>
      <c r="E511" s="1565"/>
      <c r="F511" s="1566"/>
    </row>
    <row r="512" spans="1:6" s="1486" customFormat="1">
      <c r="A512" s="1561"/>
      <c r="B512" s="1562"/>
      <c r="C512" s="1563"/>
      <c r="D512" s="1564"/>
      <c r="E512" s="1565"/>
      <c r="F512" s="1566"/>
    </row>
    <row r="513" spans="1:6" s="1486" customFormat="1">
      <c r="A513" s="1561"/>
      <c r="B513" s="1562"/>
      <c r="C513" s="1563"/>
      <c r="D513" s="1564"/>
      <c r="E513" s="1565"/>
      <c r="F513" s="1566"/>
    </row>
    <row r="514" spans="1:6" s="1486" customFormat="1">
      <c r="A514" s="1561"/>
      <c r="B514" s="1562"/>
      <c r="C514" s="1563"/>
      <c r="D514" s="1564"/>
      <c r="E514" s="1565"/>
      <c r="F514" s="1566"/>
    </row>
    <row r="515" spans="1:6" s="1486" customFormat="1">
      <c r="A515" s="1561"/>
      <c r="B515" s="1562"/>
      <c r="C515" s="1563"/>
      <c r="D515" s="1564"/>
      <c r="E515" s="1565"/>
      <c r="F515" s="1566"/>
    </row>
    <row r="516" spans="1:6" s="1486" customFormat="1">
      <c r="A516" s="1561"/>
      <c r="B516" s="1562"/>
      <c r="C516" s="1563"/>
      <c r="D516" s="1564"/>
      <c r="E516" s="1565"/>
      <c r="F516" s="1566"/>
    </row>
    <row r="517" spans="1:6" s="1486" customFormat="1">
      <c r="A517" s="1561"/>
      <c r="B517" s="1562"/>
      <c r="C517" s="1563"/>
      <c r="D517" s="1564"/>
      <c r="E517" s="1565"/>
      <c r="F517" s="1566"/>
    </row>
    <row r="518" spans="1:6" s="1486" customFormat="1">
      <c r="A518" s="1561"/>
      <c r="B518" s="1562"/>
      <c r="C518" s="1563"/>
      <c r="D518" s="1564"/>
      <c r="E518" s="1565"/>
      <c r="F518" s="1566"/>
    </row>
    <row r="519" spans="1:6" s="1486" customFormat="1">
      <c r="A519" s="1561"/>
      <c r="B519" s="1562"/>
      <c r="C519" s="1563"/>
      <c r="D519" s="1564"/>
      <c r="E519" s="1565"/>
      <c r="F519" s="1566"/>
    </row>
    <row r="520" spans="1:6" s="1486" customFormat="1">
      <c r="A520" s="1561"/>
      <c r="B520" s="1562"/>
      <c r="C520" s="1563"/>
      <c r="D520" s="1564"/>
      <c r="E520" s="1565"/>
      <c r="F520" s="1566"/>
    </row>
    <row r="521" spans="1:6" s="1486" customFormat="1">
      <c r="A521" s="1561"/>
      <c r="B521" s="1562"/>
      <c r="C521" s="1563"/>
      <c r="D521" s="1564"/>
      <c r="E521" s="1565"/>
      <c r="F521" s="1566"/>
    </row>
    <row r="522" spans="1:6" s="1486" customFormat="1">
      <c r="A522" s="1561"/>
      <c r="B522" s="1562"/>
      <c r="C522" s="1563"/>
      <c r="D522" s="1564"/>
      <c r="E522" s="1565"/>
      <c r="F522" s="1566"/>
    </row>
    <row r="523" spans="1:6" s="1486" customFormat="1">
      <c r="A523" s="1561"/>
      <c r="B523" s="1562"/>
      <c r="C523" s="1563"/>
      <c r="D523" s="1564"/>
      <c r="E523" s="1565"/>
      <c r="F523" s="1566"/>
    </row>
    <row r="524" spans="1:6" s="1486" customFormat="1">
      <c r="A524" s="1561"/>
      <c r="B524" s="1562"/>
      <c r="C524" s="1563"/>
      <c r="D524" s="1564"/>
      <c r="E524" s="1565"/>
      <c r="F524" s="1566"/>
    </row>
    <row r="525" spans="1:6" s="1486" customFormat="1">
      <c r="A525" s="1561"/>
      <c r="B525" s="1562"/>
      <c r="C525" s="1563"/>
      <c r="D525" s="1564"/>
      <c r="E525" s="1565"/>
      <c r="F525" s="1566"/>
    </row>
    <row r="526" spans="1:6" s="1486" customFormat="1">
      <c r="A526" s="1561"/>
      <c r="B526" s="1562"/>
      <c r="C526" s="1563"/>
      <c r="D526" s="1564"/>
      <c r="E526" s="1565"/>
      <c r="F526" s="1566"/>
    </row>
    <row r="527" spans="1:6" s="1486" customFormat="1">
      <c r="A527" s="1561"/>
      <c r="B527" s="1562"/>
      <c r="C527" s="1563"/>
      <c r="D527" s="1564"/>
      <c r="E527" s="1565"/>
      <c r="F527" s="1566"/>
    </row>
    <row r="528" spans="1:6" s="1486" customFormat="1">
      <c r="A528" s="1561"/>
      <c r="B528" s="1562"/>
      <c r="C528" s="1563"/>
      <c r="D528" s="1564"/>
      <c r="E528" s="1565"/>
      <c r="F528" s="1566"/>
    </row>
    <row r="529" spans="1:6" s="1486" customFormat="1">
      <c r="A529" s="1561"/>
      <c r="B529" s="1562"/>
      <c r="C529" s="1563"/>
      <c r="D529" s="1564"/>
      <c r="E529" s="1565"/>
      <c r="F529" s="1566"/>
    </row>
    <row r="530" spans="1:6" s="1486" customFormat="1">
      <c r="A530" s="1561"/>
      <c r="B530" s="1562"/>
      <c r="C530" s="1563"/>
      <c r="D530" s="1564"/>
      <c r="E530" s="1565"/>
      <c r="F530" s="1566"/>
    </row>
    <row r="531" spans="1:6" s="1486" customFormat="1">
      <c r="A531" s="1561"/>
      <c r="B531" s="1562"/>
      <c r="C531" s="1563"/>
      <c r="D531" s="1564"/>
      <c r="E531" s="1565"/>
      <c r="F531" s="1566"/>
    </row>
    <row r="532" spans="1:6" s="1486" customFormat="1">
      <c r="A532" s="1561"/>
      <c r="B532" s="1562"/>
      <c r="C532" s="1563"/>
      <c r="D532" s="1564"/>
      <c r="E532" s="1565"/>
      <c r="F532" s="1566"/>
    </row>
    <row r="533" spans="1:6" s="1486" customFormat="1">
      <c r="A533" s="1561"/>
      <c r="B533" s="1562"/>
      <c r="C533" s="1563"/>
      <c r="D533" s="1564"/>
      <c r="E533" s="1565"/>
      <c r="F533" s="1566"/>
    </row>
    <row r="534" spans="1:6" s="1486" customFormat="1">
      <c r="A534" s="1561"/>
      <c r="B534" s="1562"/>
      <c r="C534" s="1563"/>
      <c r="D534" s="1564"/>
      <c r="E534" s="1565"/>
      <c r="F534" s="1566"/>
    </row>
    <row r="535" spans="1:6" s="1486" customFormat="1">
      <c r="A535" s="1561"/>
      <c r="B535" s="1562"/>
      <c r="C535" s="1563"/>
      <c r="D535" s="1564"/>
      <c r="E535" s="1565"/>
      <c r="F535" s="1566"/>
    </row>
    <row r="536" spans="1:6" s="1486" customFormat="1">
      <c r="A536" s="1561"/>
      <c r="B536" s="1562"/>
      <c r="C536" s="1563"/>
      <c r="D536" s="1564"/>
      <c r="E536" s="1565"/>
      <c r="F536" s="1566"/>
    </row>
    <row r="537" spans="1:6" s="1486" customFormat="1">
      <c r="A537" s="1561"/>
      <c r="B537" s="1562"/>
      <c r="C537" s="1563"/>
      <c r="D537" s="1564"/>
      <c r="E537" s="1565"/>
      <c r="F537" s="1566"/>
    </row>
    <row r="538" spans="1:6" s="1486" customFormat="1">
      <c r="A538" s="1561"/>
      <c r="B538" s="1562"/>
      <c r="C538" s="1563"/>
      <c r="D538" s="1564"/>
      <c r="E538" s="1565"/>
      <c r="F538" s="1566"/>
    </row>
    <row r="539" spans="1:6" s="1486" customFormat="1">
      <c r="A539" s="1561"/>
      <c r="B539" s="1562"/>
      <c r="C539" s="1563"/>
      <c r="D539" s="1564"/>
      <c r="E539" s="1565"/>
      <c r="F539" s="1566"/>
    </row>
    <row r="540" spans="1:6" s="1486" customFormat="1">
      <c r="A540" s="1561"/>
      <c r="B540" s="1562"/>
      <c r="C540" s="1563"/>
      <c r="D540" s="1564"/>
      <c r="E540" s="1565"/>
      <c r="F540" s="1566"/>
    </row>
    <row r="541" spans="1:6" s="1486" customFormat="1">
      <c r="A541" s="1561"/>
      <c r="B541" s="1562"/>
      <c r="C541" s="1563"/>
      <c r="D541" s="1564"/>
      <c r="E541" s="1565"/>
      <c r="F541" s="1566"/>
    </row>
    <row r="542" spans="1:6" s="1486" customFormat="1">
      <c r="A542" s="1561"/>
      <c r="B542" s="1562"/>
      <c r="C542" s="1563"/>
      <c r="D542" s="1564"/>
      <c r="E542" s="1565"/>
      <c r="F542" s="1566"/>
    </row>
    <row r="543" spans="1:6" s="1486" customFormat="1">
      <c r="A543" s="1561"/>
      <c r="B543" s="1562"/>
      <c r="C543" s="1563"/>
      <c r="D543" s="1564"/>
      <c r="E543" s="1565"/>
      <c r="F543" s="1566"/>
    </row>
    <row r="544" spans="1:6" s="1486" customFormat="1">
      <c r="A544" s="1561"/>
      <c r="B544" s="1562"/>
      <c r="C544" s="1563"/>
      <c r="D544" s="1564"/>
      <c r="E544" s="1565"/>
      <c r="F544" s="1566"/>
    </row>
    <row r="545" spans="1:6" s="1486" customFormat="1">
      <c r="A545" s="1561"/>
      <c r="B545" s="1562"/>
      <c r="C545" s="1563"/>
      <c r="D545" s="1564"/>
      <c r="E545" s="1565"/>
      <c r="F545" s="1566"/>
    </row>
    <row r="546" spans="1:6" s="1486" customFormat="1">
      <c r="A546" s="1561"/>
      <c r="B546" s="1562"/>
      <c r="C546" s="1563"/>
      <c r="D546" s="1564"/>
      <c r="E546" s="1565"/>
      <c r="F546" s="1566"/>
    </row>
    <row r="547" spans="1:6" s="1486" customFormat="1">
      <c r="A547" s="1561"/>
      <c r="B547" s="1562"/>
      <c r="C547" s="1563"/>
      <c r="D547" s="1564"/>
      <c r="E547" s="1565"/>
      <c r="F547" s="1566"/>
    </row>
    <row r="548" spans="1:6" s="1486" customFormat="1">
      <c r="A548" s="1561"/>
      <c r="B548" s="1562"/>
      <c r="C548" s="1563"/>
      <c r="D548" s="1564"/>
      <c r="E548" s="1565"/>
      <c r="F548" s="1566"/>
    </row>
    <row r="549" spans="1:6" s="1486" customFormat="1">
      <c r="A549" s="1561"/>
      <c r="B549" s="1562"/>
      <c r="C549" s="1563"/>
      <c r="D549" s="1564"/>
      <c r="E549" s="1565"/>
      <c r="F549" s="1566"/>
    </row>
    <row r="550" spans="1:6" s="1486" customFormat="1">
      <c r="A550" s="1561"/>
      <c r="B550" s="1562"/>
      <c r="C550" s="1563"/>
      <c r="D550" s="1564"/>
      <c r="E550" s="1565"/>
      <c r="F550" s="1566"/>
    </row>
    <row r="551" spans="1:6" s="1486" customFormat="1">
      <c r="A551" s="1561"/>
      <c r="B551" s="1562"/>
      <c r="C551" s="1563"/>
      <c r="D551" s="1564"/>
      <c r="E551" s="1565"/>
      <c r="F551" s="1566"/>
    </row>
    <row r="552" spans="1:6" s="1486" customFormat="1">
      <c r="A552" s="1561"/>
      <c r="B552" s="1562"/>
      <c r="C552" s="1563"/>
      <c r="D552" s="1564"/>
      <c r="E552" s="1565"/>
      <c r="F552" s="1566"/>
    </row>
    <row r="553" spans="1:6" s="1486" customFormat="1">
      <c r="A553" s="1561"/>
      <c r="B553" s="1562"/>
      <c r="C553" s="1563"/>
      <c r="D553" s="1564"/>
      <c r="E553" s="1565"/>
      <c r="F553" s="1566"/>
    </row>
    <row r="554" spans="1:6" s="1486" customFormat="1">
      <c r="A554" s="1561"/>
      <c r="B554" s="1562"/>
      <c r="C554" s="1563"/>
      <c r="D554" s="1564"/>
      <c r="E554" s="1565"/>
      <c r="F554" s="1566"/>
    </row>
    <row r="555" spans="1:6" s="1486" customFormat="1">
      <c r="A555" s="1561"/>
      <c r="B555" s="1562"/>
      <c r="C555" s="1563"/>
      <c r="D555" s="1564"/>
      <c r="E555" s="1565"/>
      <c r="F555" s="1566"/>
    </row>
    <row r="556" spans="1:6" s="1486" customFormat="1">
      <c r="A556" s="1561"/>
      <c r="B556" s="1562"/>
      <c r="C556" s="1563"/>
      <c r="D556" s="1564"/>
      <c r="E556" s="1565"/>
      <c r="F556" s="1566"/>
    </row>
    <row r="557" spans="1:6" s="1486" customFormat="1">
      <c r="A557" s="1561"/>
      <c r="B557" s="1562"/>
      <c r="C557" s="1563"/>
      <c r="D557" s="1564"/>
      <c r="E557" s="1565"/>
      <c r="F557" s="1566"/>
    </row>
    <row r="558" spans="1:6" s="1486" customFormat="1">
      <c r="A558" s="1561"/>
      <c r="B558" s="1562"/>
      <c r="C558" s="1563"/>
      <c r="D558" s="1564"/>
      <c r="E558" s="1565"/>
      <c r="F558" s="1566"/>
    </row>
    <row r="559" spans="1:6" s="1486" customFormat="1">
      <c r="A559" s="1561"/>
      <c r="B559" s="1562"/>
      <c r="C559" s="1563"/>
      <c r="D559" s="1564"/>
      <c r="E559" s="1565"/>
      <c r="F559" s="1566"/>
    </row>
    <row r="560" spans="1:6" s="1486" customFormat="1">
      <c r="A560" s="1561"/>
      <c r="B560" s="1562"/>
      <c r="C560" s="1563"/>
      <c r="D560" s="1564"/>
      <c r="E560" s="1565"/>
      <c r="F560" s="1566"/>
    </row>
    <row r="561" spans="1:6" s="1486" customFormat="1">
      <c r="A561" s="1561"/>
      <c r="B561" s="1562"/>
      <c r="C561" s="1563"/>
      <c r="D561" s="1564"/>
      <c r="E561" s="1565"/>
      <c r="F561" s="1566"/>
    </row>
    <row r="562" spans="1:6" s="1486" customFormat="1">
      <c r="A562" s="1561"/>
      <c r="B562" s="1562"/>
      <c r="C562" s="1563"/>
      <c r="D562" s="1564"/>
      <c r="E562" s="1565"/>
      <c r="F562" s="1566"/>
    </row>
    <row r="563" spans="1:6" s="1486" customFormat="1">
      <c r="A563" s="1561"/>
      <c r="B563" s="1562"/>
      <c r="C563" s="1563"/>
      <c r="D563" s="1564"/>
      <c r="E563" s="1565"/>
      <c r="F563" s="1566"/>
    </row>
    <row r="564" spans="1:6" s="1486" customFormat="1">
      <c r="A564" s="1561"/>
      <c r="B564" s="1562"/>
      <c r="C564" s="1563"/>
      <c r="D564" s="1564"/>
      <c r="E564" s="1565"/>
      <c r="F564" s="1566"/>
    </row>
    <row r="565" spans="1:6" s="1486" customFormat="1">
      <c r="A565" s="1561"/>
      <c r="B565" s="1562"/>
      <c r="C565" s="1563"/>
      <c r="D565" s="1564"/>
      <c r="E565" s="1565"/>
      <c r="F565" s="1566"/>
    </row>
    <row r="566" spans="1:6" s="1486" customFormat="1">
      <c r="A566" s="1561"/>
      <c r="B566" s="1562"/>
      <c r="C566" s="1563"/>
      <c r="D566" s="1564"/>
      <c r="E566" s="1565"/>
      <c r="F566" s="1566"/>
    </row>
    <row r="567" spans="1:6" s="1486" customFormat="1">
      <c r="A567" s="1561"/>
      <c r="B567" s="1562"/>
      <c r="C567" s="1563"/>
      <c r="D567" s="1564"/>
      <c r="E567" s="1565"/>
      <c r="F567" s="1566"/>
    </row>
    <row r="568" spans="1:6" s="1486" customFormat="1">
      <c r="A568" s="1561"/>
      <c r="B568" s="1562"/>
      <c r="C568" s="1563"/>
      <c r="D568" s="1564"/>
      <c r="E568" s="1565"/>
      <c r="F568" s="1566"/>
    </row>
    <row r="569" spans="1:6" s="1486" customFormat="1">
      <c r="A569" s="1561"/>
      <c r="B569" s="1562"/>
      <c r="C569" s="1563"/>
      <c r="D569" s="1564"/>
      <c r="E569" s="1565"/>
      <c r="F569" s="1566"/>
    </row>
    <row r="570" spans="1:6" s="1486" customFormat="1">
      <c r="A570" s="1561"/>
      <c r="B570" s="1562"/>
      <c r="C570" s="1563"/>
      <c r="D570" s="1564"/>
      <c r="E570" s="1565"/>
      <c r="F570" s="1566"/>
    </row>
    <row r="571" spans="1:6" s="1486" customFormat="1">
      <c r="A571" s="1561"/>
      <c r="B571" s="1562"/>
      <c r="C571" s="1563"/>
      <c r="D571" s="1564"/>
      <c r="E571" s="1565"/>
      <c r="F571" s="1566"/>
    </row>
    <row r="572" spans="1:6" s="1486" customFormat="1">
      <c r="A572" s="1561"/>
      <c r="B572" s="1562"/>
      <c r="C572" s="1563"/>
      <c r="D572" s="1564"/>
      <c r="E572" s="1565"/>
      <c r="F572" s="1566"/>
    </row>
    <row r="573" spans="1:6" s="1486" customFormat="1">
      <c r="A573" s="1561"/>
      <c r="B573" s="1562"/>
      <c r="C573" s="1563"/>
      <c r="D573" s="1564"/>
      <c r="E573" s="1565"/>
      <c r="F573" s="1566"/>
    </row>
    <row r="574" spans="1:6" s="1486" customFormat="1">
      <c r="A574" s="1561"/>
      <c r="B574" s="1562"/>
      <c r="C574" s="1563"/>
      <c r="D574" s="1564"/>
      <c r="E574" s="1565"/>
      <c r="F574" s="1566"/>
    </row>
    <row r="575" spans="1:6" s="1486" customFormat="1">
      <c r="A575" s="1561"/>
      <c r="B575" s="1562"/>
      <c r="C575" s="1563"/>
      <c r="D575" s="1564"/>
      <c r="E575" s="1565"/>
      <c r="F575" s="1566"/>
    </row>
    <row r="576" spans="1:6" s="1486" customFormat="1">
      <c r="A576" s="1561"/>
      <c r="B576" s="1562"/>
      <c r="C576" s="1563"/>
      <c r="D576" s="1564"/>
      <c r="E576" s="1565"/>
      <c r="F576" s="1566"/>
    </row>
    <row r="577" spans="1:6" s="1486" customFormat="1">
      <c r="A577" s="1561"/>
      <c r="B577" s="1562"/>
      <c r="C577" s="1563"/>
      <c r="D577" s="1564"/>
      <c r="E577" s="1565"/>
      <c r="F577" s="1566"/>
    </row>
    <row r="578" spans="1:6" s="1486" customFormat="1">
      <c r="A578" s="1561"/>
      <c r="B578" s="1562"/>
      <c r="C578" s="1563"/>
      <c r="D578" s="1564"/>
      <c r="E578" s="1565"/>
      <c r="F578" s="1566"/>
    </row>
    <row r="579" spans="1:6" s="1486" customFormat="1">
      <c r="A579" s="1561"/>
      <c r="B579" s="1562"/>
      <c r="C579" s="1563"/>
      <c r="D579" s="1564"/>
      <c r="E579" s="1565"/>
      <c r="F579" s="1566"/>
    </row>
    <row r="580" spans="1:6" s="1486" customFormat="1">
      <c r="A580" s="1561"/>
      <c r="B580" s="1562"/>
      <c r="C580" s="1563"/>
      <c r="D580" s="1564"/>
      <c r="E580" s="1565"/>
      <c r="F580" s="1566"/>
    </row>
    <row r="581" spans="1:6" s="1486" customFormat="1">
      <c r="A581" s="1561"/>
      <c r="B581" s="1562"/>
      <c r="C581" s="1563"/>
      <c r="D581" s="1564"/>
      <c r="E581" s="1565"/>
      <c r="F581" s="1566"/>
    </row>
    <row r="582" spans="1:6" s="1486" customFormat="1">
      <c r="A582" s="1561"/>
      <c r="B582" s="1562"/>
      <c r="C582" s="1563"/>
      <c r="D582" s="1564"/>
      <c r="E582" s="1565"/>
      <c r="F582" s="1566"/>
    </row>
    <row r="583" spans="1:6" s="1486" customFormat="1">
      <c r="A583" s="1561"/>
      <c r="B583" s="1562"/>
      <c r="C583" s="1563"/>
      <c r="D583" s="1564"/>
      <c r="E583" s="1565"/>
      <c r="F583" s="1566"/>
    </row>
    <row r="584" spans="1:6" s="1486" customFormat="1">
      <c r="A584" s="1561"/>
      <c r="B584" s="1562"/>
      <c r="C584" s="1563"/>
      <c r="D584" s="1564"/>
      <c r="E584" s="1565"/>
      <c r="F584" s="1566"/>
    </row>
    <row r="585" spans="1:6" s="1486" customFormat="1">
      <c r="A585" s="1561"/>
      <c r="B585" s="1562"/>
      <c r="C585" s="1563"/>
      <c r="D585" s="1564"/>
      <c r="E585" s="1565"/>
      <c r="F585" s="1566"/>
    </row>
    <row r="586" spans="1:6" s="1486" customFormat="1">
      <c r="A586" s="1561"/>
      <c r="B586" s="1562"/>
      <c r="C586" s="1563"/>
      <c r="D586" s="1564"/>
      <c r="E586" s="1565"/>
      <c r="F586" s="1566"/>
    </row>
    <row r="587" spans="1:6" s="1486" customFormat="1">
      <c r="A587" s="1561"/>
      <c r="B587" s="1562"/>
      <c r="C587" s="1563"/>
      <c r="D587" s="1564"/>
      <c r="E587" s="1565"/>
      <c r="F587" s="1566"/>
    </row>
    <row r="588" spans="1:6" s="1486" customFormat="1">
      <c r="A588" s="1561"/>
      <c r="B588" s="1562"/>
      <c r="C588" s="1563"/>
      <c r="D588" s="1564"/>
      <c r="E588" s="1565"/>
      <c r="F588" s="1566"/>
    </row>
    <row r="589" spans="1:6" s="1486" customFormat="1">
      <c r="A589" s="1561"/>
      <c r="B589" s="1562"/>
      <c r="C589" s="1563"/>
      <c r="D589" s="1564"/>
      <c r="E589" s="1565"/>
      <c r="F589" s="1566"/>
    </row>
    <row r="590" spans="1:6" s="1486" customFormat="1">
      <c r="A590" s="1561"/>
      <c r="B590" s="1562"/>
      <c r="C590" s="1563"/>
      <c r="D590" s="1564"/>
      <c r="E590" s="1565"/>
      <c r="F590" s="1566"/>
    </row>
    <row r="591" spans="1:6" s="1486" customFormat="1">
      <c r="A591" s="1561"/>
      <c r="B591" s="1562"/>
      <c r="C591" s="1563"/>
      <c r="D591" s="1564"/>
      <c r="E591" s="1565"/>
      <c r="F591" s="1566"/>
    </row>
    <row r="592" spans="1:6" s="1486" customFormat="1">
      <c r="A592" s="1561"/>
      <c r="B592" s="1562"/>
      <c r="C592" s="1563"/>
      <c r="D592" s="1564"/>
      <c r="E592" s="1565"/>
      <c r="F592" s="1566"/>
    </row>
    <row r="593" spans="1:6" s="1486" customFormat="1">
      <c r="A593" s="1561"/>
      <c r="B593" s="1562"/>
      <c r="C593" s="1563"/>
      <c r="D593" s="1564"/>
      <c r="E593" s="1565"/>
      <c r="F593" s="1566"/>
    </row>
    <row r="594" spans="1:6" s="1486" customFormat="1">
      <c r="A594" s="1561"/>
      <c r="B594" s="1562"/>
      <c r="C594" s="1563"/>
      <c r="D594" s="1564"/>
      <c r="E594" s="1565"/>
      <c r="F594" s="1566"/>
    </row>
    <row r="595" spans="1:6" s="1486" customFormat="1">
      <c r="A595" s="1561"/>
      <c r="B595" s="1562"/>
      <c r="C595" s="1563"/>
      <c r="D595" s="1564"/>
      <c r="E595" s="1565"/>
      <c r="F595" s="1566"/>
    </row>
    <row r="596" spans="1:6" s="1486" customFormat="1">
      <c r="A596" s="1561"/>
      <c r="B596" s="1562"/>
      <c r="C596" s="1563"/>
      <c r="D596" s="1564"/>
      <c r="E596" s="1565"/>
      <c r="F596" s="1566"/>
    </row>
    <row r="597" spans="1:6" s="1486" customFormat="1">
      <c r="A597" s="1561"/>
      <c r="B597" s="1562"/>
      <c r="C597" s="1563"/>
      <c r="D597" s="1564"/>
      <c r="E597" s="1565"/>
      <c r="F597" s="1566"/>
    </row>
    <row r="598" spans="1:6" s="1486" customFormat="1">
      <c r="A598" s="1561"/>
      <c r="B598" s="1562"/>
      <c r="C598" s="1563"/>
      <c r="D598" s="1564"/>
      <c r="E598" s="1565"/>
      <c r="F598" s="1566"/>
    </row>
    <row r="599" spans="1:6" s="1486" customFormat="1">
      <c r="A599" s="1561"/>
      <c r="B599" s="1562"/>
      <c r="C599" s="1563"/>
      <c r="D599" s="1564"/>
      <c r="E599" s="1565"/>
      <c r="F599" s="1566"/>
    </row>
    <row r="600" spans="1:6" s="1486" customFormat="1">
      <c r="A600" s="1561"/>
      <c r="B600" s="1562"/>
      <c r="C600" s="1563"/>
      <c r="D600" s="1564"/>
      <c r="E600" s="1565"/>
      <c r="F600" s="1566"/>
    </row>
    <row r="601" spans="1:6" s="1486" customFormat="1">
      <c r="A601" s="1561"/>
      <c r="B601" s="1562"/>
      <c r="C601" s="1563"/>
      <c r="D601" s="1564"/>
      <c r="E601" s="1565"/>
      <c r="F601" s="1566"/>
    </row>
    <row r="602" spans="1:6" s="1486" customFormat="1">
      <c r="A602" s="1561"/>
      <c r="B602" s="1562"/>
      <c r="C602" s="1563"/>
      <c r="D602" s="1564"/>
      <c r="E602" s="1565"/>
      <c r="F602" s="1566"/>
    </row>
    <row r="603" spans="1:6" s="1486" customFormat="1">
      <c r="A603" s="1561"/>
      <c r="B603" s="1562"/>
      <c r="C603" s="1563"/>
      <c r="D603" s="1564"/>
      <c r="E603" s="1565"/>
      <c r="F603" s="1566"/>
    </row>
    <row r="604" spans="1:6" s="1486" customFormat="1">
      <c r="A604" s="1561"/>
      <c r="B604" s="1562"/>
      <c r="C604" s="1563"/>
      <c r="D604" s="1564"/>
      <c r="E604" s="1565"/>
      <c r="F604" s="1566"/>
    </row>
    <row r="605" spans="1:6" s="1486" customFormat="1">
      <c r="A605" s="1561"/>
      <c r="B605" s="1562"/>
      <c r="C605" s="1563"/>
      <c r="D605" s="1564"/>
      <c r="E605" s="1565"/>
      <c r="F605" s="1566"/>
    </row>
    <row r="606" spans="1:6" s="1486" customFormat="1">
      <c r="A606" s="1561"/>
      <c r="B606" s="1562"/>
      <c r="C606" s="1563"/>
      <c r="D606" s="1564"/>
      <c r="E606" s="1565"/>
      <c r="F606" s="1566"/>
    </row>
    <row r="607" spans="1:6" s="1486" customFormat="1">
      <c r="A607" s="1561"/>
      <c r="B607" s="1562"/>
      <c r="C607" s="1563"/>
      <c r="D607" s="1564"/>
      <c r="E607" s="1565"/>
      <c r="F607" s="1566"/>
    </row>
    <row r="608" spans="1:6" s="1486" customFormat="1">
      <c r="A608" s="1561"/>
      <c r="B608" s="1562"/>
      <c r="C608" s="1563"/>
      <c r="D608" s="1564"/>
      <c r="E608" s="1565"/>
      <c r="F608" s="1566"/>
    </row>
    <row r="609" spans="1:6" s="1486" customFormat="1">
      <c r="A609" s="1561"/>
      <c r="B609" s="1562"/>
      <c r="C609" s="1563"/>
      <c r="D609" s="1564"/>
      <c r="E609" s="1565"/>
      <c r="F609" s="1566"/>
    </row>
    <row r="610" spans="1:6" s="1486" customFormat="1">
      <c r="A610" s="1561"/>
      <c r="B610" s="1562"/>
      <c r="C610" s="1563"/>
      <c r="D610" s="1564"/>
      <c r="E610" s="1565"/>
      <c r="F610" s="1566"/>
    </row>
    <row r="611" spans="1:6" s="1486" customFormat="1">
      <c r="A611" s="1561"/>
      <c r="B611" s="1562"/>
      <c r="C611" s="1563"/>
      <c r="D611" s="1564"/>
      <c r="E611" s="1565"/>
      <c r="F611" s="1566"/>
    </row>
    <row r="612" spans="1:6" s="1486" customFormat="1">
      <c r="A612" s="1561"/>
      <c r="B612" s="1562"/>
      <c r="C612" s="1563"/>
      <c r="D612" s="1564"/>
      <c r="E612" s="1565"/>
      <c r="F612" s="1566"/>
    </row>
    <row r="613" spans="1:6" s="1486" customFormat="1">
      <c r="A613" s="1561"/>
      <c r="B613" s="1562"/>
      <c r="C613" s="1563"/>
      <c r="D613" s="1564"/>
      <c r="E613" s="1565"/>
      <c r="F613" s="1566"/>
    </row>
    <row r="614" spans="1:6" s="1486" customFormat="1">
      <c r="A614" s="1561"/>
      <c r="B614" s="1562"/>
      <c r="C614" s="1563"/>
      <c r="D614" s="1564"/>
      <c r="E614" s="1565"/>
      <c r="F614" s="1566"/>
    </row>
    <row r="615" spans="1:6" s="1486" customFormat="1">
      <c r="A615" s="1561"/>
      <c r="B615" s="1562"/>
      <c r="C615" s="1563"/>
      <c r="D615" s="1564"/>
      <c r="E615" s="1565"/>
      <c r="F615" s="1566"/>
    </row>
    <row r="616" spans="1:6" s="1486" customFormat="1">
      <c r="A616" s="1561"/>
      <c r="B616" s="1562"/>
      <c r="C616" s="1563"/>
      <c r="D616" s="1564"/>
      <c r="E616" s="1565"/>
      <c r="F616" s="1566"/>
    </row>
    <row r="617" spans="1:6" s="1486" customFormat="1">
      <c r="A617" s="1561"/>
      <c r="B617" s="1562"/>
      <c r="C617" s="1563"/>
      <c r="D617" s="1564"/>
      <c r="E617" s="1565"/>
      <c r="F617" s="1566"/>
    </row>
    <row r="618" spans="1:6" s="1486" customFormat="1">
      <c r="A618" s="1561"/>
      <c r="B618" s="1562"/>
      <c r="C618" s="1563"/>
      <c r="D618" s="1564"/>
      <c r="E618" s="1565"/>
      <c r="F618" s="1566"/>
    </row>
    <row r="619" spans="1:6" s="1486" customFormat="1">
      <c r="A619" s="1561"/>
      <c r="B619" s="1562"/>
      <c r="C619" s="1563"/>
      <c r="D619" s="1564"/>
      <c r="E619" s="1565"/>
      <c r="F619" s="1566"/>
    </row>
    <row r="620" spans="1:6" s="1486" customFormat="1">
      <c r="A620" s="1561"/>
      <c r="B620" s="1562"/>
      <c r="C620" s="1563"/>
      <c r="D620" s="1564"/>
      <c r="E620" s="1565"/>
      <c r="F620" s="1566"/>
    </row>
    <row r="621" spans="1:6" s="1486" customFormat="1">
      <c r="A621" s="1561"/>
      <c r="B621" s="1562"/>
      <c r="C621" s="1563"/>
      <c r="D621" s="1564"/>
      <c r="E621" s="1565"/>
      <c r="F621" s="1566"/>
    </row>
    <row r="622" spans="1:6" s="1486" customFormat="1">
      <c r="A622" s="1561"/>
      <c r="B622" s="1562"/>
      <c r="C622" s="1563"/>
      <c r="D622" s="1564"/>
      <c r="E622" s="1565"/>
      <c r="F622" s="1566"/>
    </row>
    <row r="623" spans="1:6" s="1486" customFormat="1">
      <c r="A623" s="1561"/>
      <c r="B623" s="1562"/>
      <c r="C623" s="1563"/>
      <c r="D623" s="1564"/>
      <c r="E623" s="1565"/>
      <c r="F623" s="1566"/>
    </row>
    <row r="624" spans="1:6" s="1486" customFormat="1">
      <c r="A624" s="1561"/>
      <c r="B624" s="1562"/>
      <c r="C624" s="1563"/>
      <c r="D624" s="1564"/>
      <c r="E624" s="1565"/>
      <c r="F624" s="1566"/>
    </row>
    <row r="625" spans="1:6" s="1486" customFormat="1">
      <c r="A625" s="1561"/>
      <c r="B625" s="1562"/>
      <c r="C625" s="1563"/>
      <c r="D625" s="1564"/>
      <c r="E625" s="1565"/>
      <c r="F625" s="1566"/>
    </row>
    <row r="626" spans="1:6" s="1486" customFormat="1">
      <c r="A626" s="1561"/>
      <c r="B626" s="1562"/>
      <c r="C626" s="1563"/>
      <c r="D626" s="1564"/>
      <c r="E626" s="1565"/>
      <c r="F626" s="1566"/>
    </row>
    <row r="627" spans="1:6" s="1486" customFormat="1">
      <c r="A627" s="1561"/>
      <c r="B627" s="1562"/>
      <c r="C627" s="1563"/>
      <c r="D627" s="1564"/>
      <c r="E627" s="1565"/>
      <c r="F627" s="1566"/>
    </row>
    <row r="628" spans="1:6" s="1486" customFormat="1">
      <c r="A628" s="1561"/>
      <c r="B628" s="1562"/>
      <c r="C628" s="1563"/>
      <c r="D628" s="1564"/>
      <c r="E628" s="1565"/>
      <c r="F628" s="1566"/>
    </row>
    <row r="629" spans="1:6" s="1486" customFormat="1">
      <c r="A629" s="1561"/>
      <c r="B629" s="1562"/>
      <c r="C629" s="1563"/>
      <c r="D629" s="1564"/>
      <c r="E629" s="1565"/>
      <c r="F629" s="1566"/>
    </row>
    <row r="630" spans="1:6" s="1486" customFormat="1">
      <c r="A630" s="1561"/>
      <c r="B630" s="1562"/>
      <c r="C630" s="1563"/>
      <c r="D630" s="1564"/>
      <c r="E630" s="1565"/>
      <c r="F630" s="1566"/>
    </row>
    <row r="631" spans="1:6" s="1486" customFormat="1">
      <c r="A631" s="1561"/>
      <c r="B631" s="1562"/>
      <c r="C631" s="1563"/>
      <c r="D631" s="1564"/>
      <c r="E631" s="1565"/>
      <c r="F631" s="1566"/>
    </row>
    <row r="632" spans="1:6" s="1486" customFormat="1">
      <c r="A632" s="1561"/>
      <c r="B632" s="1562"/>
      <c r="C632" s="1563"/>
      <c r="D632" s="1564"/>
      <c r="E632" s="1565"/>
      <c r="F632" s="1566"/>
    </row>
    <row r="633" spans="1:6" s="1486" customFormat="1">
      <c r="A633" s="1561"/>
      <c r="B633" s="1562"/>
      <c r="C633" s="1563"/>
      <c r="D633" s="1564"/>
      <c r="E633" s="1565"/>
      <c r="F633" s="1566"/>
    </row>
    <row r="634" spans="1:6" s="1486" customFormat="1">
      <c r="A634" s="1561"/>
      <c r="B634" s="1562"/>
      <c r="C634" s="1563"/>
      <c r="D634" s="1564"/>
      <c r="E634" s="1565"/>
      <c r="F634" s="1566"/>
    </row>
    <row r="635" spans="1:6" s="1486" customFormat="1">
      <c r="A635" s="1561"/>
      <c r="B635" s="1562"/>
      <c r="C635" s="1563"/>
      <c r="D635" s="1564"/>
      <c r="E635" s="1565"/>
      <c r="F635" s="1566"/>
    </row>
    <row r="636" spans="1:6" s="1486" customFormat="1">
      <c r="A636" s="1561"/>
      <c r="B636" s="1562"/>
      <c r="C636" s="1563"/>
      <c r="D636" s="1564"/>
      <c r="E636" s="1565"/>
      <c r="F636" s="1566"/>
    </row>
    <row r="637" spans="1:6" s="1486" customFormat="1">
      <c r="A637" s="1561"/>
      <c r="B637" s="1562"/>
      <c r="C637" s="1563"/>
      <c r="D637" s="1564"/>
      <c r="E637" s="1565"/>
      <c r="F637" s="1566"/>
    </row>
    <row r="638" spans="1:6" s="1486" customFormat="1">
      <c r="A638" s="1561"/>
      <c r="B638" s="1562"/>
      <c r="C638" s="1563"/>
      <c r="D638" s="1564"/>
      <c r="E638" s="1565"/>
      <c r="F638" s="1566"/>
    </row>
    <row r="639" spans="1:6" s="1486" customFormat="1">
      <c r="A639" s="1561"/>
      <c r="B639" s="1562"/>
      <c r="C639" s="1563"/>
      <c r="D639" s="1564"/>
      <c r="E639" s="1565"/>
      <c r="F639" s="1566"/>
    </row>
    <row r="640" spans="1:6" s="1486" customFormat="1">
      <c r="A640" s="1561"/>
      <c r="B640" s="1562"/>
      <c r="C640" s="1563"/>
      <c r="D640" s="1564"/>
      <c r="E640" s="1565"/>
      <c r="F640" s="1566"/>
    </row>
    <row r="641" spans="1:6" s="1486" customFormat="1">
      <c r="A641" s="1561"/>
      <c r="B641" s="1562"/>
      <c r="C641" s="1563"/>
      <c r="D641" s="1564"/>
      <c r="E641" s="1565"/>
      <c r="F641" s="1566"/>
    </row>
    <row r="642" spans="1:6" s="1486" customFormat="1">
      <c r="A642" s="1561"/>
      <c r="B642" s="1562"/>
      <c r="C642" s="1563"/>
      <c r="D642" s="1564"/>
      <c r="E642" s="1565"/>
      <c r="F642" s="1566"/>
    </row>
    <row r="643" spans="1:6" s="1486" customFormat="1">
      <c r="A643" s="1561"/>
      <c r="B643" s="1562"/>
      <c r="C643" s="1563"/>
      <c r="D643" s="1564"/>
      <c r="E643" s="1565"/>
      <c r="F643" s="1566"/>
    </row>
    <row r="644" spans="1:6" s="1486" customFormat="1">
      <c r="A644" s="1561"/>
      <c r="B644" s="1562"/>
      <c r="C644" s="1563"/>
      <c r="D644" s="1564"/>
      <c r="E644" s="1565"/>
      <c r="F644" s="1566"/>
    </row>
    <row r="645" spans="1:6" s="1486" customFormat="1">
      <c r="A645" s="1561"/>
      <c r="B645" s="1562"/>
      <c r="C645" s="1563"/>
      <c r="D645" s="1564"/>
      <c r="E645" s="1565"/>
      <c r="F645" s="1566"/>
    </row>
    <row r="646" spans="1:6" s="1486" customFormat="1">
      <c r="A646" s="1561"/>
      <c r="B646" s="1562"/>
      <c r="C646" s="1563"/>
      <c r="D646" s="1564"/>
      <c r="E646" s="1565"/>
      <c r="F646" s="1566"/>
    </row>
    <row r="647" spans="1:6" s="1486" customFormat="1">
      <c r="A647" s="1561"/>
      <c r="B647" s="1562"/>
      <c r="C647" s="1563"/>
      <c r="D647" s="1564"/>
      <c r="E647" s="1565"/>
      <c r="F647" s="1566"/>
    </row>
    <row r="648" spans="1:6" s="1486" customFormat="1">
      <c r="A648" s="1561"/>
      <c r="B648" s="1562"/>
      <c r="C648" s="1563"/>
      <c r="D648" s="1564"/>
      <c r="E648" s="1565"/>
      <c r="F648" s="1566"/>
    </row>
    <row r="649" spans="1:6" s="1486" customFormat="1">
      <c r="A649" s="1561"/>
      <c r="B649" s="1562"/>
      <c r="C649" s="1563"/>
      <c r="D649" s="1564"/>
      <c r="E649" s="1565"/>
      <c r="F649" s="1566"/>
    </row>
    <row r="650" spans="1:6" s="1486" customFormat="1">
      <c r="A650" s="1561"/>
      <c r="B650" s="1562"/>
      <c r="C650" s="1563"/>
      <c r="D650" s="1564"/>
      <c r="E650" s="1565"/>
      <c r="F650" s="1566"/>
    </row>
    <row r="651" spans="1:6" s="1486" customFormat="1">
      <c r="A651" s="1561"/>
      <c r="B651" s="1562"/>
      <c r="C651" s="1563"/>
      <c r="D651" s="1564"/>
      <c r="E651" s="1565"/>
      <c r="F651" s="1566"/>
    </row>
    <row r="652" spans="1:6" s="1486" customFormat="1">
      <c r="A652" s="1561"/>
      <c r="B652" s="1562"/>
      <c r="C652" s="1563"/>
      <c r="D652" s="1564"/>
      <c r="E652" s="1565"/>
      <c r="F652" s="1566"/>
    </row>
    <row r="653" spans="1:6" s="1486" customFormat="1">
      <c r="A653" s="1561"/>
      <c r="B653" s="1562"/>
      <c r="C653" s="1563"/>
      <c r="D653" s="1564"/>
      <c r="E653" s="1565"/>
      <c r="F653" s="1566"/>
    </row>
    <row r="654" spans="1:6" s="1486" customFormat="1">
      <c r="A654" s="1561"/>
      <c r="B654" s="1562"/>
      <c r="C654" s="1563"/>
      <c r="D654" s="1564"/>
      <c r="E654" s="1565"/>
      <c r="F654" s="1566"/>
    </row>
    <row r="655" spans="1:6" s="1486" customFormat="1">
      <c r="A655" s="1561"/>
      <c r="B655" s="1562"/>
      <c r="C655" s="1563"/>
      <c r="D655" s="1564"/>
      <c r="E655" s="1565"/>
      <c r="F655" s="1566"/>
    </row>
    <row r="656" spans="1:6" s="1486" customFormat="1">
      <c r="A656" s="1561"/>
      <c r="B656" s="1562"/>
      <c r="C656" s="1563"/>
      <c r="D656" s="1564"/>
      <c r="E656" s="1565"/>
      <c r="F656" s="1566"/>
    </row>
    <row r="657" spans="1:6" s="1486" customFormat="1">
      <c r="A657" s="1561"/>
      <c r="B657" s="1562"/>
      <c r="C657" s="1563"/>
      <c r="D657" s="1564"/>
      <c r="E657" s="1565"/>
      <c r="F657" s="1566"/>
    </row>
    <row r="658" spans="1:6" s="1486" customFormat="1">
      <c r="A658" s="1561"/>
      <c r="B658" s="1562"/>
      <c r="C658" s="1563"/>
      <c r="D658" s="1564"/>
      <c r="E658" s="1565"/>
      <c r="F658" s="1566"/>
    </row>
    <row r="659" spans="1:6" s="1486" customFormat="1">
      <c r="A659" s="1561"/>
      <c r="B659" s="1562"/>
      <c r="C659" s="1563"/>
      <c r="D659" s="1564"/>
      <c r="E659" s="1565"/>
      <c r="F659" s="1566"/>
    </row>
    <row r="660" spans="1:6" s="1486" customFormat="1">
      <c r="A660" s="1561"/>
      <c r="B660" s="1562"/>
      <c r="C660" s="1563"/>
      <c r="D660" s="1564"/>
      <c r="E660" s="1565"/>
      <c r="F660" s="1566"/>
    </row>
    <row r="661" spans="1:6" s="1486" customFormat="1">
      <c r="A661" s="1561"/>
      <c r="B661" s="1562"/>
      <c r="C661" s="1563"/>
      <c r="D661" s="1564"/>
      <c r="E661" s="1565"/>
      <c r="F661" s="1566"/>
    </row>
    <row r="662" spans="1:6" s="1486" customFormat="1">
      <c r="A662" s="1561"/>
      <c r="B662" s="1562"/>
      <c r="C662" s="1563"/>
      <c r="D662" s="1564"/>
      <c r="E662" s="1565"/>
      <c r="F662" s="1566"/>
    </row>
    <row r="663" spans="1:6" s="1486" customFormat="1">
      <c r="A663" s="1561"/>
      <c r="B663" s="1562"/>
      <c r="C663" s="1563"/>
      <c r="D663" s="1564"/>
      <c r="E663" s="1565"/>
      <c r="F663" s="1566"/>
    </row>
    <row r="664" spans="1:6" s="1486" customFormat="1">
      <c r="A664" s="1561"/>
      <c r="B664" s="1562"/>
      <c r="C664" s="1563"/>
      <c r="D664" s="1564"/>
      <c r="E664" s="1565"/>
      <c r="F664" s="1566"/>
    </row>
    <row r="665" spans="1:6" s="1486" customFormat="1">
      <c r="A665" s="1561"/>
      <c r="B665" s="1562"/>
      <c r="C665" s="1563"/>
      <c r="D665" s="1564"/>
      <c r="E665" s="1565"/>
      <c r="F665" s="1566"/>
    </row>
    <row r="666" spans="1:6" s="1486" customFormat="1">
      <c r="A666" s="1561"/>
      <c r="B666" s="1562"/>
      <c r="C666" s="1563"/>
      <c r="D666" s="1564"/>
      <c r="E666" s="1565"/>
      <c r="F666" s="1566"/>
    </row>
    <row r="667" spans="1:6" s="1486" customFormat="1">
      <c r="A667" s="1561"/>
      <c r="B667" s="1562"/>
      <c r="C667" s="1563"/>
      <c r="D667" s="1564"/>
      <c r="E667" s="1565"/>
      <c r="F667" s="1566"/>
    </row>
    <row r="668" spans="1:6" s="1486" customFormat="1">
      <c r="A668" s="1561"/>
      <c r="B668" s="1562"/>
      <c r="C668" s="1563"/>
      <c r="D668" s="1564"/>
      <c r="E668" s="1565"/>
      <c r="F668" s="1566"/>
    </row>
    <row r="669" spans="1:6" s="1486" customFormat="1">
      <c r="A669" s="1561"/>
      <c r="B669" s="1562"/>
      <c r="C669" s="1563"/>
      <c r="D669" s="1564"/>
      <c r="E669" s="1565"/>
      <c r="F669" s="1566"/>
    </row>
    <row r="670" spans="1:6" s="1486" customFormat="1">
      <c r="A670" s="1561"/>
      <c r="B670" s="1562"/>
      <c r="C670" s="1563"/>
      <c r="D670" s="1564"/>
      <c r="E670" s="1565"/>
      <c r="F670" s="1566"/>
    </row>
    <row r="671" spans="1:6" s="1486" customFormat="1">
      <c r="A671" s="1561"/>
      <c r="B671" s="1562"/>
      <c r="C671" s="1563"/>
      <c r="D671" s="1564"/>
      <c r="E671" s="1565"/>
      <c r="F671" s="1566"/>
    </row>
    <row r="672" spans="1:6" s="1486" customFormat="1">
      <c r="A672" s="1561"/>
      <c r="B672" s="1562"/>
      <c r="C672" s="1563"/>
      <c r="D672" s="1564"/>
      <c r="E672" s="1565"/>
      <c r="F672" s="1566"/>
    </row>
    <row r="673" spans="1:6" s="1486" customFormat="1">
      <c r="A673" s="1561"/>
      <c r="B673" s="1562"/>
      <c r="C673" s="1563"/>
      <c r="D673" s="1564"/>
      <c r="E673" s="1565"/>
      <c r="F673" s="1566"/>
    </row>
    <row r="674" spans="1:6" s="1486" customFormat="1">
      <c r="A674" s="1561"/>
      <c r="B674" s="1562"/>
      <c r="C674" s="1563"/>
      <c r="D674" s="1564"/>
      <c r="E674" s="1565"/>
      <c r="F674" s="1566"/>
    </row>
    <row r="675" spans="1:6" s="1486" customFormat="1">
      <c r="A675" s="1561"/>
      <c r="B675" s="1562"/>
      <c r="C675" s="1563"/>
      <c r="D675" s="1564"/>
      <c r="E675" s="1565"/>
      <c r="F675" s="1566"/>
    </row>
    <row r="676" spans="1:6" s="1486" customFormat="1">
      <c r="A676" s="1561"/>
      <c r="B676" s="1562"/>
      <c r="C676" s="1563"/>
      <c r="D676" s="1564"/>
      <c r="E676" s="1565"/>
      <c r="F676" s="1566"/>
    </row>
    <row r="677" spans="1:6" s="1486" customFormat="1">
      <c r="A677" s="1561"/>
      <c r="B677" s="1562"/>
      <c r="C677" s="1563"/>
      <c r="D677" s="1564"/>
      <c r="E677" s="1565"/>
      <c r="F677" s="1566"/>
    </row>
    <row r="678" spans="1:6" s="1486" customFormat="1">
      <c r="A678" s="1561"/>
      <c r="B678" s="1562"/>
      <c r="C678" s="1563"/>
      <c r="D678" s="1564"/>
      <c r="E678" s="1565"/>
      <c r="F678" s="1566"/>
    </row>
    <row r="679" spans="1:6" s="1486" customFormat="1">
      <c r="A679" s="1561"/>
      <c r="B679" s="1562"/>
      <c r="C679" s="1563"/>
      <c r="D679" s="1564"/>
      <c r="E679" s="1565"/>
      <c r="F679" s="1566"/>
    </row>
    <row r="680" spans="1:6" s="1486" customFormat="1">
      <c r="A680" s="1561"/>
      <c r="B680" s="1562"/>
      <c r="C680" s="1563"/>
      <c r="D680" s="1564"/>
      <c r="E680" s="1565"/>
      <c r="F680" s="1566"/>
    </row>
    <row r="681" spans="1:6" s="1486" customFormat="1">
      <c r="A681" s="1561"/>
      <c r="B681" s="1562"/>
      <c r="C681" s="1563"/>
      <c r="D681" s="1564"/>
      <c r="E681" s="1565"/>
      <c r="F681" s="1566"/>
    </row>
    <row r="682" spans="1:6" s="1486" customFormat="1">
      <c r="A682" s="1561"/>
      <c r="B682" s="1562"/>
      <c r="C682" s="1563"/>
      <c r="D682" s="1564"/>
      <c r="E682" s="1565"/>
      <c r="F682" s="1566"/>
    </row>
    <row r="683" spans="1:6" s="1486" customFormat="1">
      <c r="A683" s="1561"/>
      <c r="B683" s="1562"/>
      <c r="C683" s="1563"/>
      <c r="D683" s="1564"/>
      <c r="E683" s="1565"/>
      <c r="F683" s="1566"/>
    </row>
    <row r="684" spans="1:6" s="1486" customFormat="1">
      <c r="A684" s="1561"/>
      <c r="B684" s="1562"/>
      <c r="C684" s="1563"/>
      <c r="D684" s="1564"/>
      <c r="E684" s="1565"/>
      <c r="F684" s="1566"/>
    </row>
    <row r="685" spans="1:6" s="1486" customFormat="1">
      <c r="A685" s="1561"/>
      <c r="B685" s="1562"/>
      <c r="C685" s="1563"/>
      <c r="D685" s="1564"/>
      <c r="E685" s="1565"/>
      <c r="F685" s="1566"/>
    </row>
    <row r="686" spans="1:6" s="1486" customFormat="1">
      <c r="A686" s="1561"/>
      <c r="B686" s="1562"/>
      <c r="C686" s="1563"/>
      <c r="D686" s="1564"/>
      <c r="E686" s="1565"/>
      <c r="F686" s="1566"/>
    </row>
    <row r="687" spans="1:6" s="1486" customFormat="1">
      <c r="A687" s="1561"/>
      <c r="B687" s="1562"/>
      <c r="C687" s="1563"/>
      <c r="D687" s="1564"/>
      <c r="E687" s="1565"/>
      <c r="F687" s="1566"/>
    </row>
    <row r="688" spans="1:6" s="1486" customFormat="1">
      <c r="A688" s="1561"/>
      <c r="B688" s="1562"/>
      <c r="C688" s="1563"/>
      <c r="D688" s="1564"/>
      <c r="E688" s="1565"/>
      <c r="F688" s="1566"/>
    </row>
    <row r="689" spans="1:6" s="1486" customFormat="1">
      <c r="A689" s="1561"/>
      <c r="B689" s="1562"/>
      <c r="C689" s="1563"/>
      <c r="D689" s="1564"/>
      <c r="E689" s="1565"/>
      <c r="F689" s="1566"/>
    </row>
    <row r="690" spans="1:6" s="1486" customFormat="1">
      <c r="A690" s="1561"/>
      <c r="B690" s="1562"/>
      <c r="C690" s="1563"/>
      <c r="D690" s="1564"/>
      <c r="E690" s="1565"/>
      <c r="F690" s="1566"/>
    </row>
    <row r="691" spans="1:6" s="1486" customFormat="1">
      <c r="A691" s="1561"/>
      <c r="B691" s="1562"/>
      <c r="C691" s="1563"/>
      <c r="D691" s="1564"/>
      <c r="E691" s="1565"/>
      <c r="F691" s="1566"/>
    </row>
    <row r="692" spans="1:6" s="1486" customFormat="1">
      <c r="A692" s="1561"/>
      <c r="B692" s="1562"/>
      <c r="C692" s="1563"/>
      <c r="D692" s="1564"/>
      <c r="E692" s="1565"/>
      <c r="F692" s="1566"/>
    </row>
    <row r="693" spans="1:6" s="1486" customFormat="1">
      <c r="A693" s="1561"/>
      <c r="B693" s="1562"/>
      <c r="C693" s="1563"/>
      <c r="D693" s="1564"/>
      <c r="E693" s="1565"/>
      <c r="F693" s="1566"/>
    </row>
    <row r="694" spans="1:6" s="1486" customFormat="1">
      <c r="A694" s="1561"/>
      <c r="B694" s="1562"/>
      <c r="C694" s="1563"/>
      <c r="D694" s="1564"/>
      <c r="E694" s="1565"/>
      <c r="F694" s="1566"/>
    </row>
    <row r="695" spans="1:6" s="1486" customFormat="1">
      <c r="A695" s="1561"/>
      <c r="B695" s="1562"/>
      <c r="C695" s="1563"/>
      <c r="D695" s="1564"/>
      <c r="E695" s="1565"/>
      <c r="F695" s="1566"/>
    </row>
    <row r="696" spans="1:6" s="1486" customFormat="1">
      <c r="A696" s="1561"/>
      <c r="B696" s="1562"/>
      <c r="C696" s="1563"/>
      <c r="D696" s="1564"/>
      <c r="E696" s="1565"/>
      <c r="F696" s="1566"/>
    </row>
    <row r="697" spans="1:6" s="1486" customFormat="1">
      <c r="A697" s="1561"/>
      <c r="B697" s="1562"/>
      <c r="C697" s="1563"/>
      <c r="D697" s="1564"/>
      <c r="E697" s="1565"/>
      <c r="F697" s="1566"/>
    </row>
    <row r="698" spans="1:6" s="1486" customFormat="1">
      <c r="A698" s="1561"/>
      <c r="B698" s="1562"/>
      <c r="C698" s="1563"/>
      <c r="D698" s="1564"/>
      <c r="E698" s="1565"/>
      <c r="F698" s="1566"/>
    </row>
    <row r="699" spans="1:6" s="1486" customFormat="1">
      <c r="A699" s="1561"/>
      <c r="B699" s="1562"/>
      <c r="C699" s="1563"/>
      <c r="D699" s="1564"/>
      <c r="E699" s="1565"/>
      <c r="F699" s="1566"/>
    </row>
    <row r="700" spans="1:6" s="1486" customFormat="1">
      <c r="A700" s="1561"/>
      <c r="B700" s="1562"/>
      <c r="C700" s="1563"/>
      <c r="D700" s="1564"/>
      <c r="E700" s="1565"/>
      <c r="F700" s="1566"/>
    </row>
    <row r="701" spans="1:6" s="1486" customFormat="1">
      <c r="A701" s="1561"/>
      <c r="B701" s="1562"/>
      <c r="C701" s="1563"/>
      <c r="D701" s="1564"/>
      <c r="E701" s="1565"/>
      <c r="F701" s="1566"/>
    </row>
    <row r="702" spans="1:6" s="1486" customFormat="1">
      <c r="A702" s="1561"/>
      <c r="B702" s="1562"/>
      <c r="C702" s="1563"/>
      <c r="D702" s="1564"/>
      <c r="E702" s="1565"/>
      <c r="F702" s="1566"/>
    </row>
    <row r="703" spans="1:6" s="1486" customFormat="1">
      <c r="A703" s="1561"/>
      <c r="B703" s="1562"/>
      <c r="C703" s="1563"/>
      <c r="D703" s="1564"/>
      <c r="E703" s="1565"/>
      <c r="F703" s="1566"/>
    </row>
    <row r="704" spans="1:6" s="1486" customFormat="1">
      <c r="A704" s="1561"/>
      <c r="B704" s="1562"/>
      <c r="C704" s="1563"/>
      <c r="D704" s="1564"/>
      <c r="E704" s="1565"/>
      <c r="F704" s="1566"/>
    </row>
    <row r="705" spans="1:6" s="1486" customFormat="1">
      <c r="A705" s="1561"/>
      <c r="B705" s="1562"/>
      <c r="C705" s="1563"/>
      <c r="D705" s="1564"/>
      <c r="E705" s="1565"/>
      <c r="F705" s="1566"/>
    </row>
    <row r="706" spans="1:6" s="1486" customFormat="1">
      <c r="A706" s="1561"/>
      <c r="B706" s="1562"/>
      <c r="C706" s="1563"/>
      <c r="D706" s="1564"/>
      <c r="E706" s="1565"/>
      <c r="F706" s="1566"/>
    </row>
    <row r="707" spans="1:6" s="1486" customFormat="1">
      <c r="A707" s="1561"/>
      <c r="B707" s="1562"/>
      <c r="C707" s="1563"/>
      <c r="D707" s="1564"/>
      <c r="E707" s="1565"/>
      <c r="F707" s="1566"/>
    </row>
    <row r="708" spans="1:6" s="1486" customFormat="1">
      <c r="A708" s="1561"/>
      <c r="B708" s="1562"/>
      <c r="C708" s="1563"/>
      <c r="D708" s="1564"/>
      <c r="E708" s="1565"/>
      <c r="F708" s="1566"/>
    </row>
    <row r="709" spans="1:6" s="1486" customFormat="1">
      <c r="A709" s="1561"/>
      <c r="B709" s="1562"/>
      <c r="C709" s="1563"/>
      <c r="D709" s="1564"/>
      <c r="E709" s="1565"/>
      <c r="F709" s="1566"/>
    </row>
    <row r="710" spans="1:6" s="1486" customFormat="1">
      <c r="A710" s="1561"/>
      <c r="B710" s="1562"/>
      <c r="C710" s="1563"/>
      <c r="D710" s="1564"/>
      <c r="E710" s="1565"/>
      <c r="F710" s="1566"/>
    </row>
    <row r="711" spans="1:6" s="1486" customFormat="1">
      <c r="A711" s="1561"/>
      <c r="B711" s="1562"/>
      <c r="C711" s="1563"/>
      <c r="D711" s="1564"/>
      <c r="E711" s="1565"/>
      <c r="F711" s="1566"/>
    </row>
    <row r="712" spans="1:6" s="1486" customFormat="1">
      <c r="A712" s="1561"/>
      <c r="B712" s="1562"/>
      <c r="C712" s="1563"/>
      <c r="D712" s="1564"/>
      <c r="E712" s="1565"/>
      <c r="F712" s="1566"/>
    </row>
    <row r="713" spans="1:6" s="1486" customFormat="1">
      <c r="A713" s="1561"/>
      <c r="B713" s="1562"/>
      <c r="C713" s="1563"/>
      <c r="D713" s="1564"/>
      <c r="E713" s="1565"/>
      <c r="F713" s="1566"/>
    </row>
    <row r="714" spans="1:6" s="1486" customFormat="1">
      <c r="A714" s="1561"/>
      <c r="B714" s="1562"/>
      <c r="C714" s="1563"/>
      <c r="D714" s="1564"/>
      <c r="E714" s="1565"/>
      <c r="F714" s="1566"/>
    </row>
    <row r="715" spans="1:6" s="1486" customFormat="1">
      <c r="A715" s="1561"/>
      <c r="B715" s="1562"/>
      <c r="C715" s="1563"/>
      <c r="D715" s="1564"/>
      <c r="E715" s="1565"/>
      <c r="F715" s="1566"/>
    </row>
    <row r="716" spans="1:6" s="1486" customFormat="1">
      <c r="A716" s="1561"/>
      <c r="B716" s="1562"/>
      <c r="C716" s="1563"/>
      <c r="D716" s="1564"/>
      <c r="E716" s="1565"/>
      <c r="F716" s="1566"/>
    </row>
    <row r="717" spans="1:6" s="1486" customFormat="1">
      <c r="A717" s="1561"/>
      <c r="B717" s="1562"/>
      <c r="C717" s="1563"/>
      <c r="D717" s="1564"/>
      <c r="E717" s="1565"/>
      <c r="F717" s="1566"/>
    </row>
    <row r="718" spans="1:6" s="1486" customFormat="1">
      <c r="A718" s="1561"/>
      <c r="B718" s="1562"/>
      <c r="C718" s="1563"/>
      <c r="D718" s="1564"/>
      <c r="E718" s="1565"/>
      <c r="F718" s="1566"/>
    </row>
    <row r="719" spans="1:6" s="1486" customFormat="1">
      <c r="A719" s="1561"/>
      <c r="B719" s="1562"/>
      <c r="C719" s="1563"/>
      <c r="D719" s="1564"/>
      <c r="E719" s="1565"/>
      <c r="F719" s="1566"/>
    </row>
    <row r="720" spans="1:6" s="1486" customFormat="1">
      <c r="A720" s="1561"/>
      <c r="B720" s="1562"/>
      <c r="C720" s="1563"/>
      <c r="D720" s="1564"/>
      <c r="E720" s="1565"/>
      <c r="F720" s="1566"/>
    </row>
    <row r="721" spans="1:6" s="1486" customFormat="1">
      <c r="A721" s="1561"/>
      <c r="B721" s="1562"/>
      <c r="C721" s="1563"/>
      <c r="D721" s="1564"/>
      <c r="E721" s="1565"/>
      <c r="F721" s="1566"/>
    </row>
    <row r="722" spans="1:6" s="1486" customFormat="1">
      <c r="A722" s="1561"/>
      <c r="B722" s="1562"/>
      <c r="C722" s="1563"/>
      <c r="D722" s="1564"/>
      <c r="E722" s="1565"/>
      <c r="F722" s="1566"/>
    </row>
    <row r="723" spans="1:6" s="1486" customFormat="1">
      <c r="A723" s="1561"/>
      <c r="B723" s="1562"/>
      <c r="C723" s="1563"/>
      <c r="D723" s="1564"/>
      <c r="E723" s="1565"/>
      <c r="F723" s="1566"/>
    </row>
    <row r="724" spans="1:6" s="1486" customFormat="1">
      <c r="A724" s="1561"/>
      <c r="B724" s="1562"/>
      <c r="C724" s="1563"/>
      <c r="D724" s="1564"/>
      <c r="E724" s="1565"/>
      <c r="F724" s="1566"/>
    </row>
    <row r="725" spans="1:6" s="1486" customFormat="1">
      <c r="A725" s="1561"/>
      <c r="B725" s="1562"/>
      <c r="C725" s="1563"/>
      <c r="D725" s="1564"/>
      <c r="E725" s="1565"/>
      <c r="F725" s="1566"/>
    </row>
    <row r="726" spans="1:6" s="1486" customFormat="1">
      <c r="A726" s="1561"/>
      <c r="B726" s="1562"/>
      <c r="C726" s="1563"/>
      <c r="D726" s="1564"/>
      <c r="E726" s="1565"/>
      <c r="F726" s="1566"/>
    </row>
    <row r="727" spans="1:6" s="1486" customFormat="1">
      <c r="A727" s="1561"/>
      <c r="B727" s="1562"/>
      <c r="C727" s="1563"/>
      <c r="D727" s="1564"/>
      <c r="E727" s="1565"/>
      <c r="F727" s="1566"/>
    </row>
    <row r="728" spans="1:6" s="1486" customFormat="1">
      <c r="A728" s="1561"/>
      <c r="B728" s="1562"/>
      <c r="C728" s="1563"/>
      <c r="D728" s="1564"/>
      <c r="E728" s="1565"/>
      <c r="F728" s="1566"/>
    </row>
    <row r="729" spans="1:6" s="1486" customFormat="1">
      <c r="A729" s="1561"/>
      <c r="B729" s="1562"/>
      <c r="C729" s="1563"/>
      <c r="D729" s="1564"/>
      <c r="E729" s="1565"/>
      <c r="F729" s="1566"/>
    </row>
    <row r="730" spans="1:6" s="1486" customFormat="1">
      <c r="A730" s="1561"/>
      <c r="B730" s="1562"/>
      <c r="C730" s="1563"/>
      <c r="D730" s="1564"/>
      <c r="E730" s="1565"/>
      <c r="F730" s="1566"/>
    </row>
    <row r="731" spans="1:6" s="1486" customFormat="1">
      <c r="A731" s="1561"/>
      <c r="B731" s="1562"/>
      <c r="C731" s="1563"/>
      <c r="D731" s="1564"/>
      <c r="E731" s="1565"/>
      <c r="F731" s="1566"/>
    </row>
    <row r="732" spans="1:6" s="1486" customFormat="1">
      <c r="A732" s="1561"/>
      <c r="B732" s="1562"/>
      <c r="C732" s="1563"/>
      <c r="D732" s="1564"/>
      <c r="E732" s="1565"/>
      <c r="F732" s="1566"/>
    </row>
    <row r="733" spans="1:6" s="1486" customFormat="1">
      <c r="A733" s="1561"/>
      <c r="B733" s="1562"/>
      <c r="C733" s="1563"/>
      <c r="D733" s="1564"/>
      <c r="E733" s="1565"/>
      <c r="F733" s="1566"/>
    </row>
    <row r="734" spans="1:6" s="1486" customFormat="1">
      <c r="A734" s="1561"/>
      <c r="B734" s="1562"/>
      <c r="C734" s="1563"/>
      <c r="D734" s="1564"/>
      <c r="E734" s="1565"/>
      <c r="F734" s="1566"/>
    </row>
    <row r="735" spans="1:6" s="1486" customFormat="1">
      <c r="A735" s="1561"/>
      <c r="B735" s="1562"/>
      <c r="C735" s="1563"/>
      <c r="D735" s="1564"/>
      <c r="E735" s="1565"/>
      <c r="F735" s="1566"/>
    </row>
    <row r="736" spans="1:6" s="1486" customFormat="1">
      <c r="A736" s="1561"/>
      <c r="B736" s="1562"/>
      <c r="C736" s="1563"/>
      <c r="D736" s="1564"/>
      <c r="E736" s="1565"/>
      <c r="F736" s="1566"/>
    </row>
    <row r="737" spans="1:6" s="1486" customFormat="1">
      <c r="A737" s="1561"/>
      <c r="B737" s="1562"/>
      <c r="C737" s="1563"/>
      <c r="D737" s="1564"/>
      <c r="E737" s="1565"/>
      <c r="F737" s="1566"/>
    </row>
    <row r="738" spans="1:6" s="1486" customFormat="1">
      <c r="A738" s="1561"/>
      <c r="B738" s="1562"/>
      <c r="C738" s="1563"/>
      <c r="D738" s="1564"/>
      <c r="E738" s="1565"/>
      <c r="F738" s="1566"/>
    </row>
    <row r="739" spans="1:6" s="1486" customFormat="1">
      <c r="A739" s="1561"/>
      <c r="B739" s="1562"/>
      <c r="C739" s="1563"/>
      <c r="D739" s="1564"/>
      <c r="E739" s="1565"/>
      <c r="F739" s="1566"/>
    </row>
    <row r="740" spans="1:6" s="1486" customFormat="1">
      <c r="A740" s="1561"/>
      <c r="B740" s="1562"/>
      <c r="C740" s="1563"/>
      <c r="D740" s="1564"/>
      <c r="E740" s="1565"/>
      <c r="F740" s="1566"/>
    </row>
    <row r="741" spans="1:6" s="1486" customFormat="1">
      <c r="A741" s="1561"/>
      <c r="B741" s="1562"/>
      <c r="C741" s="1563"/>
      <c r="D741" s="1564"/>
      <c r="E741" s="1565"/>
      <c r="F741" s="1566"/>
    </row>
    <row r="742" spans="1:6" s="1486" customFormat="1">
      <c r="A742" s="1561"/>
      <c r="B742" s="1562"/>
      <c r="C742" s="1563"/>
      <c r="D742" s="1564"/>
      <c r="E742" s="1565"/>
      <c r="F742" s="1566"/>
    </row>
    <row r="743" spans="1:6" s="1486" customFormat="1">
      <c r="A743" s="1561"/>
      <c r="B743" s="1562"/>
      <c r="C743" s="1563"/>
      <c r="D743" s="1564"/>
      <c r="E743" s="1565"/>
      <c r="F743" s="1566"/>
    </row>
    <row r="744" spans="1:6" s="1486" customFormat="1">
      <c r="A744" s="1561"/>
      <c r="B744" s="1562"/>
      <c r="C744" s="1563"/>
      <c r="D744" s="1564"/>
      <c r="E744" s="1565"/>
      <c r="F744" s="1566"/>
    </row>
    <row r="745" spans="1:6" s="1486" customFormat="1">
      <c r="A745" s="1561"/>
      <c r="B745" s="1562"/>
      <c r="C745" s="1563"/>
      <c r="D745" s="1564"/>
      <c r="E745" s="1565"/>
      <c r="F745" s="1566"/>
    </row>
    <row r="746" spans="1:6" s="1486" customFormat="1">
      <c r="A746" s="1561"/>
      <c r="B746" s="1562"/>
      <c r="C746" s="1563"/>
      <c r="D746" s="1564"/>
      <c r="E746" s="1565"/>
      <c r="F746" s="1566"/>
    </row>
    <row r="747" spans="1:6" s="1486" customFormat="1">
      <c r="A747" s="1561"/>
      <c r="B747" s="1562"/>
      <c r="C747" s="1563"/>
      <c r="D747" s="1564"/>
      <c r="E747" s="1565"/>
      <c r="F747" s="1566"/>
    </row>
    <row r="748" spans="1:6" s="1486" customFormat="1">
      <c r="A748" s="1561"/>
      <c r="B748" s="1562"/>
      <c r="C748" s="1563"/>
      <c r="D748" s="1564"/>
      <c r="E748" s="1565"/>
      <c r="F748" s="1566"/>
    </row>
    <row r="749" spans="1:6" s="1486" customFormat="1">
      <c r="A749" s="1561"/>
      <c r="B749" s="1562"/>
      <c r="C749" s="1563"/>
      <c r="D749" s="1564"/>
      <c r="E749" s="1565"/>
      <c r="F749" s="1566"/>
    </row>
    <row r="750" spans="1:6" s="1486" customFormat="1">
      <c r="A750" s="1561"/>
      <c r="B750" s="1562"/>
      <c r="C750" s="1563"/>
      <c r="D750" s="1564"/>
      <c r="E750" s="1565"/>
      <c r="F750" s="1566"/>
    </row>
    <row r="751" spans="1:6" s="1486" customFormat="1">
      <c r="A751" s="1561"/>
      <c r="B751" s="1562"/>
      <c r="C751" s="1563"/>
      <c r="D751" s="1564"/>
      <c r="E751" s="1565"/>
      <c r="F751" s="1566"/>
    </row>
    <row r="752" spans="1:6" s="1486" customFormat="1">
      <c r="A752" s="1561"/>
      <c r="B752" s="1562"/>
      <c r="C752" s="1563"/>
      <c r="D752" s="1564"/>
      <c r="E752" s="1565"/>
      <c r="F752" s="1566"/>
    </row>
    <row r="753" spans="1:6" s="1486" customFormat="1">
      <c r="A753" s="1561"/>
      <c r="B753" s="1562"/>
      <c r="C753" s="1563"/>
      <c r="D753" s="1564"/>
      <c r="E753" s="1565"/>
      <c r="F753" s="1566"/>
    </row>
    <row r="754" spans="1:6" s="1486" customFormat="1">
      <c r="A754" s="1561"/>
      <c r="B754" s="1562"/>
      <c r="C754" s="1563"/>
      <c r="D754" s="1564"/>
      <c r="E754" s="1565"/>
      <c r="F754" s="1566"/>
    </row>
    <row r="755" spans="1:6" s="1486" customFormat="1">
      <c r="A755" s="1561"/>
      <c r="B755" s="1562"/>
      <c r="C755" s="1563"/>
      <c r="D755" s="1564"/>
      <c r="E755" s="1565"/>
      <c r="F755" s="1566"/>
    </row>
    <row r="756" spans="1:6" s="1486" customFormat="1">
      <c r="A756" s="1561"/>
      <c r="B756" s="1562"/>
      <c r="C756" s="1563"/>
      <c r="D756" s="1564"/>
      <c r="E756" s="1565"/>
      <c r="F756" s="1566"/>
    </row>
    <row r="757" spans="1:6" s="1486" customFormat="1">
      <c r="A757" s="1561"/>
      <c r="B757" s="1562"/>
      <c r="C757" s="1563"/>
      <c r="D757" s="1564"/>
      <c r="E757" s="1565"/>
      <c r="F757" s="1566"/>
    </row>
    <row r="758" spans="1:6" s="1486" customFormat="1">
      <c r="A758" s="1561"/>
      <c r="B758" s="1562"/>
      <c r="C758" s="1563"/>
      <c r="D758" s="1564"/>
      <c r="E758" s="1565"/>
      <c r="F758" s="1566"/>
    </row>
    <row r="759" spans="1:6" s="1486" customFormat="1">
      <c r="A759" s="1561"/>
      <c r="B759" s="1562"/>
      <c r="C759" s="1563"/>
      <c r="D759" s="1564"/>
      <c r="E759" s="1565"/>
      <c r="F759" s="1566"/>
    </row>
    <row r="760" spans="1:6" s="1486" customFormat="1">
      <c r="A760" s="1561"/>
      <c r="B760" s="1562"/>
      <c r="C760" s="1563"/>
      <c r="D760" s="1564"/>
      <c r="E760" s="1565"/>
      <c r="F760" s="1566"/>
    </row>
    <row r="761" spans="1:6" s="1486" customFormat="1">
      <c r="A761" s="1561"/>
      <c r="B761" s="1562"/>
      <c r="C761" s="1563"/>
      <c r="D761" s="1564"/>
      <c r="E761" s="1565"/>
      <c r="F761" s="1566"/>
    </row>
    <row r="762" spans="1:6" s="1486" customFormat="1">
      <c r="A762" s="1561"/>
      <c r="B762" s="1562"/>
      <c r="C762" s="1563"/>
      <c r="D762" s="1564"/>
      <c r="E762" s="1565"/>
      <c r="F762" s="1566"/>
    </row>
    <row r="763" spans="1:6" s="1486" customFormat="1">
      <c r="A763" s="1561"/>
      <c r="B763" s="1562"/>
      <c r="C763" s="1563"/>
      <c r="D763" s="1564"/>
      <c r="E763" s="1565"/>
      <c r="F763" s="1566"/>
    </row>
    <row r="764" spans="1:6" s="1486" customFormat="1">
      <c r="A764" s="1561"/>
      <c r="B764" s="1562"/>
      <c r="C764" s="1563"/>
      <c r="D764" s="1564"/>
      <c r="E764" s="1565"/>
      <c r="F764" s="1566"/>
    </row>
    <row r="765" spans="1:6" s="1486" customFormat="1">
      <c r="A765" s="1561"/>
      <c r="B765" s="1562"/>
      <c r="C765" s="1563"/>
      <c r="D765" s="1564"/>
      <c r="E765" s="1565"/>
      <c r="F765" s="1566"/>
    </row>
    <row r="766" spans="1:6" s="1486" customFormat="1">
      <c r="A766" s="1561"/>
      <c r="B766" s="1562"/>
      <c r="C766" s="1563"/>
      <c r="D766" s="1564"/>
      <c r="E766" s="1565"/>
      <c r="F766" s="1566"/>
    </row>
    <row r="767" spans="1:6" s="1486" customFormat="1">
      <c r="A767" s="1561"/>
      <c r="B767" s="1562"/>
      <c r="C767" s="1563"/>
      <c r="D767" s="1564"/>
      <c r="E767" s="1565"/>
      <c r="F767" s="1566"/>
    </row>
    <row r="768" spans="1:6" s="1486" customFormat="1">
      <c r="A768" s="1561"/>
      <c r="B768" s="1562"/>
      <c r="C768" s="1563"/>
      <c r="D768" s="1564"/>
      <c r="E768" s="1565"/>
      <c r="F768" s="1566"/>
    </row>
    <row r="769" spans="1:6" s="1486" customFormat="1">
      <c r="A769" s="1561"/>
      <c r="B769" s="1562"/>
      <c r="C769" s="1563"/>
      <c r="D769" s="1564"/>
      <c r="E769" s="1565"/>
      <c r="F769" s="1566"/>
    </row>
    <row r="770" spans="1:6" s="1486" customFormat="1">
      <c r="A770" s="1561"/>
      <c r="B770" s="1562"/>
      <c r="C770" s="1563"/>
      <c r="D770" s="1564"/>
      <c r="E770" s="1565"/>
      <c r="F770" s="1566"/>
    </row>
    <row r="771" spans="1:6" s="1486" customFormat="1">
      <c r="A771" s="1561"/>
      <c r="B771" s="1562"/>
      <c r="C771" s="1563"/>
      <c r="D771" s="1564"/>
      <c r="E771" s="1565"/>
      <c r="F771" s="1566"/>
    </row>
    <row r="772" spans="1:6" s="1486" customFormat="1">
      <c r="A772" s="1561"/>
      <c r="B772" s="1562"/>
      <c r="C772" s="1563"/>
      <c r="D772" s="1564"/>
      <c r="E772" s="1565"/>
      <c r="F772" s="1566"/>
    </row>
    <row r="773" spans="1:6" s="1486" customFormat="1">
      <c r="A773" s="1561"/>
      <c r="B773" s="1562"/>
      <c r="C773" s="1563"/>
      <c r="D773" s="1564"/>
      <c r="E773" s="1565"/>
      <c r="F773" s="1566"/>
    </row>
    <row r="774" spans="1:6" s="1486" customFormat="1">
      <c r="A774" s="1561"/>
      <c r="B774" s="1562"/>
      <c r="C774" s="1563"/>
      <c r="D774" s="1564"/>
      <c r="E774" s="1565"/>
      <c r="F774" s="1566"/>
    </row>
    <row r="775" spans="1:6" s="1486" customFormat="1">
      <c r="A775" s="1561"/>
      <c r="B775" s="1562"/>
      <c r="C775" s="1563"/>
      <c r="D775" s="1564"/>
      <c r="E775" s="1565"/>
      <c r="F775" s="1566"/>
    </row>
    <row r="776" spans="1:6" s="1486" customFormat="1">
      <c r="A776" s="1561"/>
      <c r="B776" s="1562"/>
      <c r="C776" s="1563"/>
      <c r="D776" s="1564"/>
      <c r="E776" s="1565"/>
      <c r="F776" s="1566"/>
    </row>
    <row r="777" spans="1:6" s="1486" customFormat="1">
      <c r="A777" s="1561"/>
      <c r="B777" s="1562"/>
      <c r="C777" s="1563"/>
      <c r="D777" s="1564"/>
      <c r="E777" s="1565"/>
      <c r="F777" s="1566"/>
    </row>
    <row r="778" spans="1:6" s="1486" customFormat="1">
      <c r="A778" s="1561"/>
      <c r="B778" s="1562"/>
      <c r="C778" s="1563"/>
      <c r="D778" s="1564"/>
      <c r="E778" s="1565"/>
      <c r="F778" s="1566"/>
    </row>
    <row r="779" spans="1:6" s="1486" customFormat="1">
      <c r="A779" s="1561"/>
      <c r="B779" s="1562"/>
      <c r="C779" s="1563"/>
      <c r="D779" s="1564"/>
      <c r="E779" s="1565"/>
      <c r="F779" s="1566"/>
    </row>
    <row r="780" spans="1:6" s="1486" customFormat="1">
      <c r="A780" s="1561"/>
      <c r="B780" s="1562"/>
      <c r="C780" s="1563"/>
      <c r="D780" s="1564"/>
      <c r="E780" s="1565"/>
      <c r="F780" s="1566"/>
    </row>
    <row r="781" spans="1:6" s="1486" customFormat="1">
      <c r="A781" s="1561"/>
      <c r="B781" s="1562"/>
      <c r="C781" s="1563"/>
      <c r="D781" s="1564"/>
      <c r="E781" s="1565"/>
      <c r="F781" s="1566"/>
    </row>
    <row r="782" spans="1:6" s="1486" customFormat="1">
      <c r="A782" s="1561"/>
      <c r="B782" s="1562"/>
      <c r="C782" s="1563"/>
      <c r="D782" s="1564"/>
      <c r="E782" s="1565"/>
      <c r="F782" s="1566"/>
    </row>
    <row r="783" spans="1:6" s="1486" customFormat="1">
      <c r="A783" s="1561"/>
      <c r="B783" s="1562"/>
      <c r="C783" s="1563"/>
      <c r="D783" s="1564"/>
      <c r="E783" s="1565"/>
      <c r="F783" s="1566"/>
    </row>
    <row r="784" spans="1:6" s="1486" customFormat="1">
      <c r="A784" s="1561"/>
      <c r="B784" s="1562"/>
      <c r="C784" s="1563"/>
      <c r="D784" s="1564"/>
      <c r="E784" s="1565"/>
      <c r="F784" s="1566"/>
    </row>
    <row r="785" spans="1:6" s="1486" customFormat="1">
      <c r="A785" s="1561"/>
      <c r="B785" s="1562"/>
      <c r="C785" s="1563"/>
      <c r="D785" s="1564"/>
      <c r="E785" s="1565"/>
      <c r="F785" s="1566"/>
    </row>
    <row r="786" spans="1:6" s="1486" customFormat="1">
      <c r="A786" s="1561"/>
      <c r="B786" s="1562"/>
      <c r="C786" s="1563"/>
      <c r="D786" s="1564"/>
      <c r="E786" s="1565"/>
      <c r="F786" s="1566"/>
    </row>
    <row r="787" spans="1:6" s="1486" customFormat="1">
      <c r="A787" s="1561"/>
      <c r="B787" s="1562"/>
      <c r="C787" s="1563"/>
      <c r="D787" s="1564"/>
      <c r="E787" s="1565"/>
      <c r="F787" s="1566"/>
    </row>
    <row r="788" spans="1:6" s="1486" customFormat="1">
      <c r="A788" s="1561"/>
      <c r="B788" s="1562"/>
      <c r="C788" s="1563"/>
      <c r="D788" s="1564"/>
      <c r="E788" s="1565"/>
      <c r="F788" s="1566"/>
    </row>
    <row r="789" spans="1:6" s="1486" customFormat="1">
      <c r="A789" s="1561"/>
      <c r="B789" s="1562"/>
      <c r="C789" s="1563"/>
      <c r="D789" s="1564"/>
      <c r="E789" s="1565"/>
      <c r="F789" s="1566"/>
    </row>
    <row r="790" spans="1:6" s="1486" customFormat="1">
      <c r="A790" s="1561"/>
      <c r="B790" s="1562"/>
      <c r="C790" s="1563"/>
      <c r="D790" s="1564"/>
      <c r="E790" s="1565"/>
      <c r="F790" s="1566"/>
    </row>
    <row r="791" spans="1:6" s="1486" customFormat="1">
      <c r="A791" s="1561"/>
      <c r="B791" s="1562"/>
      <c r="C791" s="1563"/>
      <c r="D791" s="1564"/>
      <c r="E791" s="1565"/>
      <c r="F791" s="1566"/>
    </row>
    <row r="792" spans="1:6" s="1486" customFormat="1">
      <c r="A792" s="1561"/>
      <c r="B792" s="1562"/>
      <c r="C792" s="1563"/>
      <c r="D792" s="1564"/>
      <c r="E792" s="1565"/>
      <c r="F792" s="1566"/>
    </row>
    <row r="793" spans="1:6" s="1486" customFormat="1">
      <c r="A793" s="1561"/>
      <c r="B793" s="1562"/>
      <c r="C793" s="1563"/>
      <c r="D793" s="1564"/>
      <c r="E793" s="1565"/>
      <c r="F793" s="1566"/>
    </row>
    <row r="794" spans="1:6" s="1486" customFormat="1">
      <c r="A794" s="1561"/>
      <c r="B794" s="1562"/>
      <c r="C794" s="1563"/>
      <c r="D794" s="1564"/>
      <c r="E794" s="1565"/>
      <c r="F794" s="1566"/>
    </row>
    <row r="795" spans="1:6" s="1486" customFormat="1">
      <c r="A795" s="1561"/>
      <c r="B795" s="1562"/>
      <c r="C795" s="1563"/>
      <c r="D795" s="1564"/>
      <c r="E795" s="1565"/>
      <c r="F795" s="1566"/>
    </row>
    <row r="796" spans="1:6" s="1486" customFormat="1">
      <c r="A796" s="1561"/>
      <c r="B796" s="1562"/>
      <c r="C796" s="1563"/>
      <c r="D796" s="1564"/>
      <c r="E796" s="1565"/>
      <c r="F796" s="1566"/>
    </row>
    <row r="797" spans="1:6" s="1486" customFormat="1">
      <c r="A797" s="1561"/>
      <c r="B797" s="1562"/>
      <c r="C797" s="1563"/>
      <c r="D797" s="1564"/>
      <c r="E797" s="1565"/>
      <c r="F797" s="1566"/>
    </row>
    <row r="798" spans="1:6" s="1486" customFormat="1">
      <c r="A798" s="1561"/>
      <c r="B798" s="1562"/>
      <c r="C798" s="1563"/>
      <c r="D798" s="1564"/>
      <c r="E798" s="1565"/>
      <c r="F798" s="1566"/>
    </row>
    <row r="799" spans="1:6" s="1486" customFormat="1">
      <c r="A799" s="1561"/>
      <c r="B799" s="1562"/>
      <c r="C799" s="1563"/>
      <c r="D799" s="1564"/>
      <c r="E799" s="1565"/>
      <c r="F799" s="1566"/>
    </row>
    <row r="800" spans="1:6" s="1486" customFormat="1">
      <c r="A800" s="1561"/>
      <c r="B800" s="1562"/>
      <c r="C800" s="1563"/>
      <c r="D800" s="1564"/>
      <c r="E800" s="1565"/>
      <c r="F800" s="1566"/>
    </row>
    <row r="801" spans="1:6" s="1486" customFormat="1">
      <c r="A801" s="1561"/>
      <c r="B801" s="1562"/>
      <c r="C801" s="1563"/>
      <c r="D801" s="1564"/>
      <c r="E801" s="1565"/>
      <c r="F801" s="1566"/>
    </row>
    <row r="802" spans="1:6" s="1486" customFormat="1">
      <c r="A802" s="1561"/>
      <c r="B802" s="1562"/>
      <c r="C802" s="1563"/>
      <c r="D802" s="1564"/>
      <c r="E802" s="1565"/>
      <c r="F802" s="1566"/>
    </row>
    <row r="803" spans="1:6" s="1486" customFormat="1">
      <c r="A803" s="1561"/>
      <c r="B803" s="1562"/>
      <c r="C803" s="1563"/>
      <c r="D803" s="1564"/>
      <c r="E803" s="1565"/>
      <c r="F803" s="1566"/>
    </row>
    <row r="804" spans="1:6" s="1486" customFormat="1">
      <c r="A804" s="1561"/>
      <c r="B804" s="1562"/>
      <c r="C804" s="1563"/>
      <c r="D804" s="1564"/>
      <c r="E804" s="1565"/>
      <c r="F804" s="1566"/>
    </row>
    <row r="805" spans="1:6" s="1486" customFormat="1">
      <c r="A805" s="1561"/>
      <c r="B805" s="1562"/>
      <c r="C805" s="1563"/>
      <c r="D805" s="1564"/>
      <c r="E805" s="1565"/>
      <c r="F805" s="1566"/>
    </row>
    <row r="806" spans="1:6" s="1486" customFormat="1">
      <c r="A806" s="1561"/>
      <c r="B806" s="1562"/>
      <c r="C806" s="1563"/>
      <c r="D806" s="1564"/>
      <c r="E806" s="1565"/>
      <c r="F806" s="1566"/>
    </row>
    <row r="807" spans="1:6" s="1486" customFormat="1">
      <c r="A807" s="1561"/>
      <c r="B807" s="1562"/>
      <c r="C807" s="1563"/>
      <c r="D807" s="1564"/>
      <c r="E807" s="1565"/>
      <c r="F807" s="1566"/>
    </row>
    <row r="808" spans="1:6" s="1486" customFormat="1">
      <c r="A808" s="1561"/>
      <c r="B808" s="1562"/>
      <c r="C808" s="1563"/>
      <c r="D808" s="1564"/>
      <c r="E808" s="1565"/>
      <c r="F808" s="1566"/>
    </row>
    <row r="809" spans="1:6" s="1486" customFormat="1">
      <c r="A809" s="1561"/>
      <c r="B809" s="1562"/>
      <c r="C809" s="1563"/>
      <c r="D809" s="1564"/>
      <c r="E809" s="1565"/>
      <c r="F809" s="1566"/>
    </row>
    <row r="810" spans="1:6" s="1486" customFormat="1">
      <c r="A810" s="1561"/>
      <c r="B810" s="1562"/>
      <c r="C810" s="1563"/>
      <c r="D810" s="1564"/>
      <c r="E810" s="1565"/>
      <c r="F810" s="1566"/>
    </row>
    <row r="811" spans="1:6" s="1486" customFormat="1">
      <c r="A811" s="1561"/>
      <c r="B811" s="1562"/>
      <c r="C811" s="1563"/>
      <c r="D811" s="1564"/>
      <c r="E811" s="1565"/>
      <c r="F811" s="1566"/>
    </row>
    <row r="812" spans="1:6" s="1486" customFormat="1">
      <c r="A812" s="1561"/>
      <c r="B812" s="1562"/>
      <c r="C812" s="1563"/>
      <c r="D812" s="1564"/>
      <c r="E812" s="1565"/>
      <c r="F812" s="1566"/>
    </row>
    <row r="813" spans="1:6" s="1486" customFormat="1">
      <c r="A813" s="1561"/>
      <c r="B813" s="1562"/>
      <c r="C813" s="1563"/>
      <c r="D813" s="1564"/>
      <c r="E813" s="1565"/>
      <c r="F813" s="1566"/>
    </row>
    <row r="814" spans="1:6" s="1486" customFormat="1">
      <c r="A814" s="1561"/>
      <c r="B814" s="1562"/>
      <c r="C814" s="1563"/>
      <c r="D814" s="1564"/>
      <c r="E814" s="1565"/>
      <c r="F814" s="1566"/>
    </row>
    <row r="815" spans="1:6" s="1486" customFormat="1">
      <c r="A815" s="1561"/>
      <c r="B815" s="1562"/>
      <c r="C815" s="1563"/>
      <c r="D815" s="1564"/>
      <c r="E815" s="1565"/>
      <c r="F815" s="1566"/>
    </row>
    <row r="816" spans="1:6" s="1486" customFormat="1">
      <c r="A816" s="1561"/>
      <c r="B816" s="1562"/>
      <c r="C816" s="1563"/>
      <c r="D816" s="1564"/>
      <c r="E816" s="1565"/>
      <c r="F816" s="1566"/>
    </row>
    <row r="817" spans="1:6" s="1486" customFormat="1">
      <c r="A817" s="1561"/>
      <c r="B817" s="1562"/>
      <c r="C817" s="1563"/>
      <c r="D817" s="1564"/>
      <c r="E817" s="1565"/>
      <c r="F817" s="1566"/>
    </row>
    <row r="818" spans="1:6" s="1486" customFormat="1">
      <c r="A818" s="1561"/>
      <c r="B818" s="1562"/>
      <c r="C818" s="1563"/>
      <c r="D818" s="1564"/>
      <c r="E818" s="1565"/>
      <c r="F818" s="1566"/>
    </row>
    <row r="819" spans="1:6" s="1486" customFormat="1">
      <c r="A819" s="1561"/>
      <c r="B819" s="1562"/>
      <c r="C819" s="1563"/>
      <c r="D819" s="1564"/>
      <c r="E819" s="1565"/>
      <c r="F819" s="1566"/>
    </row>
    <row r="820" spans="1:6" s="1486" customFormat="1">
      <c r="A820" s="1561"/>
      <c r="B820" s="1562"/>
      <c r="C820" s="1563"/>
      <c r="D820" s="1564"/>
      <c r="E820" s="1565"/>
      <c r="F820" s="1566"/>
    </row>
    <row r="821" spans="1:6" s="1486" customFormat="1">
      <c r="A821" s="1561"/>
      <c r="B821" s="1562"/>
      <c r="C821" s="1563"/>
      <c r="D821" s="1564"/>
      <c r="E821" s="1565"/>
      <c r="F821" s="1566"/>
    </row>
    <row r="822" spans="1:6" s="1486" customFormat="1">
      <c r="A822" s="1561"/>
      <c r="B822" s="1562"/>
      <c r="C822" s="1563"/>
      <c r="D822" s="1564"/>
      <c r="E822" s="1565"/>
      <c r="F822" s="1566"/>
    </row>
    <row r="823" spans="1:6" s="1486" customFormat="1">
      <c r="A823" s="1561"/>
      <c r="B823" s="1562"/>
      <c r="C823" s="1563"/>
      <c r="D823" s="1564"/>
      <c r="E823" s="1565"/>
      <c r="F823" s="1566"/>
    </row>
    <row r="824" spans="1:6" s="1486" customFormat="1">
      <c r="A824" s="1561"/>
      <c r="B824" s="1562"/>
      <c r="C824" s="1563"/>
      <c r="D824" s="1564"/>
      <c r="E824" s="1565"/>
      <c r="F824" s="1566"/>
    </row>
    <row r="825" spans="1:6" s="1486" customFormat="1">
      <c r="A825" s="1561"/>
      <c r="B825" s="1562"/>
      <c r="C825" s="1563"/>
      <c r="D825" s="1564"/>
      <c r="E825" s="1565"/>
      <c r="F825" s="1566"/>
    </row>
    <row r="826" spans="1:6" s="1486" customFormat="1">
      <c r="A826" s="1561"/>
      <c r="B826" s="1562"/>
      <c r="C826" s="1563"/>
      <c r="D826" s="1564"/>
      <c r="E826" s="1565"/>
      <c r="F826" s="1566"/>
    </row>
    <row r="827" spans="1:6" s="1486" customFormat="1">
      <c r="A827" s="1561"/>
      <c r="B827" s="1562"/>
      <c r="C827" s="1563"/>
      <c r="D827" s="1564"/>
      <c r="E827" s="1565"/>
      <c r="F827" s="1566"/>
    </row>
    <row r="828" spans="1:6" s="1486" customFormat="1">
      <c r="A828" s="1561"/>
      <c r="B828" s="1562"/>
      <c r="C828" s="1563"/>
      <c r="D828" s="1564"/>
      <c r="E828" s="1565"/>
      <c r="F828" s="1566"/>
    </row>
    <row r="829" spans="1:6" s="1486" customFormat="1">
      <c r="A829" s="1561"/>
      <c r="B829" s="1562"/>
      <c r="C829" s="1563"/>
      <c r="D829" s="1564"/>
      <c r="E829" s="1565"/>
      <c r="F829" s="1566"/>
    </row>
    <row r="830" spans="1:6" s="1486" customFormat="1">
      <c r="A830" s="1561"/>
      <c r="B830" s="1562"/>
      <c r="C830" s="1563"/>
      <c r="D830" s="1564"/>
      <c r="E830" s="1565"/>
      <c r="F830" s="1566"/>
    </row>
    <row r="831" spans="1:6" s="1486" customFormat="1">
      <c r="A831" s="1561"/>
      <c r="B831" s="1562"/>
      <c r="C831" s="1563"/>
      <c r="D831" s="1564"/>
      <c r="E831" s="1565"/>
      <c r="F831" s="1566"/>
    </row>
    <row r="832" spans="1:6" s="1486" customFormat="1">
      <c r="A832" s="1561"/>
      <c r="B832" s="1562"/>
      <c r="C832" s="1563"/>
      <c r="D832" s="1564"/>
      <c r="E832" s="1565"/>
      <c r="F832" s="1566"/>
    </row>
    <row r="833" spans="1:6" s="1486" customFormat="1">
      <c r="A833" s="1561"/>
      <c r="B833" s="1562"/>
      <c r="C833" s="1563"/>
      <c r="D833" s="1564"/>
      <c r="E833" s="1565"/>
      <c r="F833" s="1566"/>
    </row>
    <row r="834" spans="1:6" s="1486" customFormat="1">
      <c r="A834" s="1561"/>
      <c r="B834" s="1562"/>
      <c r="C834" s="1563"/>
      <c r="D834" s="1564"/>
      <c r="E834" s="1565"/>
      <c r="F834" s="1566"/>
    </row>
    <row r="835" spans="1:6" s="1486" customFormat="1">
      <c r="A835" s="1561"/>
      <c r="B835" s="1562"/>
      <c r="C835" s="1563"/>
      <c r="D835" s="1564"/>
      <c r="E835" s="1565"/>
      <c r="F835" s="1566"/>
    </row>
    <row r="836" spans="1:6" s="1486" customFormat="1">
      <c r="A836" s="1561"/>
      <c r="B836" s="1562"/>
      <c r="C836" s="1563"/>
      <c r="D836" s="1564"/>
      <c r="E836" s="1565"/>
      <c r="F836" s="1566"/>
    </row>
    <row r="837" spans="1:6" s="1486" customFormat="1">
      <c r="A837" s="1561"/>
      <c r="B837" s="1562"/>
      <c r="C837" s="1563"/>
      <c r="D837" s="1564"/>
      <c r="E837" s="1565"/>
      <c r="F837" s="1566"/>
    </row>
    <row r="838" spans="1:6" s="1486" customFormat="1">
      <c r="A838" s="1561"/>
      <c r="B838" s="1562"/>
      <c r="C838" s="1563"/>
      <c r="D838" s="1564"/>
      <c r="E838" s="1565"/>
      <c r="F838" s="1566"/>
    </row>
    <row r="839" spans="1:6" s="1486" customFormat="1">
      <c r="A839" s="1561"/>
      <c r="B839" s="1562"/>
      <c r="C839" s="1563"/>
      <c r="D839" s="1564"/>
      <c r="E839" s="1565"/>
      <c r="F839" s="1566"/>
    </row>
    <row r="840" spans="1:6" s="1486" customFormat="1">
      <c r="A840" s="1561"/>
      <c r="B840" s="1562"/>
      <c r="C840" s="1563"/>
      <c r="D840" s="1564"/>
      <c r="E840" s="1565"/>
      <c r="F840" s="1566"/>
    </row>
    <row r="841" spans="1:6" s="1486" customFormat="1">
      <c r="A841" s="1561"/>
      <c r="B841" s="1562"/>
      <c r="C841" s="1563"/>
      <c r="D841" s="1564"/>
      <c r="E841" s="1565"/>
      <c r="F841" s="1566"/>
    </row>
    <row r="842" spans="1:6" s="1486" customFormat="1">
      <c r="A842" s="1561"/>
      <c r="B842" s="1562"/>
      <c r="C842" s="1563"/>
      <c r="D842" s="1564"/>
      <c r="E842" s="1565"/>
      <c r="F842" s="1566"/>
    </row>
    <row r="843" spans="1:6" s="1486" customFormat="1">
      <c r="A843" s="1561"/>
      <c r="B843" s="1562"/>
      <c r="C843" s="1563"/>
      <c r="D843" s="1564"/>
      <c r="E843" s="1565"/>
      <c r="F843" s="1566"/>
    </row>
    <row r="844" spans="1:6" s="1486" customFormat="1">
      <c r="A844" s="1561"/>
      <c r="B844" s="1562"/>
      <c r="C844" s="1563"/>
      <c r="D844" s="1564"/>
      <c r="E844" s="1565"/>
      <c r="F844" s="1566"/>
    </row>
    <row r="845" spans="1:6" s="1486" customFormat="1">
      <c r="A845" s="1561"/>
      <c r="B845" s="1562"/>
      <c r="C845" s="1563"/>
      <c r="D845" s="1564"/>
      <c r="E845" s="1565"/>
      <c r="F845" s="1566"/>
    </row>
    <row r="846" spans="1:6" s="1486" customFormat="1">
      <c r="A846" s="1561"/>
      <c r="B846" s="1562"/>
      <c r="C846" s="1563"/>
      <c r="D846" s="1564"/>
      <c r="E846" s="1565"/>
      <c r="F846" s="1566"/>
    </row>
    <row r="847" spans="1:6" s="1486" customFormat="1">
      <c r="A847" s="1561"/>
      <c r="B847" s="1562"/>
      <c r="C847" s="1563"/>
      <c r="D847" s="1564"/>
      <c r="E847" s="1565"/>
      <c r="F847" s="1566"/>
    </row>
    <row r="848" spans="1:6" s="1486" customFormat="1">
      <c r="A848" s="1561"/>
      <c r="B848" s="1562"/>
      <c r="C848" s="1563"/>
      <c r="D848" s="1564"/>
      <c r="E848" s="1565"/>
      <c r="F848" s="1566"/>
    </row>
    <row r="849" spans="1:6" s="1486" customFormat="1">
      <c r="A849" s="1561"/>
      <c r="B849" s="1562"/>
      <c r="C849" s="1563"/>
      <c r="D849" s="1564"/>
      <c r="E849" s="1565"/>
      <c r="F849" s="1566"/>
    </row>
    <row r="850" spans="1:6" s="1486" customFormat="1">
      <c r="A850" s="1561"/>
      <c r="B850" s="1562"/>
      <c r="C850" s="1563"/>
      <c r="D850" s="1564"/>
      <c r="E850" s="1565"/>
      <c r="F850" s="1566"/>
    </row>
    <row r="851" spans="1:6" s="1486" customFormat="1">
      <c r="A851" s="1561"/>
      <c r="B851" s="1562"/>
      <c r="C851" s="1563"/>
      <c r="D851" s="1564"/>
      <c r="E851" s="1565"/>
      <c r="F851" s="1566"/>
    </row>
    <row r="852" spans="1:6" s="1486" customFormat="1">
      <c r="A852" s="1561"/>
      <c r="B852" s="1562"/>
      <c r="C852" s="1563"/>
      <c r="D852" s="1564"/>
      <c r="E852" s="1565"/>
      <c r="F852" s="1566"/>
    </row>
    <row r="853" spans="1:6" s="1486" customFormat="1">
      <c r="A853" s="1561"/>
      <c r="B853" s="1562"/>
      <c r="C853" s="1563"/>
      <c r="D853" s="1564"/>
      <c r="E853" s="1565"/>
      <c r="F853" s="1566"/>
    </row>
    <row r="854" spans="1:6" s="1486" customFormat="1">
      <c r="A854" s="1561"/>
      <c r="B854" s="1562"/>
      <c r="C854" s="1563"/>
      <c r="D854" s="1564"/>
      <c r="E854" s="1565"/>
      <c r="F854" s="1566"/>
    </row>
    <row r="855" spans="1:6" s="1486" customFormat="1">
      <c r="A855" s="1561"/>
      <c r="B855" s="1562"/>
      <c r="C855" s="1563"/>
      <c r="D855" s="1564"/>
      <c r="E855" s="1565"/>
      <c r="F855" s="1566"/>
    </row>
    <row r="856" spans="1:6" s="1486" customFormat="1">
      <c r="A856" s="1561"/>
      <c r="B856" s="1562"/>
      <c r="C856" s="1563"/>
      <c r="D856" s="1564"/>
      <c r="E856" s="1565"/>
      <c r="F856" s="1566"/>
    </row>
    <row r="857" spans="1:6" s="1486" customFormat="1">
      <c r="A857" s="1561"/>
      <c r="B857" s="1562"/>
      <c r="C857" s="1563"/>
      <c r="D857" s="1564"/>
      <c r="E857" s="1565"/>
      <c r="F857" s="1566"/>
    </row>
    <row r="858" spans="1:6" s="1486" customFormat="1">
      <c r="A858" s="1561"/>
      <c r="B858" s="1562"/>
      <c r="C858" s="1563"/>
      <c r="D858" s="1564"/>
      <c r="E858" s="1565"/>
      <c r="F858" s="1566"/>
    </row>
    <row r="859" spans="1:6" s="1486" customFormat="1">
      <c r="A859" s="1561"/>
      <c r="B859" s="1562"/>
      <c r="C859" s="1563"/>
      <c r="D859" s="1564"/>
      <c r="E859" s="1565"/>
      <c r="F859" s="1566"/>
    </row>
    <row r="860" spans="1:6" s="1486" customFormat="1">
      <c r="A860" s="1561"/>
      <c r="B860" s="1562"/>
      <c r="C860" s="1563"/>
      <c r="D860" s="1564"/>
      <c r="E860" s="1565"/>
      <c r="F860" s="1566"/>
    </row>
    <row r="861" spans="1:6" s="1486" customFormat="1">
      <c r="A861" s="1561"/>
      <c r="B861" s="1562"/>
      <c r="C861" s="1563"/>
      <c r="D861" s="1564"/>
      <c r="E861" s="1565"/>
      <c r="F861" s="1566"/>
    </row>
    <row r="862" spans="1:6" s="1486" customFormat="1">
      <c r="A862" s="1561"/>
      <c r="B862" s="1562"/>
      <c r="C862" s="1563"/>
      <c r="D862" s="1564"/>
      <c r="E862" s="1565"/>
      <c r="F862" s="1566"/>
    </row>
    <row r="863" spans="1:6" s="1486" customFormat="1">
      <c r="A863" s="1561"/>
      <c r="B863" s="1562"/>
      <c r="C863" s="1563"/>
      <c r="D863" s="1564"/>
      <c r="E863" s="1565"/>
      <c r="F863" s="1566"/>
    </row>
    <row r="864" spans="1:6" s="1486" customFormat="1">
      <c r="A864" s="1561"/>
      <c r="B864" s="1562"/>
      <c r="C864" s="1563"/>
      <c r="D864" s="1564"/>
      <c r="E864" s="1565"/>
      <c r="F864" s="1566"/>
    </row>
    <row r="865" spans="1:6" s="1486" customFormat="1">
      <c r="A865" s="1561"/>
      <c r="B865" s="1562"/>
      <c r="C865" s="1563"/>
      <c r="D865" s="1564"/>
      <c r="E865" s="1565"/>
      <c r="F865" s="1566"/>
    </row>
    <row r="866" spans="1:6" s="1486" customFormat="1">
      <c r="A866" s="1561"/>
      <c r="B866" s="1562"/>
      <c r="C866" s="1563"/>
      <c r="D866" s="1564"/>
      <c r="E866" s="1565"/>
      <c r="F866" s="1566"/>
    </row>
    <row r="867" spans="1:6" s="1486" customFormat="1">
      <c r="A867" s="1561"/>
      <c r="B867" s="1562"/>
      <c r="C867" s="1563"/>
      <c r="D867" s="1564"/>
      <c r="E867" s="1565"/>
      <c r="F867" s="1566"/>
    </row>
    <row r="868" spans="1:6" s="1486" customFormat="1">
      <c r="A868" s="1561"/>
      <c r="B868" s="1562"/>
      <c r="C868" s="1563"/>
      <c r="D868" s="1564"/>
      <c r="E868" s="1565"/>
      <c r="F868" s="1566"/>
    </row>
    <row r="869" spans="1:6" s="1486" customFormat="1">
      <c r="A869" s="1561"/>
      <c r="B869" s="1562"/>
      <c r="C869" s="1563"/>
      <c r="D869" s="1564"/>
      <c r="E869" s="1565"/>
      <c r="F869" s="1566"/>
    </row>
    <row r="870" spans="1:6" s="1486" customFormat="1">
      <c r="A870" s="1561"/>
      <c r="B870" s="1562"/>
      <c r="C870" s="1563"/>
      <c r="D870" s="1564"/>
      <c r="E870" s="1565"/>
      <c r="F870" s="1566"/>
    </row>
    <row r="871" spans="1:6" s="1486" customFormat="1">
      <c r="A871" s="1561"/>
      <c r="B871" s="1562"/>
      <c r="C871" s="1563"/>
      <c r="D871" s="1564"/>
      <c r="E871" s="1565"/>
      <c r="F871" s="1566"/>
    </row>
    <row r="872" spans="1:6" s="1486" customFormat="1">
      <c r="A872" s="1561"/>
      <c r="B872" s="1562"/>
      <c r="C872" s="1563"/>
      <c r="D872" s="1564"/>
      <c r="E872" s="1565"/>
      <c r="F872" s="1566"/>
    </row>
    <row r="873" spans="1:6" s="1486" customFormat="1">
      <c r="A873" s="1561"/>
      <c r="B873" s="1562"/>
      <c r="C873" s="1563"/>
      <c r="D873" s="1564"/>
      <c r="E873" s="1565"/>
      <c r="F873" s="1566"/>
    </row>
    <row r="874" spans="1:6" s="1486" customFormat="1">
      <c r="A874" s="1561"/>
      <c r="B874" s="1562"/>
      <c r="C874" s="1563"/>
      <c r="D874" s="1564"/>
      <c r="E874" s="1565"/>
      <c r="F874" s="1566"/>
    </row>
    <row r="875" spans="1:6" s="1486" customFormat="1">
      <c r="A875" s="1561"/>
      <c r="B875" s="1562"/>
      <c r="C875" s="1563"/>
      <c r="D875" s="1564"/>
      <c r="E875" s="1565"/>
      <c r="F875" s="1566"/>
    </row>
    <row r="876" spans="1:6" s="1486" customFormat="1">
      <c r="A876" s="1561"/>
      <c r="B876" s="1562"/>
      <c r="C876" s="1563"/>
      <c r="D876" s="1564"/>
      <c r="E876" s="1565"/>
      <c r="F876" s="1566"/>
    </row>
    <row r="877" spans="1:6" s="1486" customFormat="1">
      <c r="A877" s="1561"/>
      <c r="B877" s="1562"/>
      <c r="C877" s="1563"/>
      <c r="D877" s="1564"/>
      <c r="E877" s="1565"/>
      <c r="F877" s="1566"/>
    </row>
    <row r="878" spans="1:6" s="1486" customFormat="1">
      <c r="A878" s="1561"/>
      <c r="B878" s="1562"/>
      <c r="C878" s="1563"/>
      <c r="D878" s="1564"/>
      <c r="E878" s="1565"/>
      <c r="F878" s="1566"/>
    </row>
    <row r="879" spans="1:6" s="1486" customFormat="1">
      <c r="A879" s="1561"/>
      <c r="B879" s="1562"/>
      <c r="C879" s="1563"/>
      <c r="D879" s="1564"/>
      <c r="E879" s="1565"/>
      <c r="F879" s="1566"/>
    </row>
    <row r="880" spans="1:6" s="1486" customFormat="1">
      <c r="A880" s="1561"/>
      <c r="B880" s="1562"/>
      <c r="C880" s="1563"/>
      <c r="D880" s="1564"/>
      <c r="E880" s="1565"/>
      <c r="F880" s="1566"/>
    </row>
    <row r="881" spans="1:6" s="1486" customFormat="1">
      <c r="A881" s="1561"/>
      <c r="B881" s="1562"/>
      <c r="C881" s="1563"/>
      <c r="D881" s="1564"/>
      <c r="E881" s="1565"/>
      <c r="F881" s="1566"/>
    </row>
    <row r="882" spans="1:6" s="1486" customFormat="1">
      <c r="A882" s="1561"/>
      <c r="B882" s="1562"/>
      <c r="C882" s="1563"/>
      <c r="D882" s="1564"/>
      <c r="E882" s="1565"/>
      <c r="F882" s="1566"/>
    </row>
    <row r="883" spans="1:6" s="1486" customFormat="1">
      <c r="A883" s="1561"/>
      <c r="B883" s="1562"/>
      <c r="C883" s="1563"/>
      <c r="D883" s="1564"/>
      <c r="E883" s="1565"/>
      <c r="F883" s="1566"/>
    </row>
    <row r="884" spans="1:6" s="1486" customFormat="1">
      <c r="A884" s="1561"/>
      <c r="B884" s="1562"/>
      <c r="C884" s="1563"/>
      <c r="D884" s="1564"/>
      <c r="E884" s="1565"/>
      <c r="F884" s="1566"/>
    </row>
    <row r="885" spans="1:6" s="1486" customFormat="1">
      <c r="A885" s="1561"/>
      <c r="B885" s="1562"/>
      <c r="C885" s="1563"/>
      <c r="D885" s="1564"/>
      <c r="E885" s="1565"/>
      <c r="F885" s="1566"/>
    </row>
    <row r="886" spans="1:6" s="1486" customFormat="1">
      <c r="A886" s="1561"/>
      <c r="B886" s="1562"/>
      <c r="C886" s="1563"/>
      <c r="D886" s="1564"/>
      <c r="E886" s="1565"/>
      <c r="F886" s="1566"/>
    </row>
    <row r="887" spans="1:6" s="1486" customFormat="1">
      <c r="A887" s="1561"/>
      <c r="B887" s="1562"/>
      <c r="C887" s="1563"/>
      <c r="D887" s="1564"/>
      <c r="E887" s="1565"/>
      <c r="F887" s="1566"/>
    </row>
    <row r="888" spans="1:6" s="1486" customFormat="1">
      <c r="A888" s="1561"/>
      <c r="B888" s="1562"/>
      <c r="C888" s="1563"/>
      <c r="D888" s="1564"/>
      <c r="E888" s="1565"/>
      <c r="F888" s="1566"/>
    </row>
    <row r="889" spans="1:6" s="1486" customFormat="1">
      <c r="A889" s="1561"/>
      <c r="B889" s="1562"/>
      <c r="C889" s="1563"/>
      <c r="D889" s="1564"/>
      <c r="E889" s="1565"/>
      <c r="F889" s="1566"/>
    </row>
    <row r="890" spans="1:6" s="1486" customFormat="1">
      <c r="A890" s="1561"/>
      <c r="B890" s="1562"/>
      <c r="C890" s="1563"/>
      <c r="D890" s="1564"/>
      <c r="E890" s="1565"/>
      <c r="F890" s="1566"/>
    </row>
    <row r="891" spans="1:6" s="1486" customFormat="1">
      <c r="A891" s="1561"/>
      <c r="B891" s="1562"/>
      <c r="C891" s="1563"/>
      <c r="D891" s="1564"/>
      <c r="E891" s="1565"/>
      <c r="F891" s="1566"/>
    </row>
    <row r="892" spans="1:6" s="1486" customFormat="1">
      <c r="A892" s="1561"/>
      <c r="B892" s="1562"/>
      <c r="C892" s="1563"/>
      <c r="D892" s="1564"/>
      <c r="E892" s="1565"/>
      <c r="F892" s="1566"/>
    </row>
    <row r="893" spans="1:6" s="1486" customFormat="1">
      <c r="A893" s="1561"/>
      <c r="B893" s="1562"/>
      <c r="C893" s="1563"/>
      <c r="D893" s="1564"/>
      <c r="E893" s="1565"/>
      <c r="F893" s="1566"/>
    </row>
    <row r="894" spans="1:6" s="1486" customFormat="1">
      <c r="A894" s="1561"/>
      <c r="B894" s="1562"/>
      <c r="C894" s="1563"/>
      <c r="D894" s="1564"/>
      <c r="E894" s="1565"/>
      <c r="F894" s="1566"/>
    </row>
    <row r="895" spans="1:6" s="1486" customFormat="1">
      <c r="A895" s="1561"/>
      <c r="B895" s="1562"/>
      <c r="C895" s="1563"/>
      <c r="D895" s="1564"/>
      <c r="E895" s="1565"/>
      <c r="F895" s="1566"/>
    </row>
    <row r="896" spans="1:6" s="1486" customFormat="1">
      <c r="A896" s="1561"/>
      <c r="B896" s="1562"/>
      <c r="C896" s="1563"/>
      <c r="D896" s="1564"/>
      <c r="E896" s="1565"/>
      <c r="F896" s="1566"/>
    </row>
    <row r="897" spans="1:6" s="1486" customFormat="1">
      <c r="A897" s="1561"/>
      <c r="B897" s="1562"/>
      <c r="C897" s="1563"/>
      <c r="D897" s="1564"/>
      <c r="E897" s="1565"/>
      <c r="F897" s="1566"/>
    </row>
    <row r="898" spans="1:6" s="1486" customFormat="1">
      <c r="A898" s="1561"/>
      <c r="B898" s="1562"/>
      <c r="C898" s="1563"/>
      <c r="D898" s="1564"/>
      <c r="E898" s="1565"/>
      <c r="F898" s="1566"/>
    </row>
    <row r="899" spans="1:6" s="1486" customFormat="1">
      <c r="A899" s="1561"/>
      <c r="B899" s="1562"/>
      <c r="C899" s="1563"/>
      <c r="D899" s="1564"/>
      <c r="E899" s="1565"/>
      <c r="F899" s="1566"/>
    </row>
    <row r="900" spans="1:6" s="1486" customFormat="1">
      <c r="A900" s="1561"/>
      <c r="B900" s="1562"/>
      <c r="C900" s="1563"/>
      <c r="D900" s="1564"/>
      <c r="E900" s="1565"/>
      <c r="F900" s="1566"/>
    </row>
    <row r="901" spans="1:6" s="1486" customFormat="1">
      <c r="A901" s="1561"/>
      <c r="B901" s="1562"/>
      <c r="C901" s="1563"/>
      <c r="D901" s="1564"/>
      <c r="E901" s="1565"/>
      <c r="F901" s="1566"/>
    </row>
    <row r="902" spans="1:6" s="1486" customFormat="1">
      <c r="A902" s="1561"/>
      <c r="B902" s="1562"/>
      <c r="C902" s="1563"/>
      <c r="D902" s="1564"/>
      <c r="E902" s="1565"/>
      <c r="F902" s="1566"/>
    </row>
    <row r="903" spans="1:6" s="1486" customFormat="1">
      <c r="A903" s="1561"/>
      <c r="B903" s="1562"/>
      <c r="C903" s="1563"/>
      <c r="D903" s="1564"/>
      <c r="E903" s="1565"/>
      <c r="F903" s="1566"/>
    </row>
    <row r="904" spans="1:6" s="1486" customFormat="1">
      <c r="A904" s="1561"/>
      <c r="B904" s="1562"/>
      <c r="C904" s="1563"/>
      <c r="D904" s="1564"/>
      <c r="E904" s="1565"/>
      <c r="F904" s="1566"/>
    </row>
    <row r="905" spans="1:6" s="1486" customFormat="1">
      <c r="A905" s="1561"/>
      <c r="B905" s="1562"/>
      <c r="C905" s="1563"/>
      <c r="D905" s="1564"/>
      <c r="E905" s="1565"/>
      <c r="F905" s="1566"/>
    </row>
    <row r="906" spans="1:6" s="1486" customFormat="1">
      <c r="A906" s="1561"/>
      <c r="B906" s="1562"/>
      <c r="C906" s="1563"/>
      <c r="D906" s="1564"/>
      <c r="E906" s="1565"/>
      <c r="F906" s="1566"/>
    </row>
    <row r="907" spans="1:6" s="1486" customFormat="1">
      <c r="A907" s="1561"/>
      <c r="B907" s="1562"/>
      <c r="C907" s="1563"/>
      <c r="D907" s="1564"/>
      <c r="E907" s="1565"/>
      <c r="F907" s="1566"/>
    </row>
    <row r="908" spans="1:6" s="1486" customFormat="1">
      <c r="A908" s="1561"/>
      <c r="B908" s="1562"/>
      <c r="C908" s="1563"/>
      <c r="D908" s="1564"/>
      <c r="E908" s="1565"/>
      <c r="F908" s="1566"/>
    </row>
    <row r="909" spans="1:6" s="1486" customFormat="1">
      <c r="A909" s="1561"/>
      <c r="B909" s="1562"/>
      <c r="C909" s="1563"/>
      <c r="D909" s="1564"/>
      <c r="E909" s="1565"/>
      <c r="F909" s="1566"/>
    </row>
    <row r="910" spans="1:6" s="1486" customFormat="1">
      <c r="A910" s="1561"/>
      <c r="B910" s="1562"/>
      <c r="C910" s="1563"/>
      <c r="D910" s="1564"/>
      <c r="E910" s="1565"/>
      <c r="F910" s="1566"/>
    </row>
    <row r="911" spans="1:6" s="1486" customFormat="1">
      <c r="A911" s="1561"/>
      <c r="B911" s="1562"/>
      <c r="C911" s="1563"/>
      <c r="D911" s="1564"/>
      <c r="E911" s="1565"/>
      <c r="F911" s="1566"/>
    </row>
    <row r="912" spans="1:6" s="1486" customFormat="1">
      <c r="A912" s="1561"/>
      <c r="B912" s="1562"/>
      <c r="C912" s="1563"/>
      <c r="D912" s="1564"/>
      <c r="E912" s="1565"/>
      <c r="F912" s="1566"/>
    </row>
    <row r="913" spans="1:6" s="1486" customFormat="1">
      <c r="A913" s="1561"/>
      <c r="B913" s="1562"/>
      <c r="C913" s="1563"/>
      <c r="D913" s="1564"/>
      <c r="E913" s="1565"/>
      <c r="F913" s="1566"/>
    </row>
    <row r="914" spans="1:6" s="1486" customFormat="1">
      <c r="A914" s="1561"/>
      <c r="B914" s="1562"/>
      <c r="C914" s="1563"/>
      <c r="D914" s="1564"/>
      <c r="E914" s="1565"/>
      <c r="F914" s="1566"/>
    </row>
    <row r="915" spans="1:6" s="1486" customFormat="1">
      <c r="A915" s="1561"/>
      <c r="B915" s="1562"/>
      <c r="C915" s="1563"/>
      <c r="D915" s="1564"/>
      <c r="E915" s="1565"/>
      <c r="F915" s="1566"/>
    </row>
    <row r="916" spans="1:6" s="1486" customFormat="1">
      <c r="A916" s="1561"/>
      <c r="B916" s="1562"/>
      <c r="C916" s="1563"/>
      <c r="D916" s="1564"/>
      <c r="E916" s="1565"/>
      <c r="F916" s="1566"/>
    </row>
    <row r="917" spans="1:6" s="1486" customFormat="1">
      <c r="A917" s="1561"/>
      <c r="B917" s="1562"/>
      <c r="C917" s="1563"/>
      <c r="D917" s="1564"/>
      <c r="E917" s="1565"/>
      <c r="F917" s="1566"/>
    </row>
    <row r="918" spans="1:6" s="1486" customFormat="1">
      <c r="A918" s="1561"/>
      <c r="B918" s="1562"/>
      <c r="C918" s="1563"/>
      <c r="D918" s="1564"/>
      <c r="E918" s="1565"/>
      <c r="F918" s="1566"/>
    </row>
    <row r="919" spans="1:6" s="1486" customFormat="1">
      <c r="A919" s="1561"/>
      <c r="B919" s="1562"/>
      <c r="C919" s="1563"/>
      <c r="D919" s="1564"/>
      <c r="E919" s="1565"/>
      <c r="F919" s="1566"/>
    </row>
    <row r="920" spans="1:6" s="1486" customFormat="1">
      <c r="A920" s="1561"/>
      <c r="B920" s="1562"/>
      <c r="C920" s="1563"/>
      <c r="D920" s="1564"/>
      <c r="E920" s="1565"/>
      <c r="F920" s="1566"/>
    </row>
    <row r="921" spans="1:6" s="1486" customFormat="1">
      <c r="A921" s="1561"/>
      <c r="B921" s="1562"/>
      <c r="C921" s="1563"/>
      <c r="D921" s="1564"/>
      <c r="E921" s="1565"/>
      <c r="F921" s="1566"/>
    </row>
    <row r="922" spans="1:6" s="1486" customFormat="1">
      <c r="A922" s="1561"/>
      <c r="B922" s="1562"/>
      <c r="C922" s="1563"/>
      <c r="D922" s="1564"/>
      <c r="E922" s="1565"/>
      <c r="F922" s="1566"/>
    </row>
    <row r="923" spans="1:6" s="1486" customFormat="1">
      <c r="A923" s="1561"/>
      <c r="B923" s="1562"/>
      <c r="C923" s="1563"/>
      <c r="D923" s="1564"/>
      <c r="E923" s="1565"/>
      <c r="F923" s="1566"/>
    </row>
    <row r="924" spans="1:6" s="1486" customFormat="1">
      <c r="A924" s="1561"/>
      <c r="B924" s="1562"/>
      <c r="C924" s="1563"/>
      <c r="D924" s="1564"/>
      <c r="E924" s="1565"/>
      <c r="F924" s="1566"/>
    </row>
    <row r="925" spans="1:6" s="1486" customFormat="1">
      <c r="A925" s="1561"/>
      <c r="B925" s="1562"/>
      <c r="C925" s="1563"/>
      <c r="D925" s="1564"/>
      <c r="E925" s="1565"/>
      <c r="F925" s="1566"/>
    </row>
    <row r="926" spans="1:6" s="1486" customFormat="1">
      <c r="A926" s="1561"/>
      <c r="B926" s="1562"/>
      <c r="C926" s="1563"/>
      <c r="D926" s="1564"/>
      <c r="E926" s="1565"/>
      <c r="F926" s="1566"/>
    </row>
    <row r="927" spans="1:6" s="1486" customFormat="1">
      <c r="A927" s="1561"/>
      <c r="B927" s="1562"/>
      <c r="C927" s="1563"/>
      <c r="D927" s="1564"/>
      <c r="E927" s="1565"/>
      <c r="F927" s="1566"/>
    </row>
    <row r="928" spans="1:6" s="1486" customFormat="1">
      <c r="A928" s="1561"/>
      <c r="B928" s="1562"/>
      <c r="C928" s="1563"/>
      <c r="D928" s="1564"/>
      <c r="E928" s="1565"/>
      <c r="F928" s="1566"/>
    </row>
    <row r="929" spans="1:6" s="1486" customFormat="1">
      <c r="A929" s="1561"/>
      <c r="B929" s="1562"/>
      <c r="C929" s="1563"/>
      <c r="D929" s="1564"/>
      <c r="E929" s="1565"/>
      <c r="F929" s="1566"/>
    </row>
    <row r="930" spans="1:6" s="1486" customFormat="1">
      <c r="A930" s="1561"/>
      <c r="B930" s="1562"/>
      <c r="C930" s="1563"/>
      <c r="D930" s="1564"/>
      <c r="E930" s="1565"/>
      <c r="F930" s="1566"/>
    </row>
    <row r="931" spans="1:6" s="1486" customFormat="1">
      <c r="A931" s="1561"/>
      <c r="B931" s="1562"/>
      <c r="C931" s="1563"/>
      <c r="D931" s="1564"/>
      <c r="E931" s="1565"/>
      <c r="F931" s="1566"/>
    </row>
    <row r="932" spans="1:6" s="1486" customFormat="1">
      <c r="A932" s="1561"/>
      <c r="B932" s="1562"/>
      <c r="C932" s="1563"/>
      <c r="D932" s="1564"/>
      <c r="E932" s="1565"/>
      <c r="F932" s="1566"/>
    </row>
    <row r="933" spans="1:6" s="1486" customFormat="1">
      <c r="A933" s="1561"/>
      <c r="B933" s="1562"/>
      <c r="C933" s="1563"/>
      <c r="D933" s="1564"/>
      <c r="E933" s="1565"/>
      <c r="F933" s="1566"/>
    </row>
    <row r="934" spans="1:6" s="1486" customFormat="1">
      <c r="A934" s="1561"/>
      <c r="B934" s="1562"/>
      <c r="C934" s="1563"/>
      <c r="D934" s="1564"/>
      <c r="E934" s="1565"/>
      <c r="F934" s="1566"/>
    </row>
    <row r="935" spans="1:6" s="1486" customFormat="1">
      <c r="A935" s="1561"/>
      <c r="B935" s="1562"/>
      <c r="C935" s="1563"/>
      <c r="D935" s="1564"/>
      <c r="E935" s="1565"/>
      <c r="F935" s="1566"/>
    </row>
    <row r="936" spans="1:6" s="1486" customFormat="1">
      <c r="A936" s="1561"/>
      <c r="B936" s="1562"/>
      <c r="C936" s="1563"/>
      <c r="D936" s="1564"/>
      <c r="E936" s="1565"/>
      <c r="F936" s="1566"/>
    </row>
    <row r="937" spans="1:6" s="1486" customFormat="1">
      <c r="A937" s="1561"/>
      <c r="B937" s="1562"/>
      <c r="C937" s="1563"/>
      <c r="D937" s="1564"/>
      <c r="E937" s="1565"/>
      <c r="F937" s="1566"/>
    </row>
    <row r="938" spans="1:6" s="1486" customFormat="1">
      <c r="A938" s="1561"/>
      <c r="B938" s="1562"/>
      <c r="C938" s="1563"/>
      <c r="D938" s="1564"/>
      <c r="E938" s="1565"/>
      <c r="F938" s="1566"/>
    </row>
    <row r="939" spans="1:6" s="1486" customFormat="1">
      <c r="A939" s="1561"/>
      <c r="B939" s="1562"/>
      <c r="C939" s="1563"/>
      <c r="D939" s="1564"/>
      <c r="E939" s="1565"/>
      <c r="F939" s="1566"/>
    </row>
    <row r="940" spans="1:6" s="1486" customFormat="1">
      <c r="A940" s="1561"/>
      <c r="B940" s="1562"/>
      <c r="C940" s="1563"/>
      <c r="D940" s="1564"/>
      <c r="E940" s="1565"/>
      <c r="F940" s="1566"/>
    </row>
    <row r="941" spans="1:6" s="1486" customFormat="1">
      <c r="A941" s="1561"/>
      <c r="B941" s="1562"/>
      <c r="C941" s="1563"/>
      <c r="D941" s="1564"/>
      <c r="E941" s="1565"/>
      <c r="F941" s="1566"/>
    </row>
    <row r="942" spans="1:6" s="1486" customFormat="1">
      <c r="A942" s="1561"/>
      <c r="B942" s="1562"/>
      <c r="C942" s="1563"/>
      <c r="D942" s="1564"/>
      <c r="E942" s="1565"/>
      <c r="F942" s="1566"/>
    </row>
    <row r="943" spans="1:6" s="1486" customFormat="1">
      <c r="A943" s="1561"/>
      <c r="B943" s="1562"/>
      <c r="C943" s="1563"/>
      <c r="D943" s="1564"/>
      <c r="E943" s="1565"/>
      <c r="F943" s="1566"/>
    </row>
    <row r="944" spans="1:6" s="1486" customFormat="1">
      <c r="A944" s="1561"/>
      <c r="B944" s="1562"/>
      <c r="C944" s="1563"/>
      <c r="D944" s="1564"/>
      <c r="E944" s="1565"/>
      <c r="F944" s="1566"/>
    </row>
    <row r="945" spans="1:6" s="1486" customFormat="1">
      <c r="A945" s="1561"/>
      <c r="B945" s="1562"/>
      <c r="C945" s="1563"/>
      <c r="D945" s="1564"/>
      <c r="E945" s="1565"/>
      <c r="F945" s="1566"/>
    </row>
    <row r="946" spans="1:6" s="1486" customFormat="1">
      <c r="A946" s="1561"/>
      <c r="B946" s="1562"/>
      <c r="C946" s="1563"/>
      <c r="D946" s="1564"/>
      <c r="E946" s="1565"/>
      <c r="F946" s="1566"/>
    </row>
    <row r="947" spans="1:6" s="1486" customFormat="1">
      <c r="A947" s="1561"/>
      <c r="B947" s="1562"/>
      <c r="C947" s="1563"/>
      <c r="D947" s="1564"/>
      <c r="E947" s="1565"/>
      <c r="F947" s="1566"/>
    </row>
    <row r="948" spans="1:6" s="1486" customFormat="1">
      <c r="A948" s="1561"/>
      <c r="B948" s="1562"/>
      <c r="C948" s="1563"/>
      <c r="D948" s="1564"/>
      <c r="E948" s="1565"/>
      <c r="F948" s="1566"/>
    </row>
    <row r="949" spans="1:6" s="1486" customFormat="1">
      <c r="A949" s="1561"/>
      <c r="B949" s="1562"/>
      <c r="C949" s="1563"/>
      <c r="D949" s="1564"/>
      <c r="E949" s="1565"/>
      <c r="F949" s="1566"/>
    </row>
    <row r="950" spans="1:6" s="1486" customFormat="1">
      <c r="A950" s="1561"/>
      <c r="B950" s="1562"/>
      <c r="C950" s="1563"/>
      <c r="D950" s="1564"/>
      <c r="E950" s="1565"/>
      <c r="F950" s="1566"/>
    </row>
    <row r="951" spans="1:6" s="1486" customFormat="1">
      <c r="A951" s="1561"/>
      <c r="B951" s="1562"/>
      <c r="C951" s="1563"/>
      <c r="D951" s="1564"/>
      <c r="E951" s="1565"/>
      <c r="F951" s="1566"/>
    </row>
    <row r="952" spans="1:6" s="1486" customFormat="1">
      <c r="A952" s="1561"/>
      <c r="B952" s="1562"/>
      <c r="C952" s="1563"/>
      <c r="D952" s="1564"/>
      <c r="E952" s="1565"/>
      <c r="F952" s="1566"/>
    </row>
    <row r="953" spans="1:6" s="1486" customFormat="1">
      <c r="A953" s="1561"/>
      <c r="B953" s="1562"/>
      <c r="C953" s="1563"/>
      <c r="D953" s="1564"/>
      <c r="E953" s="1565"/>
      <c r="F953" s="1566"/>
    </row>
    <row r="954" spans="1:6" s="1486" customFormat="1">
      <c r="A954" s="1561"/>
      <c r="B954" s="1562"/>
      <c r="C954" s="1563"/>
      <c r="D954" s="1564"/>
      <c r="E954" s="1565"/>
      <c r="F954" s="1566"/>
    </row>
    <row r="955" spans="1:6" s="1486" customFormat="1">
      <c r="A955" s="1561"/>
      <c r="B955" s="1562"/>
      <c r="C955" s="1563"/>
      <c r="D955" s="1564"/>
      <c r="E955" s="1565"/>
      <c r="F955" s="1566"/>
    </row>
    <row r="956" spans="1:6" s="1486" customFormat="1">
      <c r="A956" s="1561"/>
      <c r="B956" s="1562"/>
      <c r="C956" s="1563"/>
      <c r="D956" s="1564"/>
      <c r="E956" s="1565"/>
      <c r="F956" s="1566"/>
    </row>
    <row r="957" spans="1:6" s="1486" customFormat="1">
      <c r="A957" s="1561"/>
      <c r="B957" s="1562"/>
      <c r="C957" s="1563"/>
      <c r="D957" s="1564"/>
      <c r="E957" s="1565"/>
      <c r="F957" s="1566"/>
    </row>
    <row r="958" spans="1:6" s="1486" customFormat="1">
      <c r="A958" s="1561"/>
      <c r="B958" s="1562"/>
      <c r="C958" s="1563"/>
      <c r="D958" s="1564"/>
      <c r="E958" s="1565"/>
      <c r="F958" s="1566"/>
    </row>
    <row r="959" spans="1:6" s="1486" customFormat="1">
      <c r="A959" s="1561"/>
      <c r="B959" s="1562"/>
      <c r="C959" s="1563"/>
      <c r="D959" s="1564"/>
      <c r="E959" s="1565"/>
      <c r="F959" s="1566"/>
    </row>
    <row r="960" spans="1:6" s="1486" customFormat="1">
      <c r="A960" s="1561"/>
      <c r="B960" s="1562"/>
      <c r="C960" s="1563"/>
      <c r="D960" s="1564"/>
      <c r="E960" s="1565"/>
      <c r="F960" s="1566"/>
    </row>
    <row r="961" spans="1:6" s="1486" customFormat="1">
      <c r="A961" s="1561"/>
      <c r="B961" s="1562"/>
      <c r="C961" s="1563"/>
      <c r="D961" s="1564"/>
      <c r="E961" s="1565"/>
      <c r="F961" s="1566"/>
    </row>
    <row r="962" spans="1:6" s="1486" customFormat="1">
      <c r="A962" s="1561"/>
      <c r="B962" s="1562"/>
      <c r="C962" s="1563"/>
      <c r="D962" s="1564"/>
      <c r="E962" s="1565"/>
      <c r="F962" s="1566"/>
    </row>
    <row r="963" spans="1:6" s="1486" customFormat="1">
      <c r="A963" s="1561"/>
      <c r="B963" s="1562"/>
      <c r="C963" s="1563"/>
      <c r="D963" s="1564"/>
      <c r="E963" s="1565"/>
      <c r="F963" s="1566"/>
    </row>
    <row r="964" spans="1:6" s="1486" customFormat="1">
      <c r="A964" s="1561"/>
      <c r="B964" s="1562"/>
      <c r="C964" s="1563"/>
      <c r="D964" s="1564"/>
      <c r="E964" s="1565"/>
      <c r="F964" s="1566"/>
    </row>
    <row r="965" spans="1:6" s="1486" customFormat="1">
      <c r="A965" s="1561"/>
      <c r="B965" s="1562"/>
      <c r="C965" s="1563"/>
      <c r="D965" s="1564"/>
      <c r="E965" s="1565"/>
      <c r="F965" s="1566"/>
    </row>
    <row r="966" spans="1:6" s="1486" customFormat="1">
      <c r="A966" s="1561"/>
      <c r="B966" s="1562"/>
      <c r="C966" s="1563"/>
      <c r="D966" s="1564"/>
      <c r="E966" s="1565"/>
      <c r="F966" s="1566"/>
    </row>
    <row r="967" spans="1:6" s="1486" customFormat="1">
      <c r="A967" s="1561"/>
      <c r="B967" s="1562"/>
      <c r="C967" s="1563"/>
      <c r="D967" s="1564"/>
      <c r="E967" s="1565"/>
      <c r="F967" s="1566"/>
    </row>
    <row r="968" spans="1:6" s="1486" customFormat="1">
      <c r="A968" s="1561"/>
      <c r="B968" s="1562"/>
      <c r="C968" s="1563"/>
      <c r="D968" s="1564"/>
      <c r="E968" s="1565"/>
      <c r="F968" s="1566"/>
    </row>
    <row r="969" spans="1:6" s="1486" customFormat="1">
      <c r="A969" s="1561"/>
      <c r="B969" s="1562"/>
      <c r="C969" s="1563"/>
      <c r="D969" s="1564"/>
      <c r="E969" s="1565"/>
      <c r="F969" s="1566"/>
    </row>
    <row r="970" spans="1:6" s="1486" customFormat="1">
      <c r="A970" s="1561"/>
      <c r="B970" s="1562"/>
      <c r="C970" s="1563"/>
      <c r="D970" s="1564"/>
      <c r="E970" s="1565"/>
      <c r="F970" s="1566"/>
    </row>
    <row r="971" spans="1:6" s="1486" customFormat="1">
      <c r="A971" s="1561"/>
      <c r="B971" s="1562"/>
      <c r="C971" s="1563"/>
      <c r="D971" s="1564"/>
      <c r="E971" s="1565"/>
      <c r="F971" s="1566"/>
    </row>
    <row r="972" spans="1:6" s="1486" customFormat="1">
      <c r="A972" s="1561"/>
      <c r="B972" s="1562"/>
      <c r="C972" s="1563"/>
      <c r="D972" s="1564"/>
      <c r="E972" s="1565"/>
      <c r="F972" s="1566"/>
    </row>
    <row r="973" spans="1:6" s="1486" customFormat="1">
      <c r="A973" s="1561"/>
      <c r="B973" s="1562"/>
      <c r="C973" s="1563"/>
      <c r="D973" s="1564"/>
      <c r="E973" s="1565"/>
      <c r="F973" s="1566"/>
    </row>
    <row r="974" spans="1:6" s="1486" customFormat="1">
      <c r="A974" s="1561"/>
      <c r="B974" s="1562"/>
      <c r="C974" s="1563"/>
      <c r="D974" s="1564"/>
      <c r="E974" s="1565"/>
      <c r="F974" s="1566"/>
    </row>
    <row r="975" spans="1:6" s="1486" customFormat="1">
      <c r="A975" s="1561"/>
      <c r="B975" s="1562"/>
      <c r="C975" s="1563"/>
      <c r="D975" s="1564"/>
      <c r="E975" s="1565"/>
      <c r="F975" s="1566"/>
    </row>
    <row r="976" spans="1:6" s="1486" customFormat="1">
      <c r="A976" s="1561"/>
      <c r="B976" s="1562"/>
      <c r="C976" s="1563"/>
      <c r="D976" s="1564"/>
      <c r="E976" s="1565"/>
      <c r="F976" s="1566"/>
    </row>
    <row r="977" spans="1:6" s="1486" customFormat="1">
      <c r="A977" s="1561"/>
      <c r="B977" s="1562"/>
      <c r="C977" s="1563"/>
      <c r="D977" s="1564"/>
      <c r="E977" s="1565"/>
      <c r="F977" s="1566"/>
    </row>
    <row r="978" spans="1:6" s="1486" customFormat="1">
      <c r="A978" s="1561"/>
      <c r="B978" s="1562"/>
      <c r="C978" s="1563"/>
      <c r="D978" s="1564"/>
      <c r="E978" s="1565"/>
      <c r="F978" s="1566"/>
    </row>
    <row r="979" spans="1:6" s="1486" customFormat="1">
      <c r="A979" s="1561"/>
      <c r="B979" s="1562"/>
      <c r="C979" s="1563"/>
      <c r="D979" s="1564"/>
      <c r="E979" s="1565"/>
      <c r="F979" s="1566"/>
    </row>
    <row r="980" spans="1:6" s="1486" customFormat="1">
      <c r="A980" s="1561"/>
      <c r="B980" s="1562"/>
      <c r="C980" s="1563"/>
      <c r="D980" s="1564"/>
      <c r="E980" s="1565"/>
      <c r="F980" s="1566"/>
    </row>
    <row r="981" spans="1:6" s="1486" customFormat="1">
      <c r="A981" s="1561"/>
      <c r="B981" s="1562"/>
      <c r="C981" s="1563"/>
      <c r="D981" s="1564"/>
      <c r="E981" s="1565"/>
      <c r="F981" s="1566"/>
    </row>
    <row r="982" spans="1:6" s="1486" customFormat="1">
      <c r="A982" s="1561"/>
      <c r="B982" s="1562"/>
      <c r="C982" s="1563"/>
      <c r="D982" s="1564"/>
      <c r="E982" s="1565"/>
      <c r="F982" s="1566"/>
    </row>
    <row r="983" spans="1:6" s="1486" customFormat="1">
      <c r="A983" s="1561"/>
      <c r="B983" s="1562"/>
      <c r="C983" s="1563"/>
      <c r="D983" s="1564"/>
      <c r="E983" s="1565"/>
      <c r="F983" s="1566"/>
    </row>
    <row r="984" spans="1:6" s="1486" customFormat="1">
      <c r="A984" s="1561"/>
      <c r="B984" s="1562"/>
      <c r="C984" s="1563"/>
      <c r="D984" s="1564"/>
      <c r="E984" s="1565"/>
      <c r="F984" s="1566"/>
    </row>
    <row r="985" spans="1:6" s="1486" customFormat="1">
      <c r="A985" s="1561"/>
      <c r="B985" s="1562"/>
      <c r="C985" s="1563"/>
      <c r="D985" s="1564"/>
      <c r="E985" s="1565"/>
      <c r="F985" s="1566"/>
    </row>
    <row r="986" spans="1:6" s="1486" customFormat="1">
      <c r="A986" s="1561"/>
      <c r="B986" s="1562"/>
      <c r="C986" s="1563"/>
      <c r="D986" s="1564"/>
      <c r="E986" s="1565"/>
      <c r="F986" s="1566"/>
    </row>
    <row r="987" spans="1:6" s="1486" customFormat="1">
      <c r="A987" s="1561"/>
      <c r="B987" s="1562"/>
      <c r="C987" s="1563"/>
      <c r="D987" s="1564"/>
      <c r="E987" s="1565"/>
      <c r="F987" s="1566"/>
    </row>
    <row r="988" spans="1:6" s="1486" customFormat="1">
      <c r="A988" s="1561"/>
      <c r="B988" s="1562"/>
      <c r="C988" s="1563"/>
      <c r="D988" s="1564"/>
      <c r="E988" s="1565"/>
      <c r="F988" s="1566"/>
    </row>
    <row r="989" spans="1:6" s="1486" customFormat="1">
      <c r="A989" s="1561"/>
      <c r="B989" s="1562"/>
      <c r="C989" s="1563"/>
      <c r="D989" s="1564"/>
      <c r="E989" s="1565"/>
      <c r="F989" s="1566"/>
    </row>
    <row r="990" spans="1:6" s="1486" customFormat="1">
      <c r="A990" s="1561"/>
      <c r="B990" s="1562"/>
      <c r="C990" s="1563"/>
      <c r="D990" s="1564"/>
      <c r="E990" s="1565"/>
      <c r="F990" s="1566"/>
    </row>
    <row r="991" spans="1:6" s="1486" customFormat="1">
      <c r="A991" s="1561"/>
      <c r="B991" s="1562"/>
      <c r="C991" s="1563"/>
      <c r="D991" s="1564"/>
      <c r="E991" s="1565"/>
      <c r="F991" s="1566"/>
    </row>
    <row r="992" spans="1:6" s="1486" customFormat="1">
      <c r="A992" s="1561"/>
      <c r="B992" s="1562"/>
      <c r="C992" s="1563"/>
      <c r="D992" s="1564"/>
      <c r="E992" s="1565"/>
      <c r="F992" s="1566"/>
    </row>
    <row r="993" spans="1:6" s="1486" customFormat="1">
      <c r="A993" s="1561"/>
      <c r="B993" s="1562"/>
      <c r="C993" s="1563"/>
      <c r="D993" s="1564"/>
      <c r="E993" s="1565"/>
      <c r="F993" s="1566"/>
    </row>
    <row r="994" spans="1:6" s="1486" customFormat="1">
      <c r="A994" s="1561"/>
      <c r="B994" s="1562"/>
      <c r="C994" s="1563"/>
      <c r="D994" s="1564"/>
      <c r="E994" s="1565"/>
      <c r="F994" s="1566"/>
    </row>
    <row r="995" spans="1:6" s="1486" customFormat="1">
      <c r="A995" s="1561"/>
      <c r="B995" s="1562"/>
      <c r="C995" s="1563"/>
      <c r="D995" s="1564"/>
      <c r="E995" s="1565"/>
      <c r="F995" s="1566"/>
    </row>
    <row r="996" spans="1:6" s="1486" customFormat="1">
      <c r="A996" s="1561"/>
      <c r="B996" s="1562"/>
      <c r="C996" s="1563"/>
      <c r="D996" s="1564"/>
      <c r="E996" s="1565"/>
      <c r="F996" s="1566"/>
    </row>
    <row r="997" spans="1:6" s="1486" customFormat="1">
      <c r="A997" s="1561"/>
      <c r="B997" s="1562"/>
      <c r="C997" s="1563"/>
      <c r="D997" s="1564"/>
      <c r="E997" s="1565"/>
      <c r="F997" s="1566"/>
    </row>
    <row r="998" spans="1:6" s="1486" customFormat="1">
      <c r="A998" s="1561"/>
      <c r="B998" s="1562"/>
      <c r="C998" s="1563"/>
      <c r="D998" s="1564"/>
      <c r="E998" s="1565"/>
      <c r="F998" s="1566"/>
    </row>
    <row r="999" spans="1:6" s="1486" customFormat="1">
      <c r="A999" s="1561"/>
      <c r="B999" s="1562"/>
      <c r="C999" s="1563"/>
      <c r="D999" s="1564"/>
      <c r="E999" s="1565"/>
      <c r="F999" s="1566"/>
    </row>
    <row r="1000" spans="1:6" s="1486" customFormat="1">
      <c r="A1000" s="1561"/>
      <c r="B1000" s="1562"/>
      <c r="C1000" s="1563"/>
      <c r="D1000" s="1564"/>
      <c r="E1000" s="1565"/>
      <c r="F1000" s="1566"/>
    </row>
    <row r="1001" spans="1:6" s="1486" customFormat="1">
      <c r="A1001" s="1561"/>
      <c r="B1001" s="1562"/>
      <c r="C1001" s="1563"/>
      <c r="D1001" s="1564"/>
      <c r="E1001" s="1565"/>
      <c r="F1001" s="1566"/>
    </row>
    <row r="1002" spans="1:6" s="1486" customFormat="1">
      <c r="A1002" s="1561"/>
      <c r="B1002" s="1562"/>
      <c r="C1002" s="1563"/>
      <c r="D1002" s="1564"/>
      <c r="E1002" s="1565"/>
      <c r="F1002" s="1566"/>
    </row>
    <row r="1003" spans="1:6" s="1486" customFormat="1">
      <c r="A1003" s="1561"/>
      <c r="B1003" s="1562"/>
      <c r="C1003" s="1563"/>
      <c r="D1003" s="1564"/>
      <c r="E1003" s="1565"/>
      <c r="F1003" s="1566"/>
    </row>
    <row r="1004" spans="1:6" s="1486" customFormat="1">
      <c r="A1004" s="1561"/>
      <c r="B1004" s="1562"/>
      <c r="C1004" s="1563"/>
      <c r="D1004" s="1564"/>
      <c r="E1004" s="1565"/>
      <c r="F1004" s="1566"/>
    </row>
    <row r="1005" spans="1:6" s="1486" customFormat="1">
      <c r="A1005" s="1561"/>
      <c r="B1005" s="1562"/>
      <c r="C1005" s="1563"/>
      <c r="D1005" s="1564"/>
      <c r="E1005" s="1565"/>
      <c r="F1005" s="1566"/>
    </row>
    <row r="1006" spans="1:6" s="1486" customFormat="1">
      <c r="A1006" s="1561"/>
      <c r="B1006" s="1562"/>
      <c r="C1006" s="1563"/>
      <c r="D1006" s="1564"/>
      <c r="E1006" s="1565"/>
      <c r="F1006" s="1566"/>
    </row>
    <row r="1007" spans="1:6" s="1486" customFormat="1">
      <c r="A1007" s="1561"/>
      <c r="B1007" s="1562"/>
      <c r="C1007" s="1563"/>
      <c r="D1007" s="1564"/>
      <c r="E1007" s="1565"/>
      <c r="F1007" s="1566"/>
    </row>
    <row r="1008" spans="1:6" s="1486" customFormat="1">
      <c r="A1008" s="1561"/>
      <c r="B1008" s="1562"/>
      <c r="C1008" s="1563"/>
      <c r="D1008" s="1564"/>
      <c r="E1008" s="1565"/>
      <c r="F1008" s="1566"/>
    </row>
    <row r="1009" spans="1:6" s="1486" customFormat="1">
      <c r="A1009" s="1561"/>
      <c r="B1009" s="1562"/>
      <c r="C1009" s="1563"/>
      <c r="D1009" s="1564"/>
      <c r="E1009" s="1565"/>
      <c r="F1009" s="1566"/>
    </row>
    <row r="1010" spans="1:6" s="1486" customFormat="1">
      <c r="A1010" s="1561"/>
      <c r="B1010" s="1562"/>
      <c r="C1010" s="1563"/>
      <c r="D1010" s="1564"/>
      <c r="E1010" s="1565"/>
      <c r="F1010" s="1566"/>
    </row>
    <row r="1011" spans="1:6" s="1486" customFormat="1">
      <c r="A1011" s="1561"/>
      <c r="B1011" s="1562"/>
      <c r="C1011" s="1563"/>
      <c r="D1011" s="1564"/>
      <c r="E1011" s="1565"/>
      <c r="F1011" s="1566"/>
    </row>
    <row r="1012" spans="1:6" s="1486" customFormat="1">
      <c r="A1012" s="1561"/>
      <c r="B1012" s="1562"/>
      <c r="C1012" s="1563"/>
      <c r="D1012" s="1564"/>
      <c r="E1012" s="1565"/>
      <c r="F1012" s="1566"/>
    </row>
    <row r="1013" spans="1:6" s="1486" customFormat="1">
      <c r="A1013" s="1561"/>
      <c r="B1013" s="1562"/>
      <c r="C1013" s="1563"/>
      <c r="D1013" s="1564"/>
      <c r="E1013" s="1565"/>
      <c r="F1013" s="1566"/>
    </row>
    <row r="1014" spans="1:6" s="1486" customFormat="1">
      <c r="A1014" s="1561"/>
      <c r="B1014" s="1562"/>
      <c r="C1014" s="1563"/>
      <c r="D1014" s="1564"/>
      <c r="E1014" s="1565"/>
      <c r="F1014" s="1566"/>
    </row>
    <row r="1015" spans="1:6" s="1486" customFormat="1">
      <c r="A1015" s="1561"/>
      <c r="B1015" s="1562"/>
      <c r="C1015" s="1563"/>
      <c r="D1015" s="1564"/>
      <c r="E1015" s="1565"/>
      <c r="F1015" s="1566"/>
    </row>
    <row r="1016" spans="1:6" s="1486" customFormat="1">
      <c r="A1016" s="1561"/>
      <c r="B1016" s="1562"/>
      <c r="C1016" s="1563"/>
      <c r="D1016" s="1564"/>
      <c r="E1016" s="1565"/>
      <c r="F1016" s="1566"/>
    </row>
    <row r="1017" spans="1:6" s="1486" customFormat="1">
      <c r="A1017" s="1561"/>
      <c r="B1017" s="1562"/>
      <c r="C1017" s="1563"/>
      <c r="D1017" s="1564"/>
      <c r="E1017" s="1565"/>
      <c r="F1017" s="1566"/>
    </row>
    <row r="1018" spans="1:6" s="1486" customFormat="1">
      <c r="A1018" s="1561"/>
      <c r="B1018" s="1562"/>
      <c r="C1018" s="1563"/>
      <c r="D1018" s="1564"/>
      <c r="E1018" s="1565"/>
      <c r="F1018" s="1566"/>
    </row>
    <row r="1019" spans="1:6" s="1486" customFormat="1">
      <c r="A1019" s="1561"/>
      <c r="B1019" s="1562"/>
      <c r="C1019" s="1563"/>
      <c r="D1019" s="1564"/>
      <c r="E1019" s="1565"/>
      <c r="F1019" s="1566"/>
    </row>
    <row r="1020" spans="1:6" s="1486" customFormat="1">
      <c r="A1020" s="1561"/>
      <c r="B1020" s="1562"/>
      <c r="C1020" s="1563"/>
      <c r="D1020" s="1564"/>
      <c r="E1020" s="1565"/>
      <c r="F1020" s="1566"/>
    </row>
    <row r="1021" spans="1:6" s="1486" customFormat="1">
      <c r="A1021" s="1561"/>
      <c r="B1021" s="1562"/>
      <c r="C1021" s="1563"/>
      <c r="D1021" s="1564"/>
      <c r="E1021" s="1565"/>
      <c r="F1021" s="1566"/>
    </row>
    <row r="1022" spans="1:6" s="1486" customFormat="1">
      <c r="A1022" s="1561"/>
      <c r="B1022" s="1562"/>
      <c r="C1022" s="1563"/>
      <c r="D1022" s="1564"/>
      <c r="E1022" s="1565"/>
      <c r="F1022" s="1566"/>
    </row>
    <row r="1023" spans="1:6" s="1486" customFormat="1">
      <c r="A1023" s="1561"/>
      <c r="B1023" s="1562"/>
      <c r="C1023" s="1563"/>
      <c r="D1023" s="1564"/>
      <c r="E1023" s="1565"/>
      <c r="F1023" s="1566"/>
    </row>
    <row r="1024" spans="1:6" s="1486" customFormat="1">
      <c r="A1024" s="1561"/>
      <c r="B1024" s="1562"/>
      <c r="C1024" s="1563"/>
      <c r="D1024" s="1564"/>
      <c r="E1024" s="1565"/>
      <c r="F1024" s="1566"/>
    </row>
    <row r="1025" spans="1:6" s="1486" customFormat="1">
      <c r="A1025" s="1561"/>
      <c r="B1025" s="1562"/>
      <c r="C1025" s="1563"/>
      <c r="D1025" s="1564"/>
      <c r="E1025" s="1565"/>
      <c r="F1025" s="1566"/>
    </row>
    <row r="1026" spans="1:6" s="1486" customFormat="1">
      <c r="A1026" s="1561"/>
      <c r="B1026" s="1562"/>
      <c r="C1026" s="1563"/>
      <c r="D1026" s="1564"/>
      <c r="E1026" s="1565"/>
      <c r="F1026" s="1566"/>
    </row>
    <row r="1027" spans="1:6" s="1486" customFormat="1">
      <c r="A1027" s="1561"/>
      <c r="B1027" s="1562"/>
      <c r="C1027" s="1563"/>
      <c r="D1027" s="1564"/>
      <c r="E1027" s="1565"/>
      <c r="F1027" s="1566"/>
    </row>
    <row r="1028" spans="1:6" s="1486" customFormat="1">
      <c r="A1028" s="1561"/>
      <c r="B1028" s="1562"/>
      <c r="C1028" s="1563"/>
      <c r="D1028" s="1564"/>
      <c r="E1028" s="1565"/>
      <c r="F1028" s="1566"/>
    </row>
    <row r="1029" spans="1:6" s="1486" customFormat="1">
      <c r="A1029" s="1561"/>
      <c r="B1029" s="1562"/>
      <c r="C1029" s="1563"/>
      <c r="D1029" s="1564"/>
      <c r="E1029" s="1565"/>
      <c r="F1029" s="1566"/>
    </row>
    <row r="1030" spans="1:6" s="1486" customFormat="1">
      <c r="A1030" s="1561"/>
      <c r="B1030" s="1562"/>
      <c r="C1030" s="1563"/>
      <c r="D1030" s="1564"/>
      <c r="E1030" s="1565"/>
      <c r="F1030" s="1566"/>
    </row>
    <row r="1031" spans="1:6" s="1486" customFormat="1">
      <c r="A1031" s="1561"/>
      <c r="B1031" s="1562"/>
      <c r="C1031" s="1563"/>
      <c r="D1031" s="1564"/>
      <c r="E1031" s="1565"/>
      <c r="F1031" s="1566"/>
    </row>
    <row r="1032" spans="1:6" s="1486" customFormat="1">
      <c r="A1032" s="1561"/>
      <c r="B1032" s="1562"/>
      <c r="C1032" s="1563"/>
      <c r="D1032" s="1564"/>
      <c r="E1032" s="1565"/>
      <c r="F1032" s="1566"/>
    </row>
    <row r="1033" spans="1:6" s="1486" customFormat="1">
      <c r="A1033" s="1561"/>
      <c r="B1033" s="1562"/>
      <c r="C1033" s="1563"/>
      <c r="D1033" s="1564"/>
      <c r="E1033" s="1565"/>
      <c r="F1033" s="1566"/>
    </row>
    <row r="1034" spans="1:6" s="1486" customFormat="1">
      <c r="A1034" s="1561"/>
      <c r="B1034" s="1562"/>
      <c r="C1034" s="1563"/>
      <c r="D1034" s="1564"/>
      <c r="E1034" s="1565"/>
      <c r="F1034" s="1566"/>
    </row>
    <row r="1035" spans="1:6" s="1486" customFormat="1">
      <c r="A1035" s="1561"/>
      <c r="B1035" s="1562"/>
      <c r="C1035" s="1563"/>
      <c r="D1035" s="1564"/>
      <c r="E1035" s="1565"/>
      <c r="F1035" s="1566"/>
    </row>
    <row r="1036" spans="1:6" s="1486" customFormat="1">
      <c r="A1036" s="1561"/>
      <c r="B1036" s="1562"/>
      <c r="C1036" s="1563"/>
      <c r="D1036" s="1564"/>
      <c r="E1036" s="1565"/>
      <c r="F1036" s="1566"/>
    </row>
    <row r="1037" spans="1:6" s="1486" customFormat="1">
      <c r="A1037" s="1561"/>
      <c r="B1037" s="1562"/>
      <c r="C1037" s="1563"/>
      <c r="D1037" s="1564"/>
      <c r="E1037" s="1565"/>
      <c r="F1037" s="1566"/>
    </row>
    <row r="1038" spans="1:6" s="1486" customFormat="1">
      <c r="A1038" s="1561"/>
      <c r="B1038" s="1562"/>
      <c r="C1038" s="1563"/>
      <c r="D1038" s="1564"/>
      <c r="E1038" s="1565"/>
      <c r="F1038" s="1566"/>
    </row>
    <row r="1039" spans="1:6" s="1486" customFormat="1">
      <c r="A1039" s="1561"/>
      <c r="B1039" s="1562"/>
      <c r="C1039" s="1563"/>
      <c r="D1039" s="1564"/>
      <c r="E1039" s="1565"/>
      <c r="F1039" s="1566"/>
    </row>
    <row r="1040" spans="1:6" s="1486" customFormat="1">
      <c r="A1040" s="1561"/>
      <c r="B1040" s="1562"/>
      <c r="C1040" s="1563"/>
      <c r="D1040" s="1564"/>
      <c r="E1040" s="1565"/>
      <c r="F1040" s="1566"/>
    </row>
    <row r="1041" spans="1:6" s="1486" customFormat="1">
      <c r="A1041" s="1561"/>
      <c r="B1041" s="1562"/>
      <c r="C1041" s="1563"/>
      <c r="D1041" s="1564"/>
      <c r="E1041" s="1565"/>
      <c r="F1041" s="1566"/>
    </row>
    <row r="1042" spans="1:6" s="1486" customFormat="1">
      <c r="A1042" s="1561"/>
      <c r="B1042" s="1562"/>
      <c r="C1042" s="1563"/>
      <c r="D1042" s="1564"/>
      <c r="E1042" s="1565"/>
      <c r="F1042" s="1566"/>
    </row>
    <row r="1043" spans="1:6" s="1486" customFormat="1">
      <c r="A1043" s="1561"/>
      <c r="B1043" s="1562"/>
      <c r="C1043" s="1563"/>
      <c r="D1043" s="1564"/>
      <c r="E1043" s="1565"/>
      <c r="F1043" s="1566"/>
    </row>
    <row r="1044" spans="1:6" s="1486" customFormat="1">
      <c r="A1044" s="1561"/>
      <c r="B1044" s="1562"/>
      <c r="C1044" s="1563"/>
      <c r="D1044" s="1564"/>
      <c r="E1044" s="1565"/>
      <c r="F1044" s="1566"/>
    </row>
    <row r="1045" spans="1:6" s="1486" customFormat="1">
      <c r="A1045" s="1561"/>
      <c r="B1045" s="1562"/>
      <c r="C1045" s="1563"/>
      <c r="D1045" s="1564"/>
      <c r="E1045" s="1565"/>
      <c r="F1045" s="1566"/>
    </row>
    <row r="1046" spans="1:6" s="1486" customFormat="1">
      <c r="A1046" s="1561"/>
      <c r="B1046" s="1562"/>
      <c r="C1046" s="1563"/>
      <c r="D1046" s="1564"/>
      <c r="E1046" s="1565"/>
      <c r="F1046" s="1566"/>
    </row>
    <row r="1047" spans="1:6" s="1486" customFormat="1">
      <c r="A1047" s="1561"/>
      <c r="B1047" s="1562"/>
      <c r="C1047" s="1563"/>
      <c r="D1047" s="1564"/>
      <c r="E1047" s="1565"/>
      <c r="F1047" s="1566"/>
    </row>
    <row r="1048" spans="1:6" s="1486" customFormat="1">
      <c r="A1048" s="1561"/>
      <c r="B1048" s="1562"/>
      <c r="C1048" s="1563"/>
      <c r="D1048" s="1564"/>
      <c r="E1048" s="1565"/>
      <c r="F1048" s="1566"/>
    </row>
    <row r="1049" spans="1:6" s="1486" customFormat="1">
      <c r="A1049" s="1561"/>
      <c r="B1049" s="1562"/>
      <c r="C1049" s="1563"/>
      <c r="D1049" s="1564"/>
      <c r="E1049" s="1565"/>
      <c r="F1049" s="1566"/>
    </row>
    <row r="1050" spans="1:6" s="1486" customFormat="1">
      <c r="A1050" s="1561"/>
      <c r="B1050" s="1562"/>
      <c r="C1050" s="1563"/>
      <c r="D1050" s="1564"/>
      <c r="E1050" s="1565"/>
      <c r="F1050" s="1566"/>
    </row>
    <row r="1051" spans="1:6" s="1486" customFormat="1">
      <c r="A1051" s="1561"/>
      <c r="B1051" s="1562"/>
      <c r="C1051" s="1563"/>
      <c r="D1051" s="1564"/>
      <c r="E1051" s="1565"/>
      <c r="F1051" s="1566"/>
    </row>
    <row r="1052" spans="1:6" s="1486" customFormat="1">
      <c r="A1052" s="1561"/>
      <c r="B1052" s="1562"/>
      <c r="C1052" s="1563"/>
      <c r="D1052" s="1564"/>
      <c r="E1052" s="1565"/>
      <c r="F1052" s="1566"/>
    </row>
    <row r="1053" spans="1:6" s="1486" customFormat="1">
      <c r="A1053" s="1561"/>
      <c r="B1053" s="1562"/>
      <c r="C1053" s="1563"/>
      <c r="D1053" s="1564"/>
      <c r="E1053" s="1565"/>
      <c r="F1053" s="1566"/>
    </row>
    <row r="1054" spans="1:6" s="1486" customFormat="1">
      <c r="A1054" s="1561"/>
      <c r="B1054" s="1562"/>
      <c r="C1054" s="1563"/>
      <c r="D1054" s="1564"/>
      <c r="E1054" s="1565"/>
      <c r="F1054" s="1566"/>
    </row>
    <row r="1055" spans="1:6" s="1486" customFormat="1">
      <c r="A1055" s="1561"/>
      <c r="B1055" s="1562"/>
      <c r="C1055" s="1563"/>
      <c r="D1055" s="1564"/>
      <c r="E1055" s="1565"/>
      <c r="F1055" s="1566"/>
    </row>
    <row r="1056" spans="1:6" s="1486" customFormat="1">
      <c r="A1056" s="1561"/>
      <c r="B1056" s="1562"/>
      <c r="C1056" s="1563"/>
      <c r="D1056" s="1564"/>
      <c r="E1056" s="1565"/>
      <c r="F1056" s="1566"/>
    </row>
    <row r="1057" spans="1:6" s="1486" customFormat="1">
      <c r="A1057" s="1561"/>
      <c r="B1057" s="1562"/>
      <c r="C1057" s="1563"/>
      <c r="D1057" s="1564"/>
      <c r="E1057" s="1565"/>
      <c r="F1057" s="1566"/>
    </row>
    <row r="1058" spans="1:6" s="1486" customFormat="1">
      <c r="A1058" s="1561"/>
      <c r="B1058" s="1562"/>
      <c r="C1058" s="1563"/>
      <c r="D1058" s="1564"/>
      <c r="E1058" s="1565"/>
      <c r="F1058" s="1566"/>
    </row>
    <row r="1059" spans="1:6" s="1486" customFormat="1">
      <c r="A1059" s="1561"/>
      <c r="B1059" s="1562"/>
      <c r="C1059" s="1563"/>
      <c r="D1059" s="1564"/>
      <c r="E1059" s="1565"/>
      <c r="F1059" s="1566"/>
    </row>
    <row r="1060" spans="1:6" s="1486" customFormat="1">
      <c r="A1060" s="1561"/>
      <c r="B1060" s="1562"/>
      <c r="C1060" s="1563"/>
      <c r="D1060" s="1564"/>
      <c r="E1060" s="1565"/>
      <c r="F1060" s="1566"/>
    </row>
    <row r="1061" spans="1:6" s="1486" customFormat="1">
      <c r="A1061" s="1561"/>
      <c r="B1061" s="1562"/>
      <c r="C1061" s="1563"/>
      <c r="D1061" s="1564"/>
      <c r="E1061" s="1565"/>
      <c r="F1061" s="1566"/>
    </row>
    <row r="1062" spans="1:6" s="1486" customFormat="1">
      <c r="A1062" s="1561"/>
      <c r="B1062" s="1562"/>
      <c r="C1062" s="1563"/>
      <c r="D1062" s="1564"/>
      <c r="E1062" s="1565"/>
      <c r="F1062" s="1566"/>
    </row>
    <row r="1063" spans="1:6" s="1486" customFormat="1">
      <c r="A1063" s="1561"/>
      <c r="B1063" s="1562"/>
      <c r="C1063" s="1563"/>
      <c r="D1063" s="1564"/>
      <c r="E1063" s="1565"/>
      <c r="F1063" s="1566"/>
    </row>
    <row r="1064" spans="1:6" s="1486" customFormat="1">
      <c r="A1064" s="1561"/>
      <c r="B1064" s="1562"/>
      <c r="C1064" s="1563"/>
      <c r="D1064" s="1564"/>
      <c r="E1064" s="1565"/>
      <c r="F1064" s="1566"/>
    </row>
    <row r="1065" spans="1:6" s="1486" customFormat="1">
      <c r="A1065" s="1561"/>
      <c r="B1065" s="1562"/>
      <c r="C1065" s="1563"/>
      <c r="D1065" s="1564"/>
      <c r="E1065" s="1565"/>
      <c r="F1065" s="1566"/>
    </row>
    <row r="1066" spans="1:6" s="1486" customFormat="1">
      <c r="A1066" s="1561"/>
      <c r="B1066" s="1562"/>
      <c r="C1066" s="1563"/>
      <c r="D1066" s="1564"/>
      <c r="E1066" s="1565"/>
      <c r="F1066" s="1566"/>
    </row>
    <row r="1067" spans="1:6" s="1486" customFormat="1">
      <c r="A1067" s="1561"/>
      <c r="B1067" s="1562"/>
      <c r="C1067" s="1563"/>
      <c r="D1067" s="1564"/>
      <c r="E1067" s="1565"/>
      <c r="F1067" s="1566"/>
    </row>
    <row r="1068" spans="1:6" s="1486" customFormat="1">
      <c r="A1068" s="1561"/>
      <c r="B1068" s="1562"/>
      <c r="C1068" s="1563"/>
      <c r="D1068" s="1564"/>
      <c r="E1068" s="1565"/>
      <c r="F1068" s="1566"/>
    </row>
    <row r="1069" spans="1:6" s="1486" customFormat="1">
      <c r="A1069" s="1561"/>
      <c r="B1069" s="1562"/>
      <c r="C1069" s="1563"/>
      <c r="D1069" s="1564"/>
      <c r="E1069" s="1565"/>
      <c r="F1069" s="1566"/>
    </row>
    <row r="1070" spans="1:6" s="1486" customFormat="1">
      <c r="A1070" s="1561"/>
      <c r="B1070" s="1562"/>
      <c r="C1070" s="1563"/>
      <c r="D1070" s="1564"/>
      <c r="E1070" s="1565"/>
      <c r="F1070" s="1566"/>
    </row>
    <row r="1071" spans="1:6" s="1486" customFormat="1">
      <c r="A1071" s="1561"/>
      <c r="B1071" s="1562"/>
      <c r="C1071" s="1563"/>
      <c r="D1071" s="1564"/>
      <c r="E1071" s="1565"/>
      <c r="F1071" s="1566"/>
    </row>
    <row r="1072" spans="1:6" s="1486" customFormat="1">
      <c r="A1072" s="1561"/>
      <c r="B1072" s="1562"/>
      <c r="C1072" s="1563"/>
      <c r="D1072" s="1564"/>
      <c r="E1072" s="1565"/>
      <c r="F1072" s="1566"/>
    </row>
    <row r="1073" spans="1:6" s="1486" customFormat="1">
      <c r="A1073" s="1561"/>
      <c r="B1073" s="1562"/>
      <c r="C1073" s="1563"/>
      <c r="D1073" s="1564"/>
      <c r="E1073" s="1565"/>
      <c r="F1073" s="1566"/>
    </row>
    <row r="1074" spans="1:6" s="1486" customFormat="1">
      <c r="A1074" s="1561"/>
      <c r="B1074" s="1562"/>
      <c r="C1074" s="1563"/>
      <c r="D1074" s="1564"/>
      <c r="E1074" s="1565"/>
      <c r="F1074" s="1566"/>
    </row>
    <row r="1075" spans="1:6" s="1486" customFormat="1">
      <c r="A1075" s="1561"/>
      <c r="B1075" s="1562"/>
      <c r="C1075" s="1563"/>
      <c r="D1075" s="1564"/>
      <c r="E1075" s="1565"/>
      <c r="F1075" s="1566"/>
    </row>
    <row r="1076" spans="1:6" s="1486" customFormat="1">
      <c r="A1076" s="1561"/>
      <c r="B1076" s="1562"/>
      <c r="C1076" s="1563"/>
      <c r="D1076" s="1564"/>
      <c r="E1076" s="1565"/>
      <c r="F1076" s="1566"/>
    </row>
    <row r="1077" spans="1:6" s="1486" customFormat="1">
      <c r="A1077" s="1561"/>
      <c r="B1077" s="1562"/>
      <c r="C1077" s="1563"/>
      <c r="D1077" s="1564"/>
      <c r="E1077" s="1565"/>
      <c r="F1077" s="1566"/>
    </row>
    <row r="1078" spans="1:6" s="1486" customFormat="1">
      <c r="A1078" s="1561"/>
      <c r="B1078" s="1562"/>
      <c r="C1078" s="1563"/>
      <c r="D1078" s="1564"/>
      <c r="E1078" s="1565"/>
      <c r="F1078" s="1566"/>
    </row>
    <row r="1079" spans="1:6" s="1486" customFormat="1">
      <c r="A1079" s="1561"/>
      <c r="B1079" s="1562"/>
      <c r="C1079" s="1563"/>
      <c r="D1079" s="1564"/>
      <c r="E1079" s="1565"/>
      <c r="F1079" s="1566"/>
    </row>
    <row r="1080" spans="1:6" s="1486" customFormat="1">
      <c r="A1080" s="1561"/>
      <c r="B1080" s="1562"/>
      <c r="C1080" s="1563"/>
      <c r="D1080" s="1564"/>
      <c r="E1080" s="1565"/>
      <c r="F1080" s="1566"/>
    </row>
    <row r="1081" spans="1:6" s="1486" customFormat="1">
      <c r="A1081" s="1561"/>
      <c r="B1081" s="1562"/>
      <c r="C1081" s="1563"/>
      <c r="D1081" s="1564"/>
      <c r="E1081" s="1565"/>
      <c r="F1081" s="1566"/>
    </row>
    <row r="1082" spans="1:6" s="1486" customFormat="1">
      <c r="A1082" s="1561"/>
      <c r="B1082" s="1562"/>
      <c r="C1082" s="1563"/>
      <c r="D1082" s="1564"/>
      <c r="E1082" s="1565"/>
      <c r="F1082" s="1566"/>
    </row>
    <row r="1083" spans="1:6" s="1486" customFormat="1">
      <c r="A1083" s="1561"/>
      <c r="B1083" s="1562"/>
      <c r="C1083" s="1563"/>
      <c r="D1083" s="1564"/>
      <c r="E1083" s="1565"/>
      <c r="F1083" s="1566"/>
    </row>
    <row r="1084" spans="1:6" s="1486" customFormat="1">
      <c r="A1084" s="1561"/>
      <c r="B1084" s="1562"/>
      <c r="C1084" s="1563"/>
      <c r="D1084" s="1564"/>
      <c r="E1084" s="1565"/>
      <c r="F1084" s="1566"/>
    </row>
    <row r="1085" spans="1:6" s="1486" customFormat="1">
      <c r="A1085" s="1561"/>
      <c r="B1085" s="1562"/>
      <c r="C1085" s="1563"/>
      <c r="D1085" s="1564"/>
      <c r="E1085" s="1565"/>
      <c r="F1085" s="1566"/>
    </row>
    <row r="1086" spans="1:6" s="1486" customFormat="1">
      <c r="A1086" s="1561"/>
      <c r="B1086" s="1562"/>
      <c r="C1086" s="1563"/>
      <c r="D1086" s="1564"/>
      <c r="E1086" s="1565"/>
      <c r="F1086" s="1566"/>
    </row>
    <row r="1087" spans="1:6" s="1486" customFormat="1">
      <c r="A1087" s="1561"/>
      <c r="B1087" s="1562"/>
      <c r="C1087" s="1563"/>
      <c r="D1087" s="1564"/>
      <c r="E1087" s="1565"/>
      <c r="F1087" s="1566"/>
    </row>
    <row r="1088" spans="1:6" s="1486" customFormat="1">
      <c r="A1088" s="1561"/>
      <c r="B1088" s="1562"/>
      <c r="C1088" s="1563"/>
      <c r="D1088" s="1564"/>
      <c r="E1088" s="1565"/>
      <c r="F1088" s="1566"/>
    </row>
    <row r="1089" spans="1:6" s="1486" customFormat="1">
      <c r="A1089" s="1561"/>
      <c r="B1089" s="1562"/>
      <c r="C1089" s="1563"/>
      <c r="D1089" s="1564"/>
      <c r="E1089" s="1565"/>
      <c r="F1089" s="1566"/>
    </row>
    <row r="1090" spans="1:6" s="1486" customFormat="1">
      <c r="A1090" s="1561"/>
      <c r="B1090" s="1562"/>
      <c r="C1090" s="1563"/>
      <c r="D1090" s="1564"/>
      <c r="E1090" s="1565"/>
      <c r="F1090" s="1566"/>
    </row>
    <row r="1091" spans="1:6" s="1486" customFormat="1">
      <c r="A1091" s="1561"/>
      <c r="B1091" s="1562"/>
      <c r="C1091" s="1563"/>
      <c r="D1091" s="1564"/>
      <c r="E1091" s="1565"/>
      <c r="F1091" s="1566"/>
    </row>
    <row r="1092" spans="1:6" s="1486" customFormat="1">
      <c r="A1092" s="1561"/>
      <c r="B1092" s="1562"/>
      <c r="C1092" s="1563"/>
      <c r="D1092" s="1564"/>
      <c r="E1092" s="1565"/>
      <c r="F1092" s="1566"/>
    </row>
    <row r="1093" spans="1:6" s="1486" customFormat="1">
      <c r="A1093" s="1561"/>
      <c r="B1093" s="1562"/>
      <c r="C1093" s="1563"/>
      <c r="D1093" s="1564"/>
      <c r="E1093" s="1565"/>
      <c r="F1093" s="1566"/>
    </row>
    <row r="1094" spans="1:6" s="1486" customFormat="1">
      <c r="A1094" s="1561"/>
      <c r="B1094" s="1562"/>
      <c r="C1094" s="1563"/>
      <c r="D1094" s="1564"/>
      <c r="E1094" s="1565"/>
      <c r="F1094" s="1566"/>
    </row>
    <row r="1095" spans="1:6" s="1486" customFormat="1">
      <c r="A1095" s="1561"/>
      <c r="B1095" s="1562"/>
      <c r="C1095" s="1563"/>
      <c r="D1095" s="1564"/>
      <c r="E1095" s="1565"/>
      <c r="F1095" s="1566"/>
    </row>
    <row r="1096" spans="1:6" s="1486" customFormat="1">
      <c r="A1096" s="1561"/>
      <c r="B1096" s="1562"/>
      <c r="C1096" s="1563"/>
      <c r="D1096" s="1564"/>
      <c r="E1096" s="1565"/>
      <c r="F1096" s="1566"/>
    </row>
    <row r="1097" spans="1:6" s="1486" customFormat="1">
      <c r="A1097" s="1561"/>
      <c r="B1097" s="1562"/>
      <c r="C1097" s="1563"/>
      <c r="D1097" s="1564"/>
      <c r="E1097" s="1565"/>
      <c r="F1097" s="1566"/>
    </row>
    <row r="1098" spans="1:6" s="1486" customFormat="1">
      <c r="A1098" s="1561"/>
      <c r="B1098" s="1562"/>
      <c r="C1098" s="1563"/>
      <c r="D1098" s="1564"/>
      <c r="E1098" s="1565"/>
      <c r="F1098" s="1566"/>
    </row>
    <row r="1099" spans="1:6" s="1486" customFormat="1">
      <c r="A1099" s="1561"/>
      <c r="B1099" s="1562"/>
      <c r="C1099" s="1563"/>
      <c r="D1099" s="1564"/>
      <c r="E1099" s="1565"/>
      <c r="F1099" s="1566"/>
    </row>
    <row r="1100" spans="1:6" s="1486" customFormat="1">
      <c r="A1100" s="1561"/>
      <c r="B1100" s="1562"/>
      <c r="C1100" s="1563"/>
      <c r="D1100" s="1564"/>
      <c r="E1100" s="1565"/>
      <c r="F1100" s="1566"/>
    </row>
    <row r="1101" spans="1:6" s="1486" customFormat="1">
      <c r="A1101" s="1561"/>
      <c r="B1101" s="1562"/>
      <c r="C1101" s="1563"/>
      <c r="D1101" s="1564"/>
      <c r="E1101" s="1565"/>
      <c r="F1101" s="1566"/>
    </row>
    <row r="1102" spans="1:6" s="1486" customFormat="1">
      <c r="A1102" s="1561"/>
      <c r="B1102" s="1562"/>
      <c r="C1102" s="1563"/>
      <c r="D1102" s="1564"/>
      <c r="E1102" s="1565"/>
      <c r="F1102" s="1566"/>
    </row>
    <row r="1103" spans="1:6" s="1486" customFormat="1">
      <c r="A1103" s="1561"/>
      <c r="B1103" s="1562"/>
      <c r="C1103" s="1563"/>
      <c r="D1103" s="1564"/>
      <c r="E1103" s="1565"/>
      <c r="F1103" s="1566"/>
    </row>
    <row r="1104" spans="1:6" s="1486" customFormat="1">
      <c r="A1104" s="1561"/>
      <c r="B1104" s="1562"/>
      <c r="C1104" s="1563"/>
      <c r="D1104" s="1564"/>
      <c r="E1104" s="1565"/>
      <c r="F1104" s="1566"/>
    </row>
    <row r="1105" spans="1:6" s="1486" customFormat="1">
      <c r="A1105" s="1561"/>
      <c r="B1105" s="1562"/>
      <c r="C1105" s="1563"/>
      <c r="D1105" s="1564"/>
      <c r="E1105" s="1565"/>
      <c r="F1105" s="1566"/>
    </row>
    <row r="1106" spans="1:6" s="1486" customFormat="1">
      <c r="A1106" s="1561"/>
      <c r="B1106" s="1562"/>
      <c r="C1106" s="1563"/>
      <c r="D1106" s="1564"/>
      <c r="E1106" s="1565"/>
      <c r="F1106" s="1566"/>
    </row>
    <row r="1107" spans="1:6" s="1486" customFormat="1">
      <c r="A1107" s="1561"/>
      <c r="B1107" s="1562"/>
      <c r="C1107" s="1563"/>
      <c r="D1107" s="1564"/>
      <c r="E1107" s="1565"/>
      <c r="F1107" s="1566"/>
    </row>
    <row r="1108" spans="1:6" s="1486" customFormat="1">
      <c r="A1108" s="1561"/>
      <c r="B1108" s="1562"/>
      <c r="C1108" s="1563"/>
      <c r="D1108" s="1564"/>
      <c r="E1108" s="1565"/>
      <c r="F1108" s="1566"/>
    </row>
    <row r="1109" spans="1:6" s="1486" customFormat="1">
      <c r="A1109" s="1561"/>
      <c r="B1109" s="1562"/>
      <c r="C1109" s="1563"/>
      <c r="D1109" s="1564"/>
      <c r="E1109" s="1565"/>
      <c r="F1109" s="1566"/>
    </row>
    <row r="1110" spans="1:6" s="1486" customFormat="1">
      <c r="A1110" s="1561"/>
      <c r="B1110" s="1562"/>
      <c r="C1110" s="1563"/>
      <c r="D1110" s="1564"/>
      <c r="E1110" s="1565"/>
      <c r="F1110" s="1566"/>
    </row>
    <row r="1111" spans="1:6" s="1486" customFormat="1">
      <c r="A1111" s="1561"/>
      <c r="B1111" s="1562"/>
      <c r="C1111" s="1563"/>
      <c r="D1111" s="1564"/>
      <c r="E1111" s="1565"/>
      <c r="F1111" s="1566"/>
    </row>
    <row r="1112" spans="1:6" s="1486" customFormat="1">
      <c r="A1112" s="1561"/>
      <c r="B1112" s="1562"/>
      <c r="C1112" s="1563"/>
      <c r="D1112" s="1564"/>
      <c r="E1112" s="1565"/>
      <c r="F1112" s="1566"/>
    </row>
    <row r="1113" spans="1:6" s="1486" customFormat="1">
      <c r="A1113" s="1561"/>
      <c r="B1113" s="1562"/>
      <c r="C1113" s="1563"/>
      <c r="D1113" s="1564"/>
      <c r="E1113" s="1565"/>
      <c r="F1113" s="1566"/>
    </row>
    <row r="1114" spans="1:6" s="1486" customFormat="1">
      <c r="A1114" s="1561"/>
      <c r="B1114" s="1562"/>
      <c r="C1114" s="1563"/>
      <c r="D1114" s="1564"/>
      <c r="E1114" s="1565"/>
      <c r="F1114" s="1566"/>
    </row>
    <row r="1115" spans="1:6" s="1486" customFormat="1">
      <c r="A1115" s="1561"/>
      <c r="B1115" s="1562"/>
      <c r="C1115" s="1563"/>
      <c r="D1115" s="1564"/>
      <c r="E1115" s="1565"/>
      <c r="F1115" s="1566"/>
    </row>
    <row r="1116" spans="1:6" s="1486" customFormat="1">
      <c r="A1116" s="1561"/>
      <c r="B1116" s="1562"/>
      <c r="C1116" s="1563"/>
      <c r="D1116" s="1564"/>
      <c r="E1116" s="1565"/>
      <c r="F1116" s="1566"/>
    </row>
    <row r="1117" spans="1:6" s="1486" customFormat="1">
      <c r="A1117" s="1561"/>
      <c r="B1117" s="1562"/>
      <c r="C1117" s="1563"/>
      <c r="D1117" s="1564"/>
      <c r="E1117" s="1565"/>
      <c r="F1117" s="1566"/>
    </row>
    <row r="1118" spans="1:6" s="1486" customFormat="1">
      <c r="A1118" s="1561"/>
      <c r="B1118" s="1562"/>
      <c r="C1118" s="1563"/>
      <c r="D1118" s="1564"/>
      <c r="E1118" s="1565"/>
      <c r="F1118" s="1566"/>
    </row>
    <row r="1119" spans="1:6" s="1486" customFormat="1">
      <c r="A1119" s="1561"/>
      <c r="B1119" s="1562"/>
      <c r="C1119" s="1563"/>
      <c r="D1119" s="1564"/>
      <c r="E1119" s="1565"/>
      <c r="F1119" s="1566"/>
    </row>
    <row r="1120" spans="1:6" s="1486" customFormat="1">
      <c r="A1120" s="1561"/>
      <c r="B1120" s="1562"/>
      <c r="C1120" s="1563"/>
      <c r="D1120" s="1564"/>
      <c r="E1120" s="1565"/>
      <c r="F1120" s="1566"/>
    </row>
    <row r="1121" spans="1:6" s="1486" customFormat="1">
      <c r="A1121" s="1561"/>
      <c r="B1121" s="1562"/>
      <c r="C1121" s="1563"/>
      <c r="D1121" s="1564"/>
      <c r="E1121" s="1565"/>
      <c r="F1121" s="1566"/>
    </row>
    <row r="1122" spans="1:6" s="1486" customFormat="1">
      <c r="A1122" s="1561"/>
      <c r="B1122" s="1562"/>
      <c r="C1122" s="1563"/>
      <c r="D1122" s="1564"/>
      <c r="E1122" s="1565"/>
      <c r="F1122" s="1566"/>
    </row>
    <row r="1123" spans="1:6" s="1486" customFormat="1">
      <c r="A1123" s="1561"/>
      <c r="B1123" s="1562"/>
      <c r="C1123" s="1563"/>
      <c r="D1123" s="1564"/>
      <c r="E1123" s="1565"/>
      <c r="F1123" s="1566"/>
    </row>
    <row r="1124" spans="1:6" s="1486" customFormat="1">
      <c r="A1124" s="1561"/>
      <c r="B1124" s="1562"/>
      <c r="C1124" s="1563"/>
      <c r="D1124" s="1564"/>
      <c r="E1124" s="1565"/>
      <c r="F1124" s="1566"/>
    </row>
    <row r="1125" spans="1:6" s="1486" customFormat="1">
      <c r="A1125" s="1561"/>
      <c r="B1125" s="1562"/>
      <c r="C1125" s="1563"/>
      <c r="D1125" s="1564"/>
      <c r="E1125" s="1565"/>
      <c r="F1125" s="1566"/>
    </row>
    <row r="1126" spans="1:6" s="1486" customFormat="1">
      <c r="A1126" s="1561"/>
      <c r="B1126" s="1562"/>
      <c r="C1126" s="1563"/>
      <c r="D1126" s="1564"/>
      <c r="E1126" s="1565"/>
      <c r="F1126" s="1566"/>
    </row>
    <row r="1127" spans="1:6" s="1486" customFormat="1">
      <c r="A1127" s="1561"/>
      <c r="B1127" s="1562"/>
      <c r="C1127" s="1563"/>
      <c r="D1127" s="1564"/>
      <c r="E1127" s="1565"/>
      <c r="F1127" s="1566"/>
    </row>
    <row r="1128" spans="1:6" s="1486" customFormat="1">
      <c r="A1128" s="1561"/>
      <c r="B1128" s="1562"/>
      <c r="C1128" s="1563"/>
      <c r="D1128" s="1564"/>
      <c r="E1128" s="1565"/>
      <c r="F1128" s="1566"/>
    </row>
    <row r="1129" spans="1:6" s="1486" customFormat="1">
      <c r="A1129" s="1561"/>
      <c r="B1129" s="1562"/>
      <c r="C1129" s="1563"/>
      <c r="D1129" s="1564"/>
      <c r="E1129" s="1565"/>
      <c r="F1129" s="1566"/>
    </row>
    <row r="1130" spans="1:6" s="1486" customFormat="1">
      <c r="A1130" s="1561"/>
      <c r="B1130" s="1562"/>
      <c r="C1130" s="1563"/>
      <c r="D1130" s="1564"/>
      <c r="E1130" s="1565"/>
      <c r="F1130" s="1566"/>
    </row>
    <row r="1131" spans="1:6" s="1486" customFormat="1">
      <c r="A1131" s="1561"/>
      <c r="B1131" s="1562"/>
      <c r="C1131" s="1563"/>
      <c r="D1131" s="1564"/>
      <c r="E1131" s="1565"/>
      <c r="F1131" s="1566"/>
    </row>
    <row r="1132" spans="1:6" s="1486" customFormat="1">
      <c r="A1132" s="1561"/>
      <c r="B1132" s="1562"/>
      <c r="C1132" s="1563"/>
      <c r="D1132" s="1564"/>
      <c r="E1132" s="1565"/>
      <c r="F1132" s="1566"/>
    </row>
    <row r="1133" spans="1:6" s="1486" customFormat="1">
      <c r="A1133" s="1561"/>
      <c r="B1133" s="1562"/>
      <c r="C1133" s="1563"/>
      <c r="D1133" s="1564"/>
      <c r="E1133" s="1565"/>
      <c r="F1133" s="1566"/>
    </row>
    <row r="1134" spans="1:6" s="1486" customFormat="1">
      <c r="A1134" s="1561"/>
      <c r="B1134" s="1562"/>
      <c r="C1134" s="1563"/>
      <c r="D1134" s="1564"/>
      <c r="E1134" s="1565"/>
      <c r="F1134" s="1566"/>
    </row>
    <row r="1135" spans="1:6" s="1486" customFormat="1">
      <c r="A1135" s="1561"/>
      <c r="B1135" s="1562"/>
      <c r="C1135" s="1563"/>
      <c r="D1135" s="1564"/>
      <c r="E1135" s="1565"/>
      <c r="F1135" s="1566"/>
    </row>
    <row r="1136" spans="1:6" s="1486" customFormat="1">
      <c r="A1136" s="1561"/>
      <c r="B1136" s="1562"/>
      <c r="C1136" s="1563"/>
      <c r="D1136" s="1564"/>
      <c r="E1136" s="1565"/>
      <c r="F1136" s="1566"/>
    </row>
    <row r="1137" spans="1:6" s="1486" customFormat="1">
      <c r="A1137" s="1561"/>
      <c r="B1137" s="1562"/>
      <c r="C1137" s="1563"/>
      <c r="D1137" s="1564"/>
      <c r="E1137" s="1565"/>
      <c r="F1137" s="1566"/>
    </row>
    <row r="1138" spans="1:6" s="1486" customFormat="1">
      <c r="A1138" s="1561"/>
      <c r="B1138" s="1562"/>
      <c r="C1138" s="1563"/>
      <c r="D1138" s="1564"/>
      <c r="E1138" s="1565"/>
      <c r="F1138" s="1566"/>
    </row>
    <row r="1139" spans="1:6" s="1486" customFormat="1">
      <c r="A1139" s="1561"/>
      <c r="B1139" s="1562"/>
      <c r="C1139" s="1563"/>
      <c r="D1139" s="1564"/>
      <c r="E1139" s="1565"/>
      <c r="F1139" s="1566"/>
    </row>
    <row r="1140" spans="1:6" s="1486" customFormat="1">
      <c r="A1140" s="1561"/>
      <c r="B1140" s="1562"/>
      <c r="C1140" s="1563"/>
      <c r="D1140" s="1564"/>
      <c r="E1140" s="1565"/>
      <c r="F1140" s="1566"/>
    </row>
    <row r="1141" spans="1:6" s="1486" customFormat="1">
      <c r="A1141" s="1561"/>
      <c r="B1141" s="1562"/>
      <c r="C1141" s="1563"/>
      <c r="D1141" s="1564"/>
      <c r="E1141" s="1565"/>
      <c r="F1141" s="1566"/>
    </row>
    <row r="1142" spans="1:6" s="1486" customFormat="1">
      <c r="A1142" s="1561"/>
      <c r="B1142" s="1562"/>
      <c r="C1142" s="1563"/>
      <c r="D1142" s="1564"/>
      <c r="E1142" s="1565"/>
      <c r="F1142" s="1566"/>
    </row>
    <row r="1143" spans="1:6" s="1486" customFormat="1">
      <c r="A1143" s="1561"/>
      <c r="B1143" s="1562"/>
      <c r="C1143" s="1563"/>
      <c r="D1143" s="1564"/>
      <c r="E1143" s="1565"/>
      <c r="F1143" s="1566"/>
    </row>
    <row r="1144" spans="1:6" s="1486" customFormat="1">
      <c r="A1144" s="1561"/>
      <c r="B1144" s="1562"/>
      <c r="C1144" s="1563"/>
      <c r="D1144" s="1564"/>
      <c r="E1144" s="1565"/>
      <c r="F1144" s="1566"/>
    </row>
    <row r="1145" spans="1:6" s="1486" customFormat="1">
      <c r="A1145" s="1561"/>
      <c r="B1145" s="1562"/>
      <c r="C1145" s="1563"/>
      <c r="D1145" s="1564"/>
      <c r="E1145" s="1565"/>
      <c r="F1145" s="1566"/>
    </row>
    <row r="1146" spans="1:6" s="1486" customFormat="1">
      <c r="A1146" s="1561"/>
      <c r="B1146" s="1562"/>
      <c r="C1146" s="1563"/>
      <c r="D1146" s="1564"/>
      <c r="E1146" s="1565"/>
      <c r="F1146" s="1566"/>
    </row>
    <row r="1147" spans="1:6" s="1486" customFormat="1">
      <c r="A1147" s="1561"/>
      <c r="B1147" s="1562"/>
      <c r="C1147" s="1563"/>
      <c r="D1147" s="1564"/>
      <c r="E1147" s="1565"/>
      <c r="F1147" s="1566"/>
    </row>
    <row r="1148" spans="1:6" s="1486" customFormat="1">
      <c r="A1148" s="1561"/>
      <c r="B1148" s="1562"/>
      <c r="C1148" s="1563"/>
      <c r="D1148" s="1564"/>
      <c r="E1148" s="1565"/>
      <c r="F1148" s="1566"/>
    </row>
    <row r="1149" spans="1:6" s="1486" customFormat="1">
      <c r="A1149" s="1561"/>
      <c r="B1149" s="1562"/>
      <c r="C1149" s="1563"/>
      <c r="D1149" s="1564"/>
      <c r="E1149" s="1565"/>
      <c r="F1149" s="1566"/>
    </row>
    <row r="1150" spans="1:6" s="1486" customFormat="1">
      <c r="A1150" s="1561"/>
      <c r="B1150" s="1562"/>
      <c r="C1150" s="1563"/>
      <c r="D1150" s="1564"/>
      <c r="E1150" s="1565"/>
      <c r="F1150" s="1566"/>
    </row>
    <row r="1151" spans="1:6" s="1486" customFormat="1">
      <c r="A1151" s="1561"/>
      <c r="B1151" s="1562"/>
      <c r="C1151" s="1563"/>
      <c r="D1151" s="1564"/>
      <c r="E1151" s="1565"/>
      <c r="F1151" s="1566"/>
    </row>
    <row r="1152" spans="1:6" s="1486" customFormat="1">
      <c r="A1152" s="1561"/>
      <c r="B1152" s="1562"/>
      <c r="C1152" s="1563"/>
      <c r="D1152" s="1564"/>
      <c r="E1152" s="1565"/>
      <c r="F1152" s="1566"/>
    </row>
    <row r="1153" spans="1:6" s="1486" customFormat="1">
      <c r="A1153" s="1561"/>
      <c r="B1153" s="1562"/>
      <c r="C1153" s="1563"/>
      <c r="D1153" s="1564"/>
      <c r="E1153" s="1565"/>
      <c r="F1153" s="1566"/>
    </row>
    <row r="1154" spans="1:6" s="1486" customFormat="1">
      <c r="A1154" s="1561"/>
      <c r="B1154" s="1562"/>
      <c r="C1154" s="1563"/>
      <c r="D1154" s="1564"/>
      <c r="E1154" s="1565"/>
      <c r="F1154" s="1566"/>
    </row>
    <row r="1155" spans="1:6" s="1486" customFormat="1">
      <c r="A1155" s="1561"/>
      <c r="B1155" s="1562"/>
      <c r="C1155" s="1563"/>
      <c r="D1155" s="1564"/>
      <c r="E1155" s="1565"/>
      <c r="F1155" s="1566"/>
    </row>
    <row r="1156" spans="1:6" s="1486" customFormat="1">
      <c r="A1156" s="1561"/>
      <c r="B1156" s="1562"/>
      <c r="C1156" s="1563"/>
      <c r="D1156" s="1564"/>
      <c r="E1156" s="1565"/>
      <c r="F1156" s="1566"/>
    </row>
    <row r="1157" spans="1:6" s="1486" customFormat="1">
      <c r="A1157" s="1561"/>
      <c r="B1157" s="1562"/>
      <c r="C1157" s="1563"/>
      <c r="D1157" s="1564"/>
      <c r="E1157" s="1565"/>
      <c r="F1157" s="1566"/>
    </row>
    <row r="1158" spans="1:6" s="1486" customFormat="1">
      <c r="A1158" s="1561"/>
      <c r="B1158" s="1562"/>
      <c r="C1158" s="1563"/>
      <c r="D1158" s="1564"/>
      <c r="E1158" s="1565"/>
      <c r="F1158" s="1566"/>
    </row>
    <row r="1159" spans="1:6" s="1486" customFormat="1">
      <c r="A1159" s="1561"/>
      <c r="B1159" s="1562"/>
      <c r="C1159" s="1563"/>
      <c r="D1159" s="1564"/>
      <c r="E1159" s="1565"/>
      <c r="F1159" s="1566"/>
    </row>
    <row r="1160" spans="1:6" s="1486" customFormat="1">
      <c r="A1160" s="1561"/>
      <c r="B1160" s="1562"/>
      <c r="C1160" s="1563"/>
      <c r="D1160" s="1564"/>
      <c r="E1160" s="1565"/>
      <c r="F1160" s="1566"/>
    </row>
    <row r="1161" spans="1:6" s="1486" customFormat="1">
      <c r="A1161" s="1561"/>
      <c r="B1161" s="1562"/>
      <c r="C1161" s="1563"/>
      <c r="D1161" s="1564"/>
      <c r="E1161" s="1565"/>
      <c r="F1161" s="1566"/>
    </row>
    <row r="1162" spans="1:6" s="1486" customFormat="1">
      <c r="A1162" s="1561"/>
      <c r="B1162" s="1562"/>
      <c r="C1162" s="1563"/>
      <c r="D1162" s="1564"/>
      <c r="E1162" s="1565"/>
      <c r="F1162" s="1566"/>
    </row>
    <row r="1163" spans="1:6" s="1486" customFormat="1">
      <c r="A1163" s="1561"/>
      <c r="B1163" s="1562"/>
      <c r="C1163" s="1563"/>
      <c r="D1163" s="1564"/>
      <c r="E1163" s="1565"/>
      <c r="F1163" s="1566"/>
    </row>
    <row r="1164" spans="1:6" s="1486" customFormat="1">
      <c r="A1164" s="1561"/>
      <c r="B1164" s="1562"/>
      <c r="C1164" s="1563"/>
      <c r="D1164" s="1564"/>
      <c r="E1164" s="1565"/>
      <c r="F1164" s="1566"/>
    </row>
    <row r="1165" spans="1:6" s="1486" customFormat="1">
      <c r="A1165" s="1561"/>
      <c r="B1165" s="1562"/>
      <c r="C1165" s="1563"/>
      <c r="D1165" s="1564"/>
      <c r="E1165" s="1565"/>
      <c r="F1165" s="1566"/>
    </row>
    <row r="1166" spans="1:6" s="1486" customFormat="1">
      <c r="A1166" s="1561"/>
      <c r="B1166" s="1562"/>
      <c r="C1166" s="1563"/>
      <c r="D1166" s="1564"/>
      <c r="E1166" s="1565"/>
      <c r="F1166" s="1566"/>
    </row>
    <row r="1167" spans="1:6" s="1486" customFormat="1">
      <c r="A1167" s="1561"/>
      <c r="B1167" s="1562"/>
      <c r="C1167" s="1563"/>
      <c r="D1167" s="1564"/>
      <c r="E1167" s="1565"/>
      <c r="F1167" s="1566"/>
    </row>
    <row r="1168" spans="1:6" s="1486" customFormat="1">
      <c r="A1168" s="1561"/>
      <c r="B1168" s="1562"/>
      <c r="C1168" s="1563"/>
      <c r="D1168" s="1564"/>
      <c r="E1168" s="1565"/>
      <c r="F1168" s="1566"/>
    </row>
    <row r="1169" spans="1:6" s="1486" customFormat="1">
      <c r="A1169" s="1561"/>
      <c r="B1169" s="1562"/>
      <c r="C1169" s="1563"/>
      <c r="D1169" s="1564"/>
      <c r="E1169" s="1565"/>
      <c r="F1169" s="1566"/>
    </row>
    <row r="1170" spans="1:6" s="1486" customFormat="1">
      <c r="A1170" s="1561"/>
      <c r="B1170" s="1562"/>
      <c r="C1170" s="1563"/>
      <c r="D1170" s="1564"/>
      <c r="E1170" s="1565"/>
      <c r="F1170" s="1566"/>
    </row>
    <row r="1171" spans="1:6" s="1486" customFormat="1">
      <c r="A1171" s="1561"/>
      <c r="B1171" s="1562"/>
      <c r="C1171" s="1563"/>
      <c r="D1171" s="1564"/>
      <c r="E1171" s="1565"/>
      <c r="F1171" s="1566"/>
    </row>
    <row r="1172" spans="1:6" s="1486" customFormat="1">
      <c r="A1172" s="1561"/>
      <c r="B1172" s="1562"/>
      <c r="C1172" s="1563"/>
      <c r="D1172" s="1564"/>
      <c r="E1172" s="1565"/>
      <c r="F1172" s="1566"/>
    </row>
    <row r="1173" spans="1:6" s="1486" customFormat="1">
      <c r="A1173" s="1561"/>
      <c r="B1173" s="1562"/>
      <c r="C1173" s="1563"/>
      <c r="D1173" s="1564"/>
      <c r="E1173" s="1565"/>
      <c r="F1173" s="1566"/>
    </row>
    <row r="1174" spans="1:6" s="1486" customFormat="1">
      <c r="A1174" s="1561"/>
      <c r="B1174" s="1562"/>
      <c r="C1174" s="1563"/>
      <c r="D1174" s="1564"/>
      <c r="E1174" s="1565"/>
      <c r="F1174" s="1566"/>
    </row>
    <row r="1175" spans="1:6" s="1486" customFormat="1">
      <c r="A1175" s="1561"/>
      <c r="B1175" s="1562"/>
      <c r="C1175" s="1563"/>
      <c r="D1175" s="1564"/>
      <c r="E1175" s="1565"/>
      <c r="F1175" s="1566"/>
    </row>
    <row r="1176" spans="1:6" s="1486" customFormat="1">
      <c r="A1176" s="1561"/>
      <c r="B1176" s="1562"/>
      <c r="C1176" s="1563"/>
      <c r="D1176" s="1564"/>
      <c r="E1176" s="1565"/>
      <c r="F1176" s="1566"/>
    </row>
    <row r="1177" spans="1:6" s="1486" customFormat="1">
      <c r="A1177" s="1561"/>
      <c r="B1177" s="1562"/>
      <c r="C1177" s="1563"/>
      <c r="D1177" s="1564"/>
      <c r="E1177" s="1565"/>
      <c r="F1177" s="1566"/>
    </row>
    <row r="1178" spans="1:6" s="1486" customFormat="1">
      <c r="A1178" s="1561"/>
      <c r="B1178" s="1562"/>
      <c r="C1178" s="1563"/>
      <c r="D1178" s="1564"/>
      <c r="E1178" s="1565"/>
      <c r="F1178" s="1566"/>
    </row>
    <row r="1179" spans="1:6" s="1486" customFormat="1">
      <c r="A1179" s="1561"/>
      <c r="B1179" s="1562"/>
      <c r="C1179" s="1563"/>
      <c r="D1179" s="1564"/>
      <c r="E1179" s="1565"/>
      <c r="F1179" s="1566"/>
    </row>
    <row r="1180" spans="1:6" s="1486" customFormat="1">
      <c r="A1180" s="1561"/>
      <c r="B1180" s="1562"/>
      <c r="C1180" s="1563"/>
      <c r="D1180" s="1564"/>
      <c r="E1180" s="1565"/>
      <c r="F1180" s="1566"/>
    </row>
    <row r="1181" spans="1:6" s="1486" customFormat="1">
      <c r="A1181" s="1561"/>
      <c r="B1181" s="1562"/>
      <c r="C1181" s="1563"/>
      <c r="D1181" s="1564"/>
      <c r="E1181" s="1565"/>
      <c r="F1181" s="1566"/>
    </row>
    <row r="1182" spans="1:6" s="1486" customFormat="1">
      <c r="A1182" s="1561"/>
      <c r="B1182" s="1562"/>
      <c r="C1182" s="1563"/>
      <c r="D1182" s="1564"/>
      <c r="E1182" s="1565"/>
      <c r="F1182" s="1566"/>
    </row>
    <row r="1183" spans="1:6" s="1486" customFormat="1">
      <c r="A1183" s="1561"/>
      <c r="B1183" s="1562"/>
      <c r="C1183" s="1563"/>
      <c r="D1183" s="1564"/>
      <c r="E1183" s="1565"/>
      <c r="F1183" s="1566"/>
    </row>
    <row r="1184" spans="1:6" s="1486" customFormat="1">
      <c r="A1184" s="1561"/>
      <c r="B1184" s="1562"/>
      <c r="C1184" s="1563"/>
      <c r="D1184" s="1564"/>
      <c r="E1184" s="1565"/>
      <c r="F1184" s="1566"/>
    </row>
    <row r="1185" spans="1:6" s="1486" customFormat="1">
      <c r="A1185" s="1561"/>
      <c r="B1185" s="1562"/>
      <c r="C1185" s="1563"/>
      <c r="D1185" s="1564"/>
      <c r="E1185" s="1565"/>
      <c r="F1185" s="1566"/>
    </row>
    <row r="1186" spans="1:6" s="1486" customFormat="1">
      <c r="A1186" s="1561"/>
      <c r="B1186" s="1562"/>
      <c r="C1186" s="1563"/>
      <c r="D1186" s="1564"/>
      <c r="E1186" s="1565"/>
      <c r="F1186" s="1566"/>
    </row>
    <row r="1187" spans="1:6" s="1486" customFormat="1">
      <c r="A1187" s="1561"/>
      <c r="B1187" s="1562"/>
      <c r="C1187" s="1563"/>
      <c r="D1187" s="1564"/>
      <c r="E1187" s="1565"/>
      <c r="F1187" s="1566"/>
    </row>
    <row r="1188" spans="1:6" s="1486" customFormat="1">
      <c r="A1188" s="1561"/>
      <c r="B1188" s="1562"/>
      <c r="C1188" s="1563"/>
      <c r="D1188" s="1564"/>
      <c r="E1188" s="1565"/>
      <c r="F1188" s="1566"/>
    </row>
    <row r="1189" spans="1:6" s="1486" customFormat="1">
      <c r="A1189" s="1561"/>
      <c r="B1189" s="1562"/>
      <c r="C1189" s="1563"/>
      <c r="D1189" s="1564"/>
      <c r="E1189" s="1565"/>
      <c r="F1189" s="1566"/>
    </row>
    <row r="1190" spans="1:6" s="1486" customFormat="1">
      <c r="A1190" s="1561"/>
      <c r="B1190" s="1562"/>
      <c r="C1190" s="1563"/>
      <c r="D1190" s="1564"/>
      <c r="E1190" s="1565"/>
      <c r="F1190" s="1566"/>
    </row>
    <row r="1191" spans="1:6" s="1486" customFormat="1">
      <c r="A1191" s="1561"/>
      <c r="B1191" s="1562"/>
      <c r="C1191" s="1563"/>
      <c r="D1191" s="1564"/>
      <c r="E1191" s="1565"/>
      <c r="F1191" s="1566"/>
    </row>
    <row r="1192" spans="1:6" s="1486" customFormat="1">
      <c r="A1192" s="1561"/>
      <c r="B1192" s="1562"/>
      <c r="C1192" s="1563"/>
      <c r="D1192" s="1564"/>
      <c r="E1192" s="1565"/>
      <c r="F1192" s="1566"/>
    </row>
    <row r="1193" spans="1:6" s="1486" customFormat="1">
      <c r="A1193" s="1561"/>
      <c r="B1193" s="1562"/>
      <c r="C1193" s="1563"/>
      <c r="D1193" s="1564"/>
      <c r="E1193" s="1565"/>
      <c r="F1193" s="1566"/>
    </row>
    <row r="1194" spans="1:6" s="1486" customFormat="1">
      <c r="A1194" s="1561"/>
      <c r="B1194" s="1562"/>
      <c r="C1194" s="1563"/>
      <c r="D1194" s="1564"/>
      <c r="E1194" s="1565"/>
      <c r="F1194" s="1566"/>
    </row>
    <row r="1195" spans="1:6" s="1486" customFormat="1">
      <c r="A1195" s="1561"/>
      <c r="B1195" s="1562"/>
      <c r="C1195" s="1563"/>
      <c r="D1195" s="1564"/>
      <c r="E1195" s="1565"/>
      <c r="F1195" s="1566"/>
    </row>
    <row r="1196" spans="1:6" s="1486" customFormat="1">
      <c r="A1196" s="1561"/>
      <c r="B1196" s="1562"/>
      <c r="C1196" s="1563"/>
      <c r="D1196" s="1564"/>
      <c r="E1196" s="1565"/>
      <c r="F1196" s="1566"/>
    </row>
    <row r="1197" spans="1:6" s="1486" customFormat="1">
      <c r="A1197" s="1561"/>
      <c r="B1197" s="1562"/>
      <c r="C1197" s="1563"/>
      <c r="D1197" s="1564"/>
      <c r="E1197" s="1565"/>
      <c r="F1197" s="1566"/>
    </row>
    <row r="1198" spans="1:6" s="1486" customFormat="1">
      <c r="A1198" s="1561"/>
      <c r="B1198" s="1562"/>
      <c r="C1198" s="1563"/>
      <c r="D1198" s="1564"/>
      <c r="E1198" s="1565"/>
      <c r="F1198" s="1566"/>
    </row>
    <row r="1199" spans="1:6" s="1486" customFormat="1">
      <c r="A1199" s="1561"/>
      <c r="B1199" s="1562"/>
      <c r="C1199" s="1563"/>
      <c r="D1199" s="1564"/>
      <c r="E1199" s="1565"/>
      <c r="F1199" s="1566"/>
    </row>
    <row r="1200" spans="1:6" s="1486" customFormat="1">
      <c r="A1200" s="1561"/>
      <c r="B1200" s="1562"/>
      <c r="C1200" s="1563"/>
      <c r="D1200" s="1564"/>
      <c r="E1200" s="1565"/>
      <c r="F1200" s="1566"/>
    </row>
    <row r="1201" spans="1:6" s="1486" customFormat="1">
      <c r="A1201" s="1561"/>
      <c r="B1201" s="1562"/>
      <c r="C1201" s="1563"/>
      <c r="D1201" s="1564"/>
      <c r="E1201" s="1565"/>
      <c r="F1201" s="1566"/>
    </row>
    <row r="1202" spans="1:6" s="1486" customFormat="1">
      <c r="A1202" s="1561"/>
      <c r="B1202" s="1562"/>
      <c r="C1202" s="1563"/>
      <c r="D1202" s="1564"/>
      <c r="E1202" s="1565"/>
      <c r="F1202" s="1566"/>
    </row>
    <row r="1203" spans="1:6" s="1486" customFormat="1">
      <c r="A1203" s="1561"/>
      <c r="B1203" s="1562"/>
      <c r="C1203" s="1563"/>
      <c r="D1203" s="1564"/>
      <c r="E1203" s="1565"/>
      <c r="F1203" s="1566"/>
    </row>
    <row r="1204" spans="1:6" s="1486" customFormat="1">
      <c r="A1204" s="1561"/>
      <c r="B1204" s="1562"/>
      <c r="C1204" s="1563"/>
      <c r="D1204" s="1564"/>
      <c r="E1204" s="1565"/>
      <c r="F1204" s="1566"/>
    </row>
    <row r="1205" spans="1:6" s="1486" customFormat="1">
      <c r="A1205" s="1561"/>
      <c r="B1205" s="1562"/>
      <c r="C1205" s="1563"/>
      <c r="D1205" s="1564"/>
      <c r="E1205" s="1565"/>
      <c r="F1205" s="1566"/>
    </row>
    <row r="1206" spans="1:6" s="1486" customFormat="1">
      <c r="A1206" s="1561"/>
      <c r="B1206" s="1562"/>
      <c r="C1206" s="1563"/>
      <c r="D1206" s="1564"/>
      <c r="E1206" s="1565"/>
      <c r="F1206" s="1566"/>
    </row>
    <row r="1207" spans="1:6" s="1486" customFormat="1">
      <c r="A1207" s="1561"/>
      <c r="B1207" s="1562"/>
      <c r="C1207" s="1563"/>
      <c r="D1207" s="1564"/>
      <c r="E1207" s="1565"/>
      <c r="F1207" s="1566"/>
    </row>
    <row r="1208" spans="1:6" s="1486" customFormat="1">
      <c r="A1208" s="1561"/>
      <c r="B1208" s="1562"/>
      <c r="C1208" s="1563"/>
      <c r="D1208" s="1564"/>
      <c r="E1208" s="1565"/>
      <c r="F1208" s="1566"/>
    </row>
    <row r="1209" spans="1:6" s="1486" customFormat="1">
      <c r="A1209" s="1561"/>
      <c r="B1209" s="1562"/>
      <c r="C1209" s="1563"/>
      <c r="D1209" s="1564"/>
      <c r="E1209" s="1565"/>
      <c r="F1209" s="1566"/>
    </row>
    <row r="1210" spans="1:6" s="1486" customFormat="1">
      <c r="A1210" s="1561"/>
      <c r="B1210" s="1562"/>
      <c r="C1210" s="1563"/>
      <c r="D1210" s="1564"/>
      <c r="E1210" s="1565"/>
      <c r="F1210" s="1566"/>
    </row>
    <row r="1211" spans="1:6" s="1486" customFormat="1">
      <c r="A1211" s="1561"/>
      <c r="B1211" s="1562"/>
      <c r="C1211" s="1563"/>
      <c r="D1211" s="1564"/>
      <c r="E1211" s="1565"/>
      <c r="F1211" s="1566"/>
    </row>
    <row r="1212" spans="1:6" s="1486" customFormat="1">
      <c r="A1212" s="1561"/>
      <c r="B1212" s="1562"/>
      <c r="C1212" s="1563"/>
      <c r="D1212" s="1564"/>
      <c r="E1212" s="1565"/>
      <c r="F1212" s="1566"/>
    </row>
    <row r="1213" spans="1:6" s="1486" customFormat="1">
      <c r="A1213" s="1561"/>
      <c r="B1213" s="1562"/>
      <c r="C1213" s="1563"/>
      <c r="D1213" s="1564"/>
      <c r="E1213" s="1565"/>
      <c r="F1213" s="1566"/>
    </row>
    <row r="1214" spans="1:6" s="1486" customFormat="1">
      <c r="A1214" s="1561"/>
      <c r="B1214" s="1562"/>
      <c r="C1214" s="1563"/>
      <c r="D1214" s="1564"/>
      <c r="E1214" s="1565"/>
      <c r="F1214" s="1566"/>
    </row>
    <row r="1215" spans="1:6" s="1486" customFormat="1">
      <c r="A1215" s="1561"/>
      <c r="B1215" s="1562"/>
      <c r="C1215" s="1563"/>
      <c r="D1215" s="1564"/>
      <c r="E1215" s="1565"/>
      <c r="F1215" s="1566"/>
    </row>
    <row r="1216" spans="1:6" s="1486" customFormat="1">
      <c r="A1216" s="1561"/>
      <c r="B1216" s="1562"/>
      <c r="C1216" s="1563"/>
      <c r="D1216" s="1564"/>
      <c r="E1216" s="1565"/>
      <c r="F1216" s="1566"/>
    </row>
    <row r="1217" spans="1:6" s="1486" customFormat="1">
      <c r="A1217" s="1561"/>
      <c r="B1217" s="1562"/>
      <c r="C1217" s="1563"/>
      <c r="D1217" s="1564"/>
      <c r="E1217" s="1565"/>
      <c r="F1217" s="1566"/>
    </row>
    <row r="1218" spans="1:6" s="1486" customFormat="1">
      <c r="A1218" s="1561"/>
      <c r="B1218" s="1562"/>
      <c r="C1218" s="1563"/>
      <c r="D1218" s="1564"/>
      <c r="E1218" s="1565"/>
      <c r="F1218" s="1566"/>
    </row>
    <row r="1219" spans="1:6" s="1486" customFormat="1">
      <c r="A1219" s="1561"/>
      <c r="B1219" s="1562"/>
      <c r="C1219" s="1563"/>
      <c r="D1219" s="1564"/>
      <c r="E1219" s="1565"/>
      <c r="F1219" s="1566"/>
    </row>
    <row r="1220" spans="1:6" s="1486" customFormat="1">
      <c r="A1220" s="1561"/>
      <c r="B1220" s="1562"/>
      <c r="C1220" s="1563"/>
      <c r="D1220" s="1564"/>
      <c r="E1220" s="1565"/>
      <c r="F1220" s="1566"/>
    </row>
    <row r="1221" spans="1:6" s="1486" customFormat="1">
      <c r="A1221" s="1561"/>
      <c r="B1221" s="1562"/>
      <c r="C1221" s="1563"/>
      <c r="D1221" s="1564"/>
      <c r="E1221" s="1565"/>
      <c r="F1221" s="1566"/>
    </row>
    <row r="1222" spans="1:6" s="1486" customFormat="1">
      <c r="A1222" s="1561"/>
      <c r="B1222" s="1562"/>
      <c r="C1222" s="1563"/>
      <c r="D1222" s="1564"/>
      <c r="E1222" s="1565"/>
      <c r="F1222" s="1566"/>
    </row>
    <row r="1223" spans="1:6" s="1486" customFormat="1">
      <c r="A1223" s="1561"/>
      <c r="B1223" s="1562"/>
      <c r="C1223" s="1563"/>
      <c r="D1223" s="1564"/>
      <c r="E1223" s="1565"/>
      <c r="F1223" s="1566"/>
    </row>
    <row r="1224" spans="1:6" s="1486" customFormat="1">
      <c r="A1224" s="1561"/>
      <c r="B1224" s="1562"/>
      <c r="C1224" s="1563"/>
      <c r="D1224" s="1564"/>
      <c r="E1224" s="1565"/>
      <c r="F1224" s="1566"/>
    </row>
    <row r="1225" spans="1:6" s="1486" customFormat="1">
      <c r="A1225" s="1561"/>
      <c r="B1225" s="1562"/>
      <c r="C1225" s="1563"/>
      <c r="D1225" s="1564"/>
      <c r="E1225" s="1565"/>
      <c r="F1225" s="1566"/>
    </row>
    <row r="1226" spans="1:6" s="1486" customFormat="1">
      <c r="A1226" s="1561"/>
      <c r="B1226" s="1562"/>
      <c r="C1226" s="1563"/>
      <c r="D1226" s="1564"/>
      <c r="E1226" s="1565"/>
      <c r="F1226" s="1566"/>
    </row>
    <row r="1227" spans="1:6" s="1486" customFormat="1">
      <c r="A1227" s="1561"/>
      <c r="B1227" s="1562"/>
      <c r="C1227" s="1563"/>
      <c r="D1227" s="1564"/>
      <c r="E1227" s="1565"/>
      <c r="F1227" s="1566"/>
    </row>
    <row r="1228" spans="1:6" s="1486" customFormat="1">
      <c r="A1228" s="1561"/>
      <c r="B1228" s="1562"/>
      <c r="C1228" s="1563"/>
      <c r="D1228" s="1564"/>
      <c r="E1228" s="1565"/>
      <c r="F1228" s="1566"/>
    </row>
    <row r="1229" spans="1:6" s="1486" customFormat="1">
      <c r="A1229" s="1561"/>
      <c r="B1229" s="1562"/>
      <c r="C1229" s="1563"/>
      <c r="D1229" s="1564"/>
      <c r="E1229" s="1565"/>
      <c r="F1229" s="1566"/>
    </row>
    <row r="1230" spans="1:6" s="1486" customFormat="1">
      <c r="A1230" s="1561"/>
      <c r="B1230" s="1562"/>
      <c r="C1230" s="1563"/>
      <c r="D1230" s="1564"/>
      <c r="E1230" s="1565"/>
      <c r="F1230" s="1566"/>
    </row>
    <row r="1231" spans="1:6" s="1486" customFormat="1">
      <c r="A1231" s="1561"/>
      <c r="B1231" s="1562"/>
      <c r="C1231" s="1563"/>
      <c r="D1231" s="1564"/>
      <c r="E1231" s="1565"/>
      <c r="F1231" s="1566"/>
    </row>
    <row r="1232" spans="1:6" s="1486" customFormat="1">
      <c r="A1232" s="1561"/>
      <c r="B1232" s="1562"/>
      <c r="C1232" s="1563"/>
      <c r="D1232" s="1564"/>
      <c r="E1232" s="1565"/>
      <c r="F1232" s="1566"/>
    </row>
    <row r="1233" spans="1:6" s="1486" customFormat="1">
      <c r="A1233" s="1561"/>
      <c r="B1233" s="1562"/>
      <c r="C1233" s="1563"/>
      <c r="D1233" s="1564"/>
      <c r="E1233" s="1565"/>
      <c r="F1233" s="1566"/>
    </row>
    <row r="1234" spans="1:6" s="1486" customFormat="1">
      <c r="A1234" s="1561"/>
      <c r="B1234" s="1562"/>
      <c r="C1234" s="1563"/>
      <c r="D1234" s="1564"/>
      <c r="E1234" s="1565"/>
      <c r="F1234" s="1566"/>
    </row>
    <row r="1235" spans="1:6" s="1486" customFormat="1">
      <c r="A1235" s="1561"/>
      <c r="B1235" s="1562"/>
      <c r="C1235" s="1563"/>
      <c r="D1235" s="1564"/>
      <c r="E1235" s="1565"/>
      <c r="F1235" s="1566"/>
    </row>
    <row r="1236" spans="1:6" s="1486" customFormat="1">
      <c r="A1236" s="1561"/>
      <c r="B1236" s="1562"/>
      <c r="C1236" s="1563"/>
      <c r="D1236" s="1564"/>
      <c r="E1236" s="1565"/>
      <c r="F1236" s="1566"/>
    </row>
    <row r="1237" spans="1:6" s="1486" customFormat="1">
      <c r="A1237" s="1561"/>
      <c r="B1237" s="1562"/>
      <c r="C1237" s="1563"/>
      <c r="D1237" s="1564"/>
      <c r="E1237" s="1565"/>
      <c r="F1237" s="1566"/>
    </row>
    <row r="1238" spans="1:6" s="1486" customFormat="1">
      <c r="A1238" s="1561"/>
      <c r="B1238" s="1562"/>
      <c r="C1238" s="1563"/>
      <c r="D1238" s="1564"/>
      <c r="E1238" s="1565"/>
      <c r="F1238" s="1566"/>
    </row>
    <row r="1239" spans="1:6" s="1486" customFormat="1">
      <c r="A1239" s="1561"/>
      <c r="B1239" s="1562"/>
      <c r="C1239" s="1563"/>
      <c r="D1239" s="1564"/>
      <c r="E1239" s="1565"/>
      <c r="F1239" s="1566"/>
    </row>
    <row r="1240" spans="1:6" s="1486" customFormat="1">
      <c r="A1240" s="1561"/>
      <c r="B1240" s="1562"/>
      <c r="C1240" s="1563"/>
      <c r="D1240" s="1564"/>
      <c r="E1240" s="1565"/>
      <c r="F1240" s="1566"/>
    </row>
    <row r="1241" spans="1:6" s="1486" customFormat="1">
      <c r="A1241" s="1561"/>
      <c r="B1241" s="1562"/>
      <c r="C1241" s="1563"/>
      <c r="D1241" s="1564"/>
      <c r="E1241" s="1565"/>
      <c r="F1241" s="1566"/>
    </row>
    <row r="1242" spans="1:6" s="1486" customFormat="1">
      <c r="A1242" s="1561"/>
      <c r="B1242" s="1562"/>
      <c r="C1242" s="1563"/>
      <c r="D1242" s="1564"/>
      <c r="E1242" s="1565"/>
      <c r="F1242" s="1566"/>
    </row>
    <row r="1243" spans="1:6" s="1486" customFormat="1">
      <c r="A1243" s="1561"/>
      <c r="B1243" s="1562"/>
      <c r="C1243" s="1563"/>
      <c r="D1243" s="1564"/>
      <c r="E1243" s="1565"/>
      <c r="F1243" s="1566"/>
    </row>
    <row r="1244" spans="1:6" s="1486" customFormat="1">
      <c r="A1244" s="1561"/>
      <c r="B1244" s="1562"/>
      <c r="C1244" s="1563"/>
      <c r="D1244" s="1564"/>
      <c r="E1244" s="1565"/>
      <c r="F1244" s="1566"/>
    </row>
    <row r="1245" spans="1:6" s="1486" customFormat="1">
      <c r="A1245" s="1561"/>
      <c r="B1245" s="1562"/>
      <c r="C1245" s="1563"/>
      <c r="D1245" s="1564"/>
      <c r="E1245" s="1565"/>
      <c r="F1245" s="1566"/>
    </row>
    <row r="1246" spans="1:6" s="1486" customFormat="1">
      <c r="A1246" s="1561"/>
      <c r="B1246" s="1562"/>
      <c r="C1246" s="1563"/>
      <c r="D1246" s="1564"/>
      <c r="E1246" s="1565"/>
      <c r="F1246" s="1566"/>
    </row>
    <row r="1247" spans="1:6" s="1486" customFormat="1">
      <c r="A1247" s="1561"/>
      <c r="B1247" s="1562"/>
      <c r="C1247" s="1563"/>
      <c r="D1247" s="1564"/>
      <c r="E1247" s="1565"/>
      <c r="F1247" s="1566"/>
    </row>
    <row r="1248" spans="1:6" s="1486" customFormat="1">
      <c r="A1248" s="1561"/>
      <c r="B1248" s="1562"/>
      <c r="C1248" s="1563"/>
      <c r="D1248" s="1564"/>
      <c r="E1248" s="1565"/>
      <c r="F1248" s="1566"/>
    </row>
    <row r="1249" spans="1:6" s="1486" customFormat="1">
      <c r="A1249" s="1561"/>
      <c r="B1249" s="1562"/>
      <c r="C1249" s="1563"/>
      <c r="D1249" s="1564"/>
      <c r="E1249" s="1565"/>
      <c r="F1249" s="1566"/>
    </row>
    <row r="1250" spans="1:6" s="1486" customFormat="1">
      <c r="A1250" s="1561"/>
      <c r="B1250" s="1562"/>
      <c r="C1250" s="1563"/>
      <c r="D1250" s="1564"/>
      <c r="E1250" s="1565"/>
      <c r="F1250" s="1566"/>
    </row>
    <row r="1251" spans="1:6" s="1486" customFormat="1">
      <c r="A1251" s="1561"/>
      <c r="B1251" s="1562"/>
      <c r="C1251" s="1563"/>
      <c r="D1251" s="1564"/>
      <c r="E1251" s="1565"/>
      <c r="F1251" s="1566"/>
    </row>
    <row r="1252" spans="1:6" s="1486" customFormat="1">
      <c r="A1252" s="1561"/>
      <c r="B1252" s="1562"/>
      <c r="C1252" s="1563"/>
      <c r="D1252" s="1564"/>
      <c r="E1252" s="1565"/>
      <c r="F1252" s="1566"/>
    </row>
    <row r="1253" spans="1:6" s="1486" customFormat="1">
      <c r="A1253" s="1561"/>
      <c r="B1253" s="1562"/>
      <c r="C1253" s="1563"/>
      <c r="D1253" s="1564"/>
      <c r="E1253" s="1565"/>
      <c r="F1253" s="1566"/>
    </row>
    <row r="1254" spans="1:6" s="1486" customFormat="1">
      <c r="A1254" s="1561"/>
      <c r="B1254" s="1562"/>
      <c r="C1254" s="1563"/>
      <c r="D1254" s="1564"/>
      <c r="E1254" s="1565"/>
      <c r="F1254" s="1566"/>
    </row>
    <row r="1255" spans="1:6" s="1486" customFormat="1">
      <c r="A1255" s="1561"/>
      <c r="B1255" s="1562"/>
      <c r="C1255" s="1563"/>
      <c r="D1255" s="1564"/>
      <c r="E1255" s="1565"/>
      <c r="F1255" s="1566"/>
    </row>
    <row r="1256" spans="1:6" s="1486" customFormat="1">
      <c r="A1256" s="1561"/>
      <c r="B1256" s="1562"/>
      <c r="C1256" s="1563"/>
      <c r="D1256" s="1564"/>
      <c r="E1256" s="1565"/>
      <c r="F1256" s="1566"/>
    </row>
    <row r="1257" spans="1:6" s="1486" customFormat="1">
      <c r="A1257" s="1561"/>
      <c r="B1257" s="1562"/>
      <c r="C1257" s="1563"/>
      <c r="D1257" s="1564"/>
      <c r="E1257" s="1565"/>
      <c r="F1257" s="1566"/>
    </row>
    <row r="1258" spans="1:6" s="1486" customFormat="1">
      <c r="A1258" s="1561"/>
      <c r="B1258" s="1562"/>
      <c r="C1258" s="1563"/>
      <c r="D1258" s="1564"/>
      <c r="E1258" s="1565"/>
      <c r="F1258" s="1566"/>
    </row>
    <row r="1259" spans="1:6" s="1486" customFormat="1">
      <c r="A1259" s="1561"/>
      <c r="B1259" s="1562"/>
      <c r="C1259" s="1563"/>
      <c r="D1259" s="1564"/>
      <c r="E1259" s="1565"/>
      <c r="F1259" s="1566"/>
    </row>
    <row r="1260" spans="1:6" s="1486" customFormat="1">
      <c r="A1260" s="1561"/>
      <c r="B1260" s="1562"/>
      <c r="C1260" s="1563"/>
      <c r="D1260" s="1564"/>
      <c r="E1260" s="1565"/>
      <c r="F1260" s="1566"/>
    </row>
    <row r="1261" spans="1:6" s="1486" customFormat="1">
      <c r="A1261" s="1561"/>
      <c r="B1261" s="1562"/>
      <c r="C1261" s="1563"/>
      <c r="D1261" s="1564"/>
      <c r="E1261" s="1565"/>
      <c r="F1261" s="1566"/>
    </row>
    <row r="1262" spans="1:6" s="1486" customFormat="1">
      <c r="A1262" s="1561"/>
      <c r="B1262" s="1562"/>
      <c r="C1262" s="1563"/>
      <c r="D1262" s="1564"/>
      <c r="E1262" s="1565"/>
      <c r="F1262" s="1566"/>
    </row>
    <row r="1263" spans="1:6" s="1486" customFormat="1">
      <c r="A1263" s="1561"/>
      <c r="B1263" s="1562"/>
      <c r="C1263" s="1563"/>
      <c r="D1263" s="1564"/>
      <c r="E1263" s="1565"/>
      <c r="F1263" s="1566"/>
    </row>
    <row r="1264" spans="1:6" s="1486" customFormat="1">
      <c r="A1264" s="1561"/>
      <c r="B1264" s="1562"/>
      <c r="C1264" s="1563"/>
      <c r="D1264" s="1564"/>
      <c r="E1264" s="1565"/>
      <c r="F1264" s="1566"/>
    </row>
    <row r="1265" spans="1:6" s="1486" customFormat="1">
      <c r="A1265" s="1561"/>
      <c r="B1265" s="1562"/>
      <c r="C1265" s="1563"/>
      <c r="D1265" s="1564"/>
      <c r="E1265" s="1565"/>
      <c r="F1265" s="1566"/>
    </row>
    <row r="1266" spans="1:6" s="1486" customFormat="1">
      <c r="A1266" s="1561"/>
      <c r="B1266" s="1562"/>
      <c r="C1266" s="1563"/>
      <c r="D1266" s="1564"/>
      <c r="E1266" s="1565"/>
      <c r="F1266" s="1566"/>
    </row>
    <row r="1267" spans="1:6" s="1486" customFormat="1">
      <c r="A1267" s="1561"/>
      <c r="B1267" s="1562"/>
      <c r="C1267" s="1563"/>
      <c r="D1267" s="1564"/>
      <c r="E1267" s="1565"/>
      <c r="F1267" s="1566"/>
    </row>
    <row r="1268" spans="1:6" s="1486" customFormat="1">
      <c r="A1268" s="1561"/>
      <c r="B1268" s="1562"/>
      <c r="C1268" s="1563"/>
      <c r="D1268" s="1564"/>
      <c r="E1268" s="1565"/>
      <c r="F1268" s="1566"/>
    </row>
    <row r="1269" spans="1:6" s="1486" customFormat="1">
      <c r="A1269" s="1561"/>
      <c r="B1269" s="1562"/>
      <c r="C1269" s="1563"/>
      <c r="D1269" s="1564"/>
      <c r="E1269" s="1565"/>
      <c r="F1269" s="1566"/>
    </row>
    <row r="1270" spans="1:6" s="1486" customFormat="1">
      <c r="A1270" s="1561"/>
      <c r="B1270" s="1562"/>
      <c r="C1270" s="1563"/>
      <c r="D1270" s="1564"/>
      <c r="E1270" s="1565"/>
      <c r="F1270" s="1566"/>
    </row>
    <row r="1271" spans="1:6" s="1486" customFormat="1">
      <c r="A1271" s="1561"/>
      <c r="B1271" s="1562"/>
      <c r="C1271" s="1563"/>
      <c r="D1271" s="1564"/>
      <c r="E1271" s="1565"/>
      <c r="F1271" s="1566"/>
    </row>
    <row r="1272" spans="1:6" s="1486" customFormat="1">
      <c r="A1272" s="1561"/>
      <c r="B1272" s="1562"/>
      <c r="C1272" s="1563"/>
      <c r="D1272" s="1564"/>
      <c r="E1272" s="1565"/>
      <c r="F1272" s="1566"/>
    </row>
    <row r="1273" spans="1:6" s="1486" customFormat="1">
      <c r="A1273" s="1561"/>
      <c r="B1273" s="1562"/>
      <c r="C1273" s="1563"/>
      <c r="D1273" s="1564"/>
      <c r="E1273" s="1565"/>
      <c r="F1273" s="1566"/>
    </row>
    <row r="1274" spans="1:6" s="1486" customFormat="1">
      <c r="A1274" s="1561"/>
      <c r="B1274" s="1562"/>
      <c r="C1274" s="1563"/>
      <c r="D1274" s="1564"/>
      <c r="E1274" s="1565"/>
      <c r="F1274" s="1566"/>
    </row>
    <row r="1275" spans="1:6" s="1486" customFormat="1">
      <c r="A1275" s="1561"/>
      <c r="B1275" s="1562"/>
      <c r="C1275" s="1563"/>
      <c r="D1275" s="1564"/>
      <c r="E1275" s="1565"/>
      <c r="F1275" s="1566"/>
    </row>
    <row r="1276" spans="1:6" s="1486" customFormat="1">
      <c r="A1276" s="1561"/>
      <c r="B1276" s="1562"/>
      <c r="C1276" s="1563"/>
      <c r="D1276" s="1564"/>
      <c r="E1276" s="1565"/>
      <c r="F1276" s="1566"/>
    </row>
    <row r="1277" spans="1:6" s="1486" customFormat="1">
      <c r="A1277" s="1561"/>
      <c r="B1277" s="1562"/>
      <c r="C1277" s="1563"/>
      <c r="D1277" s="1564"/>
      <c r="E1277" s="1565"/>
      <c r="F1277" s="1566"/>
    </row>
    <row r="1278" spans="1:6" s="1486" customFormat="1">
      <c r="A1278" s="1561"/>
      <c r="B1278" s="1562"/>
      <c r="C1278" s="1563"/>
      <c r="D1278" s="1564"/>
      <c r="E1278" s="1565"/>
      <c r="F1278" s="1566"/>
    </row>
    <row r="1279" spans="1:6" s="1486" customFormat="1">
      <c r="A1279" s="1561"/>
      <c r="B1279" s="1562"/>
      <c r="C1279" s="1563"/>
      <c r="D1279" s="1564"/>
      <c r="E1279" s="1565"/>
      <c r="F1279" s="1566"/>
    </row>
    <row r="1280" spans="1:6" s="1486" customFormat="1">
      <c r="A1280" s="1561"/>
      <c r="B1280" s="1562"/>
      <c r="C1280" s="1563"/>
      <c r="D1280" s="1564"/>
      <c r="E1280" s="1565"/>
      <c r="F1280" s="1566"/>
    </row>
    <row r="1281" spans="1:6" s="1486" customFormat="1">
      <c r="A1281" s="1561"/>
      <c r="B1281" s="1562"/>
      <c r="C1281" s="1563"/>
      <c r="D1281" s="1564"/>
      <c r="E1281" s="1565"/>
      <c r="F1281" s="1566"/>
    </row>
    <row r="1282" spans="1:6" s="1486" customFormat="1">
      <c r="A1282" s="1561"/>
      <c r="B1282" s="1562"/>
      <c r="C1282" s="1563"/>
      <c r="D1282" s="1564"/>
      <c r="E1282" s="1565"/>
      <c r="F1282" s="1566"/>
    </row>
    <row r="1283" spans="1:6" s="1486" customFormat="1">
      <c r="A1283" s="1561"/>
      <c r="B1283" s="1562"/>
      <c r="C1283" s="1563"/>
      <c r="D1283" s="1564"/>
      <c r="E1283" s="1565"/>
      <c r="F1283" s="1566"/>
    </row>
    <row r="1284" spans="1:6" s="1486" customFormat="1">
      <c r="A1284" s="1561"/>
      <c r="B1284" s="1562"/>
      <c r="C1284" s="1563"/>
      <c r="D1284" s="1564"/>
      <c r="E1284" s="1565"/>
      <c r="F1284" s="1566"/>
    </row>
    <row r="1285" spans="1:6" s="1486" customFormat="1">
      <c r="A1285" s="1561"/>
      <c r="B1285" s="1562"/>
      <c r="C1285" s="1563"/>
      <c r="D1285" s="1564"/>
      <c r="E1285" s="1565"/>
      <c r="F1285" s="1566"/>
    </row>
    <row r="1286" spans="1:6" s="1486" customFormat="1">
      <c r="A1286" s="1561"/>
      <c r="B1286" s="1562"/>
      <c r="C1286" s="1563"/>
      <c r="D1286" s="1564"/>
      <c r="E1286" s="1565"/>
      <c r="F1286" s="1566"/>
    </row>
    <row r="1287" spans="1:6" s="1486" customFormat="1">
      <c r="A1287" s="1561"/>
      <c r="B1287" s="1562"/>
      <c r="C1287" s="1563"/>
      <c r="D1287" s="1564"/>
      <c r="E1287" s="1565"/>
      <c r="F1287" s="1566"/>
    </row>
    <row r="1288" spans="1:6" s="1486" customFormat="1">
      <c r="A1288" s="1561"/>
      <c r="B1288" s="1562"/>
      <c r="C1288" s="1563"/>
      <c r="D1288" s="1564"/>
      <c r="E1288" s="1565"/>
      <c r="F1288" s="1566"/>
    </row>
    <row r="1289" spans="1:6" s="1486" customFormat="1">
      <c r="A1289" s="1561"/>
      <c r="B1289" s="1562"/>
      <c r="C1289" s="1563"/>
      <c r="D1289" s="1564"/>
      <c r="E1289" s="1565"/>
      <c r="F1289" s="1566"/>
    </row>
    <row r="1290" spans="1:6" s="1486" customFormat="1">
      <c r="A1290" s="1561"/>
      <c r="B1290" s="1562"/>
      <c r="C1290" s="1563"/>
      <c r="D1290" s="1564"/>
      <c r="E1290" s="1565"/>
      <c r="F1290" s="1566"/>
    </row>
    <row r="1291" spans="1:6" s="1486" customFormat="1">
      <c r="A1291" s="1561"/>
      <c r="B1291" s="1562"/>
      <c r="C1291" s="1563"/>
      <c r="D1291" s="1564"/>
      <c r="E1291" s="1565"/>
      <c r="F1291" s="1566"/>
    </row>
    <row r="1292" spans="1:6" s="1486" customFormat="1">
      <c r="A1292" s="1561"/>
      <c r="B1292" s="1562"/>
      <c r="C1292" s="1563"/>
      <c r="D1292" s="1564"/>
      <c r="E1292" s="1565"/>
      <c r="F1292" s="1566"/>
    </row>
    <row r="1293" spans="1:6" s="1486" customFormat="1">
      <c r="A1293" s="1561"/>
      <c r="B1293" s="1562"/>
      <c r="C1293" s="1563"/>
      <c r="D1293" s="1564"/>
      <c r="E1293" s="1565"/>
      <c r="F1293" s="1566"/>
    </row>
    <row r="1294" spans="1:6" s="1486" customFormat="1">
      <c r="A1294" s="1561"/>
      <c r="B1294" s="1562"/>
      <c r="C1294" s="1563"/>
      <c r="D1294" s="1564"/>
      <c r="E1294" s="1565"/>
      <c r="F1294" s="1566"/>
    </row>
    <row r="1295" spans="1:6" s="1486" customFormat="1">
      <c r="A1295" s="1561"/>
      <c r="B1295" s="1562"/>
      <c r="C1295" s="1563"/>
      <c r="D1295" s="1564"/>
      <c r="E1295" s="1565"/>
      <c r="F1295" s="1566"/>
    </row>
    <row r="1296" spans="1:6" s="1486" customFormat="1">
      <c r="A1296" s="1561"/>
      <c r="B1296" s="1562"/>
      <c r="C1296" s="1563"/>
      <c r="D1296" s="1564"/>
      <c r="E1296" s="1565"/>
      <c r="F1296" s="1566"/>
    </row>
    <row r="1297" spans="1:6" s="1486" customFormat="1">
      <c r="A1297" s="1561"/>
      <c r="B1297" s="1562"/>
      <c r="C1297" s="1563"/>
      <c r="D1297" s="1564"/>
      <c r="E1297" s="1565"/>
      <c r="F1297" s="1566"/>
    </row>
    <row r="1298" spans="1:6" s="1486" customFormat="1">
      <c r="A1298" s="1561"/>
      <c r="B1298" s="1562"/>
      <c r="C1298" s="1563"/>
      <c r="D1298" s="1564"/>
      <c r="E1298" s="1565"/>
      <c r="F1298" s="1566"/>
    </row>
    <row r="1299" spans="1:6" s="1486" customFormat="1">
      <c r="A1299" s="1561"/>
      <c r="B1299" s="1562"/>
      <c r="C1299" s="1563"/>
      <c r="D1299" s="1564"/>
      <c r="E1299" s="1565"/>
      <c r="F1299" s="1566"/>
    </row>
    <row r="1300" spans="1:6" s="1486" customFormat="1">
      <c r="A1300" s="1561"/>
      <c r="B1300" s="1562"/>
      <c r="C1300" s="1563"/>
      <c r="D1300" s="1564"/>
      <c r="E1300" s="1565"/>
      <c r="F1300" s="1566"/>
    </row>
    <row r="1301" spans="1:6" s="1486" customFormat="1">
      <c r="A1301" s="1561"/>
      <c r="B1301" s="1562"/>
      <c r="C1301" s="1563"/>
      <c r="D1301" s="1564"/>
      <c r="E1301" s="1565"/>
      <c r="F1301" s="1566"/>
    </row>
    <row r="1302" spans="1:6" s="1486" customFormat="1">
      <c r="A1302" s="1561"/>
      <c r="B1302" s="1562"/>
      <c r="C1302" s="1563"/>
      <c r="D1302" s="1564"/>
      <c r="E1302" s="1565"/>
      <c r="F1302" s="1566"/>
    </row>
    <row r="1303" spans="1:6" s="1486" customFormat="1">
      <c r="A1303" s="1561"/>
      <c r="B1303" s="1562"/>
      <c r="C1303" s="1563"/>
      <c r="D1303" s="1564"/>
      <c r="E1303" s="1565"/>
      <c r="F1303" s="1566"/>
    </row>
    <row r="1304" spans="1:6" s="1486" customFormat="1">
      <c r="A1304" s="1561"/>
      <c r="B1304" s="1562"/>
      <c r="C1304" s="1563"/>
      <c r="D1304" s="1564"/>
      <c r="E1304" s="1565"/>
      <c r="F1304" s="1566"/>
    </row>
    <row r="1305" spans="1:6" s="1486" customFormat="1">
      <c r="A1305" s="1561"/>
      <c r="B1305" s="1562"/>
      <c r="C1305" s="1563"/>
      <c r="D1305" s="1564"/>
      <c r="E1305" s="1565"/>
      <c r="F1305" s="1566"/>
    </row>
    <row r="1306" spans="1:6" s="1486" customFormat="1">
      <c r="A1306" s="1561"/>
      <c r="B1306" s="1562"/>
      <c r="C1306" s="1563"/>
      <c r="D1306" s="1564"/>
      <c r="E1306" s="1565"/>
      <c r="F1306" s="1566"/>
    </row>
    <row r="1307" spans="1:6" s="1486" customFormat="1">
      <c r="A1307" s="1561"/>
      <c r="B1307" s="1562"/>
      <c r="C1307" s="1563"/>
      <c r="D1307" s="1564"/>
      <c r="E1307" s="1565"/>
      <c r="F1307" s="1566"/>
    </row>
    <row r="1308" spans="1:6" s="1486" customFormat="1">
      <c r="A1308" s="1561"/>
      <c r="B1308" s="1562"/>
      <c r="C1308" s="1563"/>
      <c r="D1308" s="1564"/>
      <c r="E1308" s="1565"/>
      <c r="F1308" s="1566"/>
    </row>
    <row r="1309" spans="1:6" s="1486" customFormat="1">
      <c r="A1309" s="1561"/>
      <c r="B1309" s="1562"/>
      <c r="C1309" s="1563"/>
      <c r="D1309" s="1564"/>
      <c r="E1309" s="1565"/>
      <c r="F1309" s="1566"/>
    </row>
    <row r="1310" spans="1:6" s="1486" customFormat="1">
      <c r="A1310" s="1561"/>
      <c r="B1310" s="1562"/>
      <c r="C1310" s="1563"/>
      <c r="D1310" s="1564"/>
      <c r="E1310" s="1565"/>
      <c r="F1310" s="1566"/>
    </row>
    <row r="1311" spans="1:6" s="1486" customFormat="1">
      <c r="A1311" s="1561"/>
      <c r="B1311" s="1562"/>
      <c r="C1311" s="1563"/>
      <c r="D1311" s="1564"/>
      <c r="E1311" s="1565"/>
      <c r="F1311" s="1566"/>
    </row>
    <row r="1312" spans="1:6" s="1486" customFormat="1">
      <c r="A1312" s="1561"/>
      <c r="B1312" s="1562"/>
      <c r="C1312" s="1563"/>
      <c r="D1312" s="1564"/>
      <c r="E1312" s="1565"/>
      <c r="F1312" s="1566"/>
    </row>
    <row r="1313" spans="1:6" s="1486" customFormat="1">
      <c r="A1313" s="1561"/>
      <c r="B1313" s="1562"/>
      <c r="C1313" s="1563"/>
      <c r="D1313" s="1564"/>
      <c r="E1313" s="1565"/>
      <c r="F1313" s="1566"/>
    </row>
    <row r="1314" spans="1:6" s="1486" customFormat="1">
      <c r="A1314" s="1561"/>
      <c r="B1314" s="1562"/>
      <c r="C1314" s="1563"/>
      <c r="D1314" s="1564"/>
      <c r="E1314" s="1565"/>
      <c r="F1314" s="1566"/>
    </row>
    <row r="1315" spans="1:6" s="1486" customFormat="1">
      <c r="A1315" s="1561"/>
      <c r="B1315" s="1562"/>
      <c r="C1315" s="1563"/>
      <c r="D1315" s="1564"/>
      <c r="E1315" s="1565"/>
      <c r="F1315" s="1566"/>
    </row>
    <row r="1316" spans="1:6" s="1486" customFormat="1">
      <c r="A1316" s="1561"/>
      <c r="B1316" s="1562"/>
      <c r="C1316" s="1563"/>
      <c r="D1316" s="1564"/>
      <c r="E1316" s="1565"/>
      <c r="F1316" s="1566"/>
    </row>
    <row r="1317" spans="1:6" s="1486" customFormat="1">
      <c r="A1317" s="1561"/>
      <c r="B1317" s="1562"/>
      <c r="C1317" s="1563"/>
      <c r="D1317" s="1564"/>
      <c r="E1317" s="1565"/>
      <c r="F1317" s="1566"/>
    </row>
    <row r="1318" spans="1:6" s="1486" customFormat="1">
      <c r="A1318" s="1561"/>
      <c r="B1318" s="1562"/>
      <c r="C1318" s="1563"/>
      <c r="D1318" s="1564"/>
      <c r="E1318" s="1565"/>
      <c r="F1318" s="1566"/>
    </row>
    <row r="1319" spans="1:6" s="1486" customFormat="1">
      <c r="A1319" s="1561"/>
      <c r="B1319" s="1562"/>
      <c r="C1319" s="1563"/>
      <c r="D1319" s="1564"/>
      <c r="E1319" s="1565"/>
      <c r="F1319" s="1566"/>
    </row>
    <row r="1320" spans="1:6" s="1486" customFormat="1">
      <c r="A1320" s="1561"/>
      <c r="B1320" s="1562"/>
      <c r="C1320" s="1563"/>
      <c r="D1320" s="1564"/>
      <c r="E1320" s="1565"/>
      <c r="F1320" s="1566"/>
    </row>
    <row r="1321" spans="1:6" s="1486" customFormat="1">
      <c r="A1321" s="1561"/>
      <c r="B1321" s="1562"/>
      <c r="C1321" s="1563"/>
      <c r="D1321" s="1564"/>
      <c r="E1321" s="1565"/>
      <c r="F1321" s="1566"/>
    </row>
    <row r="1322" spans="1:6" s="1486" customFormat="1">
      <c r="A1322" s="1561"/>
      <c r="B1322" s="1562"/>
      <c r="C1322" s="1563"/>
      <c r="D1322" s="1564"/>
      <c r="E1322" s="1565"/>
      <c r="F1322" s="1566"/>
    </row>
    <row r="1323" spans="1:6" s="1486" customFormat="1">
      <c r="A1323" s="1561"/>
      <c r="B1323" s="1562"/>
      <c r="C1323" s="1563"/>
      <c r="D1323" s="1564"/>
      <c r="E1323" s="1565"/>
      <c r="F1323" s="1566"/>
    </row>
    <row r="1324" spans="1:6" s="1486" customFormat="1">
      <c r="A1324" s="1561"/>
      <c r="B1324" s="1562"/>
      <c r="C1324" s="1563"/>
      <c r="D1324" s="1564"/>
      <c r="E1324" s="1565"/>
      <c r="F1324" s="1566"/>
    </row>
    <row r="1325" spans="1:6" s="1486" customFormat="1">
      <c r="A1325" s="1561"/>
      <c r="B1325" s="1562"/>
      <c r="C1325" s="1563"/>
      <c r="D1325" s="1564"/>
      <c r="E1325" s="1565"/>
      <c r="F1325" s="1566"/>
    </row>
    <row r="1326" spans="1:6" s="1486" customFormat="1">
      <c r="A1326" s="1561"/>
      <c r="B1326" s="1562"/>
      <c r="C1326" s="1563"/>
      <c r="D1326" s="1564"/>
      <c r="E1326" s="1565"/>
      <c r="F1326" s="1566"/>
    </row>
    <row r="1327" spans="1:6" s="1486" customFormat="1">
      <c r="A1327" s="1561"/>
      <c r="B1327" s="1562"/>
      <c r="C1327" s="1563"/>
      <c r="D1327" s="1564"/>
      <c r="E1327" s="1565"/>
      <c r="F1327" s="1566"/>
    </row>
    <row r="1328" spans="1:6" s="1486" customFormat="1">
      <c r="A1328" s="1561"/>
      <c r="B1328" s="1562"/>
      <c r="C1328" s="1563"/>
      <c r="D1328" s="1564"/>
      <c r="E1328" s="1565"/>
      <c r="F1328" s="1566"/>
    </row>
    <row r="1329" spans="1:6" s="1486" customFormat="1">
      <c r="A1329" s="1561"/>
      <c r="B1329" s="1562"/>
      <c r="C1329" s="1563"/>
      <c r="D1329" s="1564"/>
      <c r="E1329" s="1565"/>
      <c r="F1329" s="1566"/>
    </row>
    <row r="1330" spans="1:6" s="1486" customFormat="1">
      <c r="A1330" s="1561"/>
      <c r="B1330" s="1562"/>
      <c r="C1330" s="1563"/>
      <c r="D1330" s="1564"/>
      <c r="E1330" s="1565"/>
      <c r="F1330" s="1566"/>
    </row>
    <row r="1331" spans="1:6" s="1486" customFormat="1">
      <c r="A1331" s="1561"/>
      <c r="B1331" s="1562"/>
      <c r="C1331" s="1563"/>
      <c r="D1331" s="1564"/>
      <c r="E1331" s="1565"/>
      <c r="F1331" s="1566"/>
    </row>
    <row r="1332" spans="1:6" s="1486" customFormat="1">
      <c r="A1332" s="1561"/>
      <c r="B1332" s="1562"/>
      <c r="C1332" s="1563"/>
      <c r="D1332" s="1564"/>
      <c r="E1332" s="1565"/>
      <c r="F1332" s="1566"/>
    </row>
    <row r="1333" spans="1:6" s="1486" customFormat="1">
      <c r="A1333" s="1561"/>
      <c r="B1333" s="1562"/>
      <c r="C1333" s="1563"/>
      <c r="D1333" s="1564"/>
      <c r="E1333" s="1565"/>
      <c r="F1333" s="1566"/>
    </row>
    <row r="1334" spans="1:6" s="1486" customFormat="1">
      <c r="A1334" s="1561"/>
      <c r="B1334" s="1562"/>
      <c r="C1334" s="1563"/>
      <c r="D1334" s="1564"/>
      <c r="E1334" s="1565"/>
      <c r="F1334" s="1566"/>
    </row>
    <row r="1335" spans="1:6" s="1486" customFormat="1">
      <c r="A1335" s="1561"/>
      <c r="B1335" s="1562"/>
      <c r="C1335" s="1563"/>
      <c r="D1335" s="1564"/>
      <c r="E1335" s="1565"/>
      <c r="F1335" s="1566"/>
    </row>
    <row r="1336" spans="1:6" s="1486" customFormat="1">
      <c r="A1336" s="1561"/>
      <c r="B1336" s="1562"/>
      <c r="C1336" s="1563"/>
      <c r="D1336" s="1564"/>
      <c r="E1336" s="1565"/>
      <c r="F1336" s="1566"/>
    </row>
    <row r="1337" spans="1:6" s="1486" customFormat="1">
      <c r="A1337" s="1561"/>
      <c r="B1337" s="1562"/>
      <c r="C1337" s="1563"/>
      <c r="D1337" s="1564"/>
      <c r="E1337" s="1565"/>
      <c r="F1337" s="1566"/>
    </row>
    <row r="1338" spans="1:6" s="1486" customFormat="1">
      <c r="A1338" s="1561"/>
      <c r="B1338" s="1562"/>
      <c r="C1338" s="1563"/>
      <c r="D1338" s="1564"/>
      <c r="E1338" s="1565"/>
      <c r="F1338" s="1566"/>
    </row>
    <row r="1339" spans="1:6" s="1486" customFormat="1">
      <c r="A1339" s="1561"/>
      <c r="B1339" s="1562"/>
      <c r="C1339" s="1563"/>
      <c r="D1339" s="1564"/>
      <c r="E1339" s="1565"/>
      <c r="F1339" s="1566"/>
    </row>
    <row r="1340" spans="1:6" s="1486" customFormat="1">
      <c r="A1340" s="1561"/>
      <c r="B1340" s="1562"/>
      <c r="C1340" s="1563"/>
      <c r="D1340" s="1564"/>
      <c r="E1340" s="1565"/>
      <c r="F1340" s="1566"/>
    </row>
    <row r="1341" spans="1:6" s="1486" customFormat="1">
      <c r="A1341" s="1561"/>
      <c r="B1341" s="1562"/>
      <c r="C1341" s="1563"/>
      <c r="D1341" s="1564"/>
      <c r="E1341" s="1565"/>
      <c r="F1341" s="1566"/>
    </row>
    <row r="1342" spans="1:6" s="1486" customFormat="1">
      <c r="A1342" s="1561"/>
      <c r="B1342" s="1562"/>
      <c r="C1342" s="1563"/>
      <c r="D1342" s="1564"/>
      <c r="E1342" s="1565"/>
      <c r="F1342" s="1566"/>
    </row>
    <row r="1343" spans="1:6" s="1486" customFormat="1">
      <c r="A1343" s="1561"/>
      <c r="B1343" s="1562"/>
      <c r="C1343" s="1563"/>
      <c r="D1343" s="1564"/>
      <c r="E1343" s="1565"/>
      <c r="F1343" s="1566"/>
    </row>
    <row r="1344" spans="1:6" s="1486" customFormat="1">
      <c r="A1344" s="1561"/>
      <c r="B1344" s="1562"/>
      <c r="C1344" s="1563"/>
      <c r="D1344" s="1564"/>
      <c r="E1344" s="1565"/>
      <c r="F1344" s="1566"/>
    </row>
    <row r="1345" spans="1:6" s="1486" customFormat="1">
      <c r="A1345" s="1561"/>
      <c r="B1345" s="1562"/>
      <c r="C1345" s="1563"/>
      <c r="D1345" s="1564"/>
      <c r="E1345" s="1565"/>
      <c r="F1345" s="1566"/>
    </row>
    <row r="1346" spans="1:6" s="1486" customFormat="1">
      <c r="A1346" s="1561"/>
      <c r="B1346" s="1562"/>
      <c r="C1346" s="1563"/>
      <c r="D1346" s="1564"/>
      <c r="E1346" s="1565"/>
      <c r="F1346" s="1566"/>
    </row>
    <row r="1347" spans="1:6" s="1486" customFormat="1">
      <c r="A1347" s="1561"/>
      <c r="B1347" s="1562"/>
      <c r="C1347" s="1563"/>
      <c r="D1347" s="1564"/>
      <c r="E1347" s="1565"/>
      <c r="F1347" s="1566"/>
    </row>
    <row r="1348" spans="1:6" s="1486" customFormat="1">
      <c r="A1348" s="1561"/>
      <c r="B1348" s="1562"/>
      <c r="C1348" s="1563"/>
      <c r="D1348" s="1564"/>
      <c r="E1348" s="1565"/>
      <c r="F1348" s="1566"/>
    </row>
    <row r="1349" spans="1:6" s="1486" customFormat="1">
      <c r="A1349" s="1561"/>
      <c r="B1349" s="1562"/>
      <c r="C1349" s="1563"/>
      <c r="D1349" s="1564"/>
      <c r="E1349" s="1565"/>
      <c r="F1349" s="1566"/>
    </row>
    <row r="1350" spans="1:6" s="1486" customFormat="1">
      <c r="A1350" s="1561"/>
      <c r="B1350" s="1562"/>
      <c r="C1350" s="1563"/>
      <c r="D1350" s="1564"/>
      <c r="E1350" s="1565"/>
      <c r="F1350" s="1566"/>
    </row>
    <row r="1351" spans="1:6" s="1486" customFormat="1">
      <c r="A1351" s="1561"/>
      <c r="B1351" s="1562"/>
      <c r="C1351" s="1563"/>
      <c r="D1351" s="1564"/>
      <c r="E1351" s="1565"/>
      <c r="F1351" s="1566"/>
    </row>
    <row r="1352" spans="1:6" s="1486" customFormat="1">
      <c r="A1352" s="1561"/>
      <c r="B1352" s="1562"/>
      <c r="C1352" s="1563"/>
      <c r="D1352" s="1564"/>
      <c r="E1352" s="1565"/>
      <c r="F1352" s="1566"/>
    </row>
    <row r="1353" spans="1:6" s="1486" customFormat="1">
      <c r="A1353" s="1561"/>
      <c r="B1353" s="1562"/>
      <c r="C1353" s="1563"/>
      <c r="D1353" s="1564"/>
      <c r="E1353" s="1565"/>
      <c r="F1353" s="1566"/>
    </row>
    <row r="1354" spans="1:6" s="1486" customFormat="1">
      <c r="A1354" s="1561"/>
      <c r="B1354" s="1562"/>
      <c r="C1354" s="1563"/>
      <c r="D1354" s="1564"/>
      <c r="E1354" s="1565"/>
      <c r="F1354" s="1566"/>
    </row>
    <row r="1355" spans="1:6" s="1486" customFormat="1">
      <c r="A1355" s="1561"/>
      <c r="B1355" s="1562"/>
      <c r="C1355" s="1563"/>
      <c r="D1355" s="1564"/>
      <c r="E1355" s="1565"/>
      <c r="F1355" s="1566"/>
    </row>
    <row r="1356" spans="1:6" s="1486" customFormat="1">
      <c r="A1356" s="1561"/>
      <c r="B1356" s="1562"/>
      <c r="C1356" s="1563"/>
      <c r="D1356" s="1564"/>
      <c r="E1356" s="1565"/>
      <c r="F1356" s="1566"/>
    </row>
    <row r="1357" spans="1:6" s="1486" customFormat="1">
      <c r="A1357" s="1561"/>
      <c r="B1357" s="1562"/>
      <c r="C1357" s="1563"/>
      <c r="D1357" s="1564"/>
      <c r="E1357" s="1565"/>
      <c r="F1357" s="1566"/>
    </row>
    <row r="1358" spans="1:6" s="1486" customFormat="1">
      <c r="A1358" s="1561"/>
      <c r="B1358" s="1562"/>
      <c r="C1358" s="1563"/>
      <c r="D1358" s="1564"/>
      <c r="E1358" s="1565"/>
      <c r="F1358" s="1566"/>
    </row>
    <row r="1359" spans="1:6" s="1486" customFormat="1">
      <c r="A1359" s="1561"/>
      <c r="B1359" s="1562"/>
      <c r="C1359" s="1563"/>
      <c r="D1359" s="1564"/>
      <c r="E1359" s="1565"/>
      <c r="F1359" s="1566"/>
    </row>
    <row r="1360" spans="1:6" s="1486" customFormat="1">
      <c r="A1360" s="1561"/>
      <c r="B1360" s="1562"/>
      <c r="C1360" s="1563"/>
      <c r="D1360" s="1564"/>
      <c r="E1360" s="1565"/>
      <c r="F1360" s="1566"/>
    </row>
    <row r="1361" spans="1:6" s="1486" customFormat="1">
      <c r="A1361" s="1561"/>
      <c r="B1361" s="1562"/>
      <c r="C1361" s="1563"/>
      <c r="D1361" s="1564"/>
      <c r="E1361" s="1565"/>
      <c r="F1361" s="1566"/>
    </row>
    <row r="1362" spans="1:6" s="1486" customFormat="1">
      <c r="A1362" s="1561"/>
      <c r="B1362" s="1562"/>
      <c r="C1362" s="1563"/>
      <c r="D1362" s="1564"/>
      <c r="E1362" s="1565"/>
      <c r="F1362" s="1566"/>
    </row>
    <row r="1363" spans="1:6" s="1486" customFormat="1">
      <c r="A1363" s="1561"/>
      <c r="B1363" s="1562"/>
      <c r="C1363" s="1563"/>
      <c r="D1363" s="1564"/>
      <c r="E1363" s="1565"/>
      <c r="F1363" s="1566"/>
    </row>
    <row r="1364" spans="1:6" s="1486" customFormat="1">
      <c r="A1364" s="1561"/>
      <c r="B1364" s="1562"/>
      <c r="C1364" s="1563"/>
      <c r="D1364" s="1564"/>
      <c r="E1364" s="1565"/>
      <c r="F1364" s="1566"/>
    </row>
    <row r="1365" spans="1:6" s="1486" customFormat="1">
      <c r="A1365" s="1561"/>
      <c r="B1365" s="1562"/>
      <c r="C1365" s="1563"/>
      <c r="D1365" s="1564"/>
      <c r="E1365" s="1565"/>
      <c r="F1365" s="1566"/>
    </row>
    <row r="1366" spans="1:6" s="1486" customFormat="1">
      <c r="A1366" s="1561"/>
      <c r="B1366" s="1562"/>
      <c r="C1366" s="1563"/>
      <c r="D1366" s="1564"/>
      <c r="E1366" s="1565"/>
      <c r="F1366" s="1566"/>
    </row>
    <row r="1367" spans="1:6" s="1486" customFormat="1">
      <c r="A1367" s="1561"/>
      <c r="B1367" s="1562"/>
      <c r="C1367" s="1563"/>
      <c r="D1367" s="1564"/>
      <c r="E1367" s="1565"/>
      <c r="F1367" s="1566"/>
    </row>
    <row r="1368" spans="1:6" s="1486" customFormat="1">
      <c r="A1368" s="1561"/>
      <c r="B1368" s="1562"/>
      <c r="C1368" s="1563"/>
      <c r="D1368" s="1564"/>
      <c r="E1368" s="1565"/>
      <c r="F1368" s="1566"/>
    </row>
    <row r="1369" spans="1:6" s="1486" customFormat="1">
      <c r="A1369" s="1561"/>
      <c r="B1369" s="1562"/>
      <c r="C1369" s="1563"/>
      <c r="D1369" s="1564"/>
      <c r="E1369" s="1565"/>
      <c r="F1369" s="1566"/>
    </row>
    <row r="1370" spans="1:6" s="1486" customFormat="1">
      <c r="A1370" s="1561"/>
      <c r="B1370" s="1562"/>
      <c r="C1370" s="1563"/>
      <c r="D1370" s="1564"/>
      <c r="E1370" s="1565"/>
      <c r="F1370" s="1566"/>
    </row>
    <row r="1371" spans="1:6" s="1486" customFormat="1">
      <c r="A1371" s="1561"/>
      <c r="B1371" s="1562"/>
      <c r="C1371" s="1563"/>
      <c r="D1371" s="1564"/>
      <c r="E1371" s="1565"/>
      <c r="F1371" s="1566"/>
    </row>
    <row r="1372" spans="1:6" s="1486" customFormat="1">
      <c r="A1372" s="1561"/>
      <c r="B1372" s="1562"/>
      <c r="C1372" s="1563"/>
      <c r="D1372" s="1564"/>
      <c r="E1372" s="1565"/>
      <c r="F1372" s="1566"/>
    </row>
    <row r="1373" spans="1:6" s="1486" customFormat="1">
      <c r="A1373" s="1561"/>
      <c r="B1373" s="1562"/>
      <c r="C1373" s="1563"/>
      <c r="D1373" s="1564"/>
      <c r="E1373" s="1565"/>
      <c r="F1373" s="1566"/>
    </row>
    <row r="1374" spans="1:6" s="1486" customFormat="1">
      <c r="A1374" s="1561"/>
      <c r="B1374" s="1562"/>
      <c r="C1374" s="1563"/>
      <c r="D1374" s="1564"/>
      <c r="E1374" s="1565"/>
      <c r="F1374" s="1566"/>
    </row>
    <row r="1375" spans="1:6" s="1486" customFormat="1">
      <c r="A1375" s="1561"/>
      <c r="B1375" s="1562"/>
      <c r="C1375" s="1563"/>
      <c r="D1375" s="1564"/>
      <c r="E1375" s="1565"/>
      <c r="F1375" s="1566"/>
    </row>
    <row r="1376" spans="1:6" s="1486" customFormat="1">
      <c r="A1376" s="1561"/>
      <c r="B1376" s="1562"/>
      <c r="C1376" s="1563"/>
      <c r="D1376" s="1564"/>
      <c r="E1376" s="1565"/>
      <c r="F1376" s="1566"/>
    </row>
    <row r="1377" spans="1:6" s="1486" customFormat="1">
      <c r="A1377" s="1561"/>
      <c r="B1377" s="1562"/>
      <c r="C1377" s="1563"/>
      <c r="D1377" s="1564"/>
      <c r="E1377" s="1565"/>
      <c r="F1377" s="1566"/>
    </row>
    <row r="1378" spans="1:6" s="1486" customFormat="1">
      <c r="A1378" s="1561"/>
      <c r="B1378" s="1562"/>
      <c r="C1378" s="1563"/>
      <c r="D1378" s="1564"/>
      <c r="E1378" s="1565"/>
      <c r="F1378" s="1566"/>
    </row>
    <row r="1379" spans="1:6" s="1486" customFormat="1">
      <c r="A1379" s="1561"/>
      <c r="B1379" s="1562"/>
      <c r="C1379" s="1563"/>
      <c r="D1379" s="1564"/>
      <c r="E1379" s="1565"/>
      <c r="F1379" s="1566"/>
    </row>
    <row r="1380" spans="1:6" s="1486" customFormat="1">
      <c r="A1380" s="1561"/>
      <c r="B1380" s="1562"/>
      <c r="C1380" s="1563"/>
      <c r="D1380" s="1564"/>
      <c r="E1380" s="1565"/>
      <c r="F1380" s="1566"/>
    </row>
    <row r="1381" spans="1:6" s="1486" customFormat="1">
      <c r="A1381" s="1561"/>
      <c r="B1381" s="1562"/>
      <c r="C1381" s="1563"/>
      <c r="D1381" s="1564"/>
      <c r="E1381" s="1565"/>
      <c r="F1381" s="1566"/>
    </row>
    <row r="1382" spans="1:6" s="1486" customFormat="1">
      <c r="A1382" s="1561"/>
      <c r="B1382" s="1562"/>
      <c r="C1382" s="1563"/>
      <c r="D1382" s="1564"/>
      <c r="E1382" s="1565"/>
      <c r="F1382" s="1566"/>
    </row>
    <row r="1383" spans="1:6" s="1486" customFormat="1">
      <c r="A1383" s="1561"/>
      <c r="B1383" s="1562"/>
      <c r="C1383" s="1563"/>
      <c r="D1383" s="1564"/>
      <c r="E1383" s="1565"/>
      <c r="F1383" s="1566"/>
    </row>
    <row r="1384" spans="1:6" s="1486" customFormat="1">
      <c r="A1384" s="1561"/>
      <c r="B1384" s="1562"/>
      <c r="C1384" s="1563"/>
      <c r="D1384" s="1564"/>
      <c r="E1384" s="1565"/>
      <c r="F1384" s="1566"/>
    </row>
    <row r="1385" spans="1:6" s="1486" customFormat="1">
      <c r="A1385" s="1561"/>
      <c r="B1385" s="1562"/>
      <c r="C1385" s="1563"/>
      <c r="D1385" s="1564"/>
      <c r="E1385" s="1565"/>
      <c r="F1385" s="1566"/>
    </row>
    <row r="1386" spans="1:6" s="1486" customFormat="1">
      <c r="A1386" s="1561"/>
      <c r="B1386" s="1562"/>
      <c r="C1386" s="1563"/>
      <c r="D1386" s="1564"/>
      <c r="E1386" s="1565"/>
      <c r="F1386" s="1566"/>
    </row>
    <row r="1387" spans="1:6" s="1486" customFormat="1">
      <c r="A1387" s="1561"/>
      <c r="B1387" s="1562"/>
      <c r="C1387" s="1563"/>
      <c r="D1387" s="1564"/>
      <c r="E1387" s="1565"/>
      <c r="F1387" s="1566"/>
    </row>
    <row r="1388" spans="1:6" s="1486" customFormat="1">
      <c r="A1388" s="1561"/>
      <c r="B1388" s="1562"/>
      <c r="C1388" s="1563"/>
      <c r="D1388" s="1564"/>
      <c r="E1388" s="1565"/>
      <c r="F1388" s="1566"/>
    </row>
    <row r="1389" spans="1:6" s="1486" customFormat="1">
      <c r="A1389" s="1561"/>
      <c r="B1389" s="1562"/>
      <c r="C1389" s="1563"/>
      <c r="D1389" s="1564"/>
      <c r="E1389" s="1565"/>
      <c r="F1389" s="1566"/>
    </row>
    <row r="1390" spans="1:6" s="1486" customFormat="1">
      <c r="A1390" s="1561"/>
      <c r="B1390" s="1562"/>
      <c r="C1390" s="1563"/>
      <c r="D1390" s="1564"/>
      <c r="E1390" s="1565"/>
      <c r="F1390" s="1566"/>
    </row>
    <row r="1391" spans="1:6" s="1486" customFormat="1">
      <c r="A1391" s="1561"/>
      <c r="B1391" s="1562"/>
      <c r="C1391" s="1563"/>
      <c r="D1391" s="1564"/>
      <c r="E1391" s="1565"/>
      <c r="F1391" s="1566"/>
    </row>
    <row r="1392" spans="1:6" s="1486" customFormat="1">
      <c r="A1392" s="1561"/>
      <c r="B1392" s="1562"/>
      <c r="C1392" s="1563"/>
      <c r="D1392" s="1564"/>
      <c r="E1392" s="1565"/>
      <c r="F1392" s="1566"/>
    </row>
    <row r="1393" spans="1:6" s="1486" customFormat="1">
      <c r="A1393" s="1561"/>
      <c r="B1393" s="1562"/>
      <c r="C1393" s="1563"/>
      <c r="D1393" s="1564"/>
      <c r="E1393" s="1565"/>
      <c r="F1393" s="1566"/>
    </row>
    <row r="1394" spans="1:6" s="1486" customFormat="1">
      <c r="A1394" s="1561"/>
      <c r="B1394" s="1562"/>
      <c r="C1394" s="1563"/>
      <c r="D1394" s="1564"/>
      <c r="E1394" s="1565"/>
      <c r="F1394" s="1566"/>
    </row>
    <row r="1395" spans="1:6" s="1486" customFormat="1">
      <c r="A1395" s="1561"/>
      <c r="B1395" s="1562"/>
      <c r="C1395" s="1563"/>
      <c r="D1395" s="1564"/>
      <c r="E1395" s="1565"/>
      <c r="F1395" s="1566"/>
    </row>
    <row r="1396" spans="1:6" s="1486" customFormat="1">
      <c r="A1396" s="1561"/>
      <c r="B1396" s="1562"/>
      <c r="C1396" s="1563"/>
      <c r="D1396" s="1564"/>
      <c r="E1396" s="1565"/>
      <c r="F1396" s="1566"/>
    </row>
    <row r="1397" spans="1:6" s="1486" customFormat="1">
      <c r="A1397" s="1561"/>
      <c r="B1397" s="1562"/>
      <c r="C1397" s="1563"/>
      <c r="D1397" s="1564"/>
      <c r="E1397" s="1565"/>
      <c r="F1397" s="1566"/>
    </row>
    <row r="1398" spans="1:6" s="1486" customFormat="1">
      <c r="A1398" s="1561"/>
      <c r="B1398" s="1562"/>
      <c r="C1398" s="1563"/>
      <c r="D1398" s="1564"/>
      <c r="E1398" s="1565"/>
      <c r="F1398" s="1566"/>
    </row>
    <row r="1399" spans="1:6" s="1486" customFormat="1">
      <c r="A1399" s="1561"/>
      <c r="B1399" s="1562"/>
      <c r="C1399" s="1563"/>
      <c r="D1399" s="1564"/>
      <c r="E1399" s="1565"/>
      <c r="F1399" s="1566"/>
    </row>
    <row r="1400" spans="1:6" s="1486" customFormat="1">
      <c r="A1400" s="1561"/>
      <c r="B1400" s="1562"/>
      <c r="C1400" s="1563"/>
      <c r="D1400" s="1564"/>
      <c r="E1400" s="1565"/>
      <c r="F1400" s="1566"/>
    </row>
    <row r="1401" spans="1:6" s="1486" customFormat="1">
      <c r="A1401" s="1561"/>
      <c r="B1401" s="1562"/>
      <c r="C1401" s="1563"/>
      <c r="D1401" s="1564"/>
      <c r="E1401" s="1565"/>
      <c r="F1401" s="1566"/>
    </row>
    <row r="1402" spans="1:6" s="1486" customFormat="1">
      <c r="A1402" s="1561"/>
      <c r="B1402" s="1562"/>
      <c r="C1402" s="1563"/>
      <c r="D1402" s="1564"/>
      <c r="E1402" s="1565"/>
      <c r="F1402" s="1566"/>
    </row>
    <row r="1403" spans="1:6" s="1486" customFormat="1">
      <c r="A1403" s="1561"/>
      <c r="B1403" s="1562"/>
      <c r="C1403" s="1563"/>
      <c r="D1403" s="1564"/>
      <c r="E1403" s="1565"/>
      <c r="F1403" s="1566"/>
    </row>
    <row r="1404" spans="1:6" s="1486" customFormat="1">
      <c r="A1404" s="1561"/>
      <c r="B1404" s="1562"/>
      <c r="C1404" s="1563"/>
      <c r="D1404" s="1564"/>
      <c r="E1404" s="1565"/>
      <c r="F1404" s="1566"/>
    </row>
    <row r="1405" spans="1:6" s="1486" customFormat="1">
      <c r="A1405" s="1561"/>
      <c r="B1405" s="1562"/>
      <c r="C1405" s="1563"/>
      <c r="D1405" s="1564"/>
      <c r="E1405" s="1565"/>
      <c r="F1405" s="1566"/>
    </row>
    <row r="1406" spans="1:6" s="1486" customFormat="1">
      <c r="A1406" s="1561"/>
      <c r="B1406" s="1562"/>
      <c r="C1406" s="1563"/>
      <c r="D1406" s="1564"/>
      <c r="E1406" s="1565"/>
      <c r="F1406" s="1566"/>
    </row>
    <row r="1407" spans="1:6" s="1486" customFormat="1">
      <c r="A1407" s="1561"/>
      <c r="B1407" s="1562"/>
      <c r="C1407" s="1563"/>
      <c r="D1407" s="1564"/>
      <c r="E1407" s="1565"/>
      <c r="F1407" s="1566"/>
    </row>
    <row r="1408" spans="1:6" s="1486" customFormat="1">
      <c r="A1408" s="1561"/>
      <c r="B1408" s="1562"/>
      <c r="C1408" s="1563"/>
      <c r="D1408" s="1564"/>
      <c r="E1408" s="1565"/>
      <c r="F1408" s="1566"/>
    </row>
    <row r="1409" spans="1:6" s="1486" customFormat="1">
      <c r="A1409" s="1561"/>
      <c r="B1409" s="1562"/>
      <c r="C1409" s="1563"/>
      <c r="D1409" s="1564"/>
      <c r="E1409" s="1565"/>
      <c r="F1409" s="1566"/>
    </row>
    <row r="1410" spans="1:6" s="1486" customFormat="1">
      <c r="A1410" s="1561"/>
      <c r="B1410" s="1562"/>
      <c r="C1410" s="1563"/>
      <c r="D1410" s="1564"/>
      <c r="E1410" s="1565"/>
      <c r="F1410" s="1566"/>
    </row>
    <row r="1411" spans="1:6" s="1486" customFormat="1">
      <c r="A1411" s="1561"/>
      <c r="B1411" s="1562"/>
      <c r="C1411" s="1563"/>
      <c r="D1411" s="1564"/>
      <c r="E1411" s="1565"/>
      <c r="F1411" s="1566"/>
    </row>
    <row r="1412" spans="1:6" s="1486" customFormat="1">
      <c r="A1412" s="1561"/>
      <c r="B1412" s="1562"/>
      <c r="C1412" s="1563"/>
      <c r="D1412" s="1564"/>
      <c r="E1412" s="1565"/>
      <c r="F1412" s="1566"/>
    </row>
    <row r="1413" spans="1:6" s="1486" customFormat="1">
      <c r="A1413" s="1561"/>
      <c r="B1413" s="1562"/>
      <c r="C1413" s="1563"/>
      <c r="D1413" s="1564"/>
      <c r="E1413" s="1565"/>
      <c r="F1413" s="1566"/>
    </row>
    <row r="1414" spans="1:6" s="1486" customFormat="1">
      <c r="A1414" s="1561"/>
      <c r="B1414" s="1562"/>
      <c r="C1414" s="1563"/>
      <c r="D1414" s="1564"/>
      <c r="E1414" s="1565"/>
      <c r="F1414" s="1566"/>
    </row>
    <row r="1415" spans="1:6" s="1486" customFormat="1">
      <c r="A1415" s="1561"/>
      <c r="B1415" s="1562"/>
      <c r="C1415" s="1563"/>
      <c r="D1415" s="1564"/>
      <c r="E1415" s="1565"/>
      <c r="F1415" s="1566"/>
    </row>
    <row r="1416" spans="1:6" s="1486" customFormat="1">
      <c r="A1416" s="1561"/>
      <c r="B1416" s="1562"/>
      <c r="C1416" s="1563"/>
      <c r="D1416" s="1564"/>
      <c r="E1416" s="1565"/>
      <c r="F1416" s="1566"/>
    </row>
    <row r="1417" spans="1:6" s="1486" customFormat="1">
      <c r="A1417" s="1561"/>
      <c r="B1417" s="1562"/>
      <c r="C1417" s="1563"/>
      <c r="D1417" s="1564"/>
      <c r="E1417" s="1565"/>
      <c r="F1417" s="1566"/>
    </row>
    <row r="1418" spans="1:6" s="1486" customFormat="1">
      <c r="A1418" s="1561"/>
      <c r="B1418" s="1562"/>
      <c r="C1418" s="1563"/>
      <c r="D1418" s="1564"/>
      <c r="E1418" s="1565"/>
      <c r="F1418" s="1566"/>
    </row>
    <row r="1419" spans="1:6" s="1486" customFormat="1">
      <c r="A1419" s="1561"/>
      <c r="B1419" s="1562"/>
      <c r="C1419" s="1563"/>
      <c r="D1419" s="1564"/>
      <c r="E1419" s="1565"/>
      <c r="F1419" s="1566"/>
    </row>
    <row r="1420" spans="1:6" s="1486" customFormat="1">
      <c r="A1420" s="1561"/>
      <c r="B1420" s="1562"/>
      <c r="C1420" s="1563"/>
      <c r="D1420" s="1564"/>
      <c r="E1420" s="1565"/>
      <c r="F1420" s="1566"/>
    </row>
    <row r="1421" spans="1:6" s="1486" customFormat="1">
      <c r="A1421" s="1561"/>
      <c r="B1421" s="1562"/>
      <c r="C1421" s="1563"/>
      <c r="D1421" s="1564"/>
      <c r="E1421" s="1565"/>
      <c r="F1421" s="1566"/>
    </row>
    <row r="1422" spans="1:6" s="1486" customFormat="1">
      <c r="A1422" s="1561"/>
      <c r="B1422" s="1562"/>
      <c r="C1422" s="1563"/>
      <c r="D1422" s="1564"/>
      <c r="E1422" s="1565"/>
      <c r="F1422" s="1566"/>
    </row>
    <row r="1423" spans="1:6" s="1486" customFormat="1">
      <c r="A1423" s="1561"/>
      <c r="B1423" s="1562"/>
      <c r="C1423" s="1563"/>
      <c r="D1423" s="1564"/>
      <c r="E1423" s="1565"/>
      <c r="F1423" s="1566"/>
    </row>
    <row r="1424" spans="1:6" s="1486" customFormat="1">
      <c r="A1424" s="1561"/>
      <c r="B1424" s="1562"/>
      <c r="C1424" s="1563"/>
      <c r="D1424" s="1564"/>
      <c r="E1424" s="1565"/>
      <c r="F1424" s="1566"/>
    </row>
    <row r="1425" spans="1:6" s="1486" customFormat="1">
      <c r="A1425" s="1561"/>
      <c r="B1425" s="1562"/>
      <c r="C1425" s="1563"/>
      <c r="D1425" s="1564"/>
      <c r="E1425" s="1565"/>
      <c r="F1425" s="1566"/>
    </row>
    <row r="1426" spans="1:6" s="1486" customFormat="1">
      <c r="A1426" s="1561"/>
      <c r="B1426" s="1562"/>
      <c r="C1426" s="1563"/>
      <c r="D1426" s="1564"/>
      <c r="E1426" s="1565"/>
      <c r="F1426" s="1566"/>
    </row>
    <row r="1427" spans="1:6" s="1486" customFormat="1">
      <c r="A1427" s="1561"/>
      <c r="B1427" s="1562"/>
      <c r="C1427" s="1563"/>
      <c r="D1427" s="1564"/>
      <c r="E1427" s="1565"/>
      <c r="F1427" s="1566"/>
    </row>
    <row r="1428" spans="1:6" s="1486" customFormat="1">
      <c r="A1428" s="1561"/>
      <c r="B1428" s="1562"/>
      <c r="C1428" s="1563"/>
      <c r="D1428" s="1564"/>
      <c r="E1428" s="1565"/>
      <c r="F1428" s="1566"/>
    </row>
    <row r="1429" spans="1:6" s="1486" customFormat="1">
      <c r="A1429" s="1561"/>
      <c r="B1429" s="1562"/>
      <c r="C1429" s="1563"/>
      <c r="D1429" s="1564"/>
      <c r="E1429" s="1565"/>
      <c r="F1429" s="1566"/>
    </row>
    <row r="1430" spans="1:6" s="1486" customFormat="1">
      <c r="A1430" s="1561"/>
      <c r="B1430" s="1562"/>
      <c r="C1430" s="1563"/>
      <c r="D1430" s="1564"/>
      <c r="E1430" s="1565"/>
      <c r="F1430" s="1566"/>
    </row>
    <row r="1431" spans="1:6" s="1486" customFormat="1">
      <c r="A1431" s="1561"/>
      <c r="B1431" s="1562"/>
      <c r="C1431" s="1563"/>
      <c r="D1431" s="1564"/>
      <c r="E1431" s="1565"/>
      <c r="F1431" s="1566"/>
    </row>
    <row r="1432" spans="1:6" s="1486" customFormat="1">
      <c r="A1432" s="1561"/>
      <c r="B1432" s="1562"/>
      <c r="C1432" s="1563"/>
      <c r="D1432" s="1564"/>
      <c r="E1432" s="1565"/>
      <c r="F1432" s="1566"/>
    </row>
    <row r="1433" spans="1:6" s="1486" customFormat="1">
      <c r="A1433" s="1561"/>
      <c r="B1433" s="1562"/>
      <c r="C1433" s="1563"/>
      <c r="D1433" s="1564"/>
      <c r="E1433" s="1565"/>
      <c r="F1433" s="1566"/>
    </row>
    <row r="1434" spans="1:6" s="1486" customFormat="1">
      <c r="A1434" s="1561"/>
      <c r="B1434" s="1562"/>
      <c r="C1434" s="1563"/>
      <c r="D1434" s="1564"/>
      <c r="E1434" s="1565"/>
      <c r="F1434" s="1566"/>
    </row>
    <row r="1435" spans="1:6" s="1486" customFormat="1">
      <c r="A1435" s="1561"/>
      <c r="B1435" s="1562"/>
      <c r="C1435" s="1563"/>
      <c r="D1435" s="1564"/>
      <c r="E1435" s="1565"/>
      <c r="F1435" s="1566"/>
    </row>
    <row r="1436" spans="1:6" s="1486" customFormat="1">
      <c r="A1436" s="1561"/>
      <c r="B1436" s="1562"/>
      <c r="C1436" s="1563"/>
      <c r="D1436" s="1564"/>
      <c r="E1436" s="1565"/>
      <c r="F1436" s="1566"/>
    </row>
    <row r="1437" spans="1:6" s="1486" customFormat="1">
      <c r="A1437" s="1561"/>
      <c r="B1437" s="1562"/>
      <c r="C1437" s="1563"/>
      <c r="D1437" s="1564"/>
      <c r="E1437" s="1565"/>
      <c r="F1437" s="1566"/>
    </row>
    <row r="1438" spans="1:6" s="1486" customFormat="1">
      <c r="A1438" s="1561"/>
      <c r="B1438" s="1562"/>
      <c r="C1438" s="1563"/>
      <c r="D1438" s="1564"/>
      <c r="E1438" s="1565"/>
      <c r="F1438" s="1566"/>
    </row>
    <row r="1439" spans="1:6" s="1486" customFormat="1">
      <c r="A1439" s="1561"/>
      <c r="B1439" s="1562"/>
      <c r="C1439" s="1563"/>
      <c r="D1439" s="1564"/>
      <c r="E1439" s="1565"/>
      <c r="F1439" s="1566"/>
    </row>
    <row r="1440" spans="1:6" s="1486" customFormat="1">
      <c r="A1440" s="1561"/>
      <c r="B1440" s="1562"/>
      <c r="C1440" s="1563"/>
      <c r="D1440" s="1564"/>
      <c r="E1440" s="1565"/>
      <c r="F1440" s="1566"/>
    </row>
    <row r="1441" spans="1:6" s="1486" customFormat="1">
      <c r="A1441" s="1561"/>
      <c r="B1441" s="1562"/>
      <c r="C1441" s="1563"/>
      <c r="D1441" s="1564"/>
      <c r="E1441" s="1565"/>
      <c r="F1441" s="1566"/>
    </row>
    <row r="1442" spans="1:6" s="1486" customFormat="1">
      <c r="A1442" s="1561"/>
      <c r="B1442" s="1562"/>
      <c r="C1442" s="1563"/>
      <c r="D1442" s="1564"/>
      <c r="E1442" s="1565"/>
      <c r="F1442" s="1566"/>
    </row>
    <row r="1443" spans="1:6" s="1486" customFormat="1">
      <c r="A1443" s="1561"/>
      <c r="B1443" s="1562"/>
      <c r="C1443" s="1563"/>
      <c r="D1443" s="1564"/>
      <c r="E1443" s="1565"/>
      <c r="F1443" s="1566"/>
    </row>
    <row r="1444" spans="1:6" s="1486" customFormat="1">
      <c r="A1444" s="1561"/>
      <c r="B1444" s="1562"/>
      <c r="C1444" s="1563"/>
      <c r="D1444" s="1564"/>
      <c r="E1444" s="1565"/>
      <c r="F1444" s="1566"/>
    </row>
    <row r="1445" spans="1:6" s="1486" customFormat="1">
      <c r="A1445" s="1561"/>
      <c r="B1445" s="1562"/>
      <c r="C1445" s="1563"/>
      <c r="D1445" s="1564"/>
      <c r="E1445" s="1565"/>
      <c r="F1445" s="1566"/>
    </row>
    <row r="1446" spans="1:6" s="1486" customFormat="1">
      <c r="A1446" s="1561"/>
      <c r="B1446" s="1562"/>
      <c r="C1446" s="1563"/>
      <c r="D1446" s="1564"/>
      <c r="E1446" s="1565"/>
      <c r="F1446" s="1566"/>
    </row>
    <row r="1447" spans="1:6" s="1486" customFormat="1">
      <c r="A1447" s="1561"/>
      <c r="B1447" s="1562"/>
      <c r="C1447" s="1563"/>
      <c r="D1447" s="1564"/>
      <c r="E1447" s="1565"/>
      <c r="F1447" s="1566"/>
    </row>
    <row r="1448" spans="1:6" s="1486" customFormat="1">
      <c r="A1448" s="1561"/>
      <c r="B1448" s="1562"/>
      <c r="C1448" s="1563"/>
      <c r="D1448" s="1564"/>
      <c r="E1448" s="1565"/>
      <c r="F1448" s="1566"/>
    </row>
    <row r="1449" spans="1:6" s="1486" customFormat="1">
      <c r="A1449" s="1561"/>
      <c r="B1449" s="1562"/>
      <c r="C1449" s="1563"/>
      <c r="D1449" s="1564"/>
      <c r="E1449" s="1565"/>
      <c r="F1449" s="1566"/>
    </row>
    <row r="1450" spans="1:6" s="1486" customFormat="1">
      <c r="A1450" s="1561"/>
      <c r="B1450" s="1562"/>
      <c r="C1450" s="1563"/>
      <c r="D1450" s="1564"/>
      <c r="E1450" s="1565"/>
      <c r="F1450" s="1566"/>
    </row>
    <row r="1451" spans="1:6" s="1486" customFormat="1">
      <c r="A1451" s="1561"/>
      <c r="B1451" s="1562"/>
      <c r="C1451" s="1563"/>
      <c r="D1451" s="1564"/>
      <c r="E1451" s="1565"/>
      <c r="F1451" s="1566"/>
    </row>
    <row r="1452" spans="1:6" s="1486" customFormat="1">
      <c r="A1452" s="1561"/>
      <c r="B1452" s="1562"/>
      <c r="C1452" s="1563"/>
      <c r="D1452" s="1564"/>
      <c r="E1452" s="1565"/>
      <c r="F1452" s="1566"/>
    </row>
    <row r="1453" spans="1:6" s="1486" customFormat="1">
      <c r="A1453" s="1561"/>
      <c r="B1453" s="1562"/>
      <c r="C1453" s="1563"/>
      <c r="D1453" s="1564"/>
      <c r="E1453" s="1565"/>
      <c r="F1453" s="1566"/>
    </row>
    <row r="1454" spans="1:6" s="1486" customFormat="1">
      <c r="A1454" s="1561"/>
      <c r="B1454" s="1562"/>
      <c r="C1454" s="1563"/>
      <c r="D1454" s="1564"/>
      <c r="E1454" s="1565"/>
      <c r="F1454" s="1566"/>
    </row>
    <row r="1455" spans="1:6" s="1486" customFormat="1">
      <c r="A1455" s="1561"/>
      <c r="B1455" s="1562"/>
      <c r="C1455" s="1563"/>
      <c r="D1455" s="1564"/>
      <c r="E1455" s="1565"/>
      <c r="F1455" s="1566"/>
    </row>
    <row r="1456" spans="1:6" s="1486" customFormat="1">
      <c r="A1456" s="1561"/>
      <c r="B1456" s="1562"/>
      <c r="C1456" s="1563"/>
      <c r="D1456" s="1564"/>
      <c r="E1456" s="1565"/>
      <c r="F1456" s="1566"/>
    </row>
    <row r="1457" spans="1:6" s="1486" customFormat="1">
      <c r="A1457" s="1561"/>
      <c r="B1457" s="1562"/>
      <c r="C1457" s="1563"/>
      <c r="D1457" s="1564"/>
      <c r="E1457" s="1565"/>
      <c r="F1457" s="1566"/>
    </row>
    <row r="1458" spans="1:6" s="1486" customFormat="1">
      <c r="A1458" s="1561"/>
      <c r="B1458" s="1562"/>
      <c r="C1458" s="1563"/>
      <c r="D1458" s="1564"/>
      <c r="E1458" s="1565"/>
      <c r="F1458" s="1566"/>
    </row>
    <row r="1459" spans="1:6" s="1486" customFormat="1">
      <c r="A1459" s="1561"/>
      <c r="B1459" s="1562"/>
      <c r="C1459" s="1563"/>
      <c r="D1459" s="1564"/>
      <c r="E1459" s="1565"/>
      <c r="F1459" s="1566"/>
    </row>
    <row r="1460" spans="1:6" s="1486" customFormat="1">
      <c r="A1460" s="1561"/>
      <c r="B1460" s="1562"/>
      <c r="C1460" s="1563"/>
      <c r="D1460" s="1564"/>
      <c r="E1460" s="1565"/>
      <c r="F1460" s="1566"/>
    </row>
    <row r="1461" spans="1:6" s="1486" customFormat="1">
      <c r="A1461" s="1561"/>
      <c r="B1461" s="1562"/>
      <c r="C1461" s="1563"/>
      <c r="D1461" s="1564"/>
      <c r="E1461" s="1565"/>
      <c r="F1461" s="1566"/>
    </row>
    <row r="1462" spans="1:6" s="1486" customFormat="1">
      <c r="A1462" s="1561"/>
      <c r="B1462" s="1562"/>
      <c r="C1462" s="1563"/>
      <c r="D1462" s="1564"/>
      <c r="E1462" s="1565"/>
      <c r="F1462" s="1566"/>
    </row>
    <row r="1463" spans="1:6" s="1486" customFormat="1">
      <c r="A1463" s="1561"/>
      <c r="B1463" s="1562"/>
      <c r="C1463" s="1563"/>
      <c r="D1463" s="1564"/>
      <c r="E1463" s="1565"/>
      <c r="F1463" s="1566"/>
    </row>
    <row r="1464" spans="1:6" s="1486" customFormat="1">
      <c r="A1464" s="1561"/>
      <c r="B1464" s="1562"/>
      <c r="C1464" s="1563"/>
      <c r="D1464" s="1564"/>
      <c r="E1464" s="1565"/>
      <c r="F1464" s="1566"/>
    </row>
    <row r="1465" spans="1:6" s="1486" customFormat="1">
      <c r="A1465" s="1561"/>
      <c r="B1465" s="1562"/>
      <c r="C1465" s="1563"/>
      <c r="D1465" s="1564"/>
      <c r="E1465" s="1565"/>
      <c r="F1465" s="1566"/>
    </row>
    <row r="1466" spans="1:6" s="1486" customFormat="1">
      <c r="A1466" s="1561"/>
      <c r="B1466" s="1562"/>
      <c r="C1466" s="1563"/>
      <c r="D1466" s="1564"/>
      <c r="E1466" s="1565"/>
      <c r="F1466" s="1566"/>
    </row>
    <row r="1467" spans="1:6" s="1486" customFormat="1">
      <c r="A1467" s="1561"/>
      <c r="B1467" s="1562"/>
      <c r="C1467" s="1563"/>
      <c r="D1467" s="1564"/>
      <c r="E1467" s="1565"/>
      <c r="F1467" s="1566"/>
    </row>
    <row r="1468" spans="1:6" s="1486" customFormat="1">
      <c r="A1468" s="1561"/>
      <c r="B1468" s="1562"/>
      <c r="C1468" s="1563"/>
      <c r="D1468" s="1564"/>
      <c r="E1468" s="1565"/>
      <c r="F1468" s="1566"/>
    </row>
    <row r="1469" spans="1:6" s="1486" customFormat="1">
      <c r="A1469" s="1561"/>
      <c r="B1469" s="1562"/>
      <c r="C1469" s="1563"/>
      <c r="D1469" s="1564"/>
      <c r="E1469" s="1565"/>
      <c r="F1469" s="1566"/>
    </row>
    <row r="1470" spans="1:6" s="1486" customFormat="1">
      <c r="A1470" s="1561"/>
      <c r="B1470" s="1562"/>
      <c r="C1470" s="1563"/>
      <c r="D1470" s="1564"/>
      <c r="E1470" s="1565"/>
      <c r="F1470" s="1566"/>
    </row>
    <row r="1471" spans="1:6" s="1486" customFormat="1">
      <c r="A1471" s="1561"/>
      <c r="B1471" s="1562"/>
      <c r="C1471" s="1563"/>
      <c r="D1471" s="1564"/>
      <c r="E1471" s="1565"/>
      <c r="F1471" s="1566"/>
    </row>
    <row r="1472" spans="1:6" s="1486" customFormat="1">
      <c r="A1472" s="1561"/>
      <c r="B1472" s="1562"/>
      <c r="C1472" s="1563"/>
      <c r="D1472" s="1564"/>
      <c r="E1472" s="1565"/>
      <c r="F1472" s="1566"/>
    </row>
    <row r="1473" spans="1:6" s="1486" customFormat="1">
      <c r="A1473" s="1561"/>
      <c r="B1473" s="1562"/>
      <c r="C1473" s="1563"/>
      <c r="D1473" s="1564"/>
      <c r="E1473" s="1565"/>
      <c r="F1473" s="1566"/>
    </row>
    <row r="1474" spans="1:6" s="1486" customFormat="1">
      <c r="A1474" s="1561"/>
      <c r="B1474" s="1562"/>
      <c r="C1474" s="1563"/>
      <c r="D1474" s="1564"/>
      <c r="E1474" s="1565"/>
      <c r="F1474" s="1566"/>
    </row>
    <row r="1475" spans="1:6" s="1486" customFormat="1">
      <c r="A1475" s="1561"/>
      <c r="B1475" s="1562"/>
      <c r="C1475" s="1563"/>
      <c r="D1475" s="1564"/>
      <c r="E1475" s="1565"/>
      <c r="F1475" s="1566"/>
    </row>
    <row r="1476" spans="1:6" s="1486" customFormat="1">
      <c r="A1476" s="1561"/>
      <c r="B1476" s="1562"/>
      <c r="C1476" s="1563"/>
      <c r="D1476" s="1564"/>
      <c r="E1476" s="1565"/>
      <c r="F1476" s="1566"/>
    </row>
    <row r="1477" spans="1:6" s="1486" customFormat="1">
      <c r="A1477" s="1561"/>
      <c r="B1477" s="1562"/>
      <c r="C1477" s="1563"/>
      <c r="D1477" s="1564"/>
      <c r="E1477" s="1565"/>
      <c r="F1477" s="1566"/>
    </row>
    <row r="1478" spans="1:6" s="1486" customFormat="1">
      <c r="A1478" s="1561"/>
      <c r="B1478" s="1562"/>
      <c r="C1478" s="1563"/>
      <c r="D1478" s="1564"/>
      <c r="E1478" s="1565"/>
      <c r="F1478" s="1566"/>
    </row>
    <row r="1479" spans="1:6" s="1486" customFormat="1">
      <c r="A1479" s="1561"/>
      <c r="B1479" s="1562"/>
      <c r="C1479" s="1563"/>
      <c r="D1479" s="1564"/>
      <c r="E1479" s="1565"/>
      <c r="F1479" s="1566"/>
    </row>
    <row r="1480" spans="1:6" s="1486" customFormat="1">
      <c r="A1480" s="1561"/>
      <c r="B1480" s="1562"/>
      <c r="C1480" s="1563"/>
      <c r="D1480" s="1564"/>
      <c r="E1480" s="1565"/>
      <c r="F1480" s="1566"/>
    </row>
    <row r="1481" spans="1:6" s="1486" customFormat="1">
      <c r="A1481" s="1561"/>
      <c r="B1481" s="1562"/>
      <c r="C1481" s="1563"/>
      <c r="D1481" s="1564"/>
      <c r="E1481" s="1565"/>
      <c r="F1481" s="1566"/>
    </row>
    <row r="1482" spans="1:6" s="1486" customFormat="1">
      <c r="A1482" s="1561"/>
      <c r="B1482" s="1562"/>
      <c r="C1482" s="1563"/>
      <c r="D1482" s="1564"/>
      <c r="E1482" s="1565"/>
      <c r="F1482" s="1566"/>
    </row>
    <row r="1483" spans="1:6" s="1486" customFormat="1">
      <c r="A1483" s="1561"/>
      <c r="B1483" s="1562"/>
      <c r="C1483" s="1563"/>
      <c r="D1483" s="1564"/>
      <c r="E1483" s="1565"/>
      <c r="F1483" s="1566"/>
    </row>
    <row r="1484" spans="1:6" s="1486" customFormat="1">
      <c r="A1484" s="1561"/>
      <c r="B1484" s="1562"/>
      <c r="C1484" s="1563"/>
      <c r="D1484" s="1564"/>
      <c r="E1484" s="1565"/>
      <c r="F1484" s="1566"/>
    </row>
    <row r="1485" spans="1:6" s="1486" customFormat="1">
      <c r="A1485" s="1561"/>
      <c r="B1485" s="1562"/>
      <c r="C1485" s="1563"/>
      <c r="D1485" s="1564"/>
      <c r="E1485" s="1565"/>
      <c r="F1485" s="1566"/>
    </row>
    <row r="1486" spans="1:6" s="1486" customFormat="1">
      <c r="A1486" s="1561"/>
      <c r="B1486" s="1562"/>
      <c r="C1486" s="1563"/>
      <c r="D1486" s="1564"/>
      <c r="E1486" s="1565"/>
      <c r="F1486" s="1566"/>
    </row>
    <row r="1487" spans="1:6" s="1486" customFormat="1">
      <c r="A1487" s="1561"/>
      <c r="B1487" s="1562"/>
      <c r="C1487" s="1563"/>
      <c r="D1487" s="1564"/>
      <c r="E1487" s="1565"/>
      <c r="F1487" s="1566"/>
    </row>
    <row r="1488" spans="1:6" s="1486" customFormat="1">
      <c r="A1488" s="1561"/>
      <c r="B1488" s="1562"/>
      <c r="C1488" s="1563"/>
      <c r="D1488" s="1564"/>
      <c r="E1488" s="1565"/>
      <c r="F1488" s="1566"/>
    </row>
    <row r="1489" spans="1:6" s="1486" customFormat="1">
      <c r="A1489" s="1561"/>
      <c r="B1489" s="1562"/>
      <c r="C1489" s="1563"/>
      <c r="D1489" s="1564"/>
      <c r="E1489" s="1565"/>
      <c r="F1489" s="1566"/>
    </row>
    <row r="1490" spans="1:6" s="1486" customFormat="1">
      <c r="A1490" s="1561"/>
      <c r="B1490" s="1562"/>
      <c r="C1490" s="1563"/>
      <c r="D1490" s="1564"/>
      <c r="E1490" s="1565"/>
      <c r="F1490" s="1566"/>
    </row>
    <row r="1491" spans="1:6" s="1486" customFormat="1">
      <c r="A1491" s="1561"/>
      <c r="B1491" s="1562"/>
      <c r="C1491" s="1563"/>
      <c r="D1491" s="1564"/>
      <c r="E1491" s="1565"/>
      <c r="F1491" s="1566"/>
    </row>
    <row r="1492" spans="1:6" s="1486" customFormat="1">
      <c r="A1492" s="1561"/>
      <c r="B1492" s="1562"/>
      <c r="C1492" s="1563"/>
      <c r="D1492" s="1564"/>
      <c r="E1492" s="1565"/>
      <c r="F1492" s="1566"/>
    </row>
    <row r="1493" spans="1:6" s="1486" customFormat="1">
      <c r="A1493" s="1561"/>
      <c r="B1493" s="1562"/>
      <c r="C1493" s="1563"/>
      <c r="D1493" s="1564"/>
      <c r="E1493" s="1565"/>
      <c r="F1493" s="1566"/>
    </row>
    <row r="1494" spans="1:6" s="1486" customFormat="1">
      <c r="A1494" s="1561"/>
      <c r="B1494" s="1562"/>
      <c r="C1494" s="1563"/>
      <c r="D1494" s="1564"/>
      <c r="E1494" s="1565"/>
      <c r="F1494" s="1566"/>
    </row>
    <row r="1495" spans="1:6" s="1486" customFormat="1">
      <c r="A1495" s="1561"/>
      <c r="B1495" s="1562"/>
      <c r="C1495" s="1563"/>
      <c r="D1495" s="1564"/>
      <c r="E1495" s="1565"/>
      <c r="F1495" s="1566"/>
    </row>
    <row r="1496" spans="1:6" s="1486" customFormat="1">
      <c r="A1496" s="1561"/>
      <c r="B1496" s="1562"/>
      <c r="C1496" s="1563"/>
      <c r="D1496" s="1564"/>
      <c r="E1496" s="1565"/>
      <c r="F1496" s="1566"/>
    </row>
    <row r="1497" spans="1:6" s="1486" customFormat="1">
      <c r="A1497" s="1561"/>
      <c r="B1497" s="1562"/>
      <c r="C1497" s="1563"/>
      <c r="D1497" s="1564"/>
      <c r="E1497" s="1565"/>
      <c r="F1497" s="1566"/>
    </row>
    <row r="1498" spans="1:6" s="1486" customFormat="1">
      <c r="A1498" s="1561"/>
      <c r="B1498" s="1562"/>
      <c r="C1498" s="1563"/>
      <c r="D1498" s="1564"/>
      <c r="E1498" s="1565"/>
      <c r="F1498" s="1566"/>
    </row>
    <row r="1499" spans="1:6" s="1486" customFormat="1">
      <c r="A1499" s="1561"/>
      <c r="B1499" s="1562"/>
      <c r="C1499" s="1563"/>
      <c r="D1499" s="1564"/>
      <c r="E1499" s="1565"/>
      <c r="F1499" s="1566"/>
    </row>
    <row r="1500" spans="1:6" s="1486" customFormat="1">
      <c r="A1500" s="1561"/>
      <c r="B1500" s="1562"/>
      <c r="C1500" s="1563"/>
      <c r="D1500" s="1564"/>
      <c r="E1500" s="1565"/>
      <c r="F1500" s="1566"/>
    </row>
    <row r="1501" spans="1:6" s="1486" customFormat="1">
      <c r="A1501" s="1561"/>
      <c r="B1501" s="1562"/>
      <c r="C1501" s="1563"/>
      <c r="D1501" s="1564"/>
      <c r="E1501" s="1565"/>
      <c r="F1501" s="1566"/>
    </row>
    <row r="1502" spans="1:6" s="1486" customFormat="1">
      <c r="A1502" s="1561"/>
      <c r="B1502" s="1562"/>
      <c r="C1502" s="1563"/>
      <c r="D1502" s="1564"/>
      <c r="E1502" s="1565"/>
      <c r="F1502" s="1566"/>
    </row>
    <row r="1503" spans="1:6" s="1486" customFormat="1">
      <c r="A1503" s="1561"/>
      <c r="B1503" s="1562"/>
      <c r="C1503" s="1563"/>
      <c r="D1503" s="1564"/>
      <c r="E1503" s="1565"/>
      <c r="F1503" s="1566"/>
    </row>
    <row r="1504" spans="1:6" s="1486" customFormat="1">
      <c r="A1504" s="1561"/>
      <c r="B1504" s="1562"/>
      <c r="C1504" s="1563"/>
      <c r="D1504" s="1564"/>
      <c r="E1504" s="1565"/>
      <c r="F1504" s="1566"/>
    </row>
    <row r="1505" spans="1:6" s="1486" customFormat="1">
      <c r="A1505" s="1561"/>
      <c r="B1505" s="1562"/>
      <c r="C1505" s="1563"/>
      <c r="D1505" s="1564"/>
      <c r="E1505" s="1565"/>
      <c r="F1505" s="1566"/>
    </row>
    <row r="1506" spans="1:6" s="1486" customFormat="1">
      <c r="A1506" s="1561"/>
      <c r="B1506" s="1562"/>
      <c r="C1506" s="1563"/>
      <c r="D1506" s="1564"/>
      <c r="E1506" s="1565"/>
      <c r="F1506" s="1566"/>
    </row>
    <row r="1507" spans="1:6" s="1486" customFormat="1">
      <c r="A1507" s="1561"/>
      <c r="B1507" s="1562"/>
      <c r="C1507" s="1563"/>
      <c r="D1507" s="1564"/>
      <c r="E1507" s="1565"/>
      <c r="F1507" s="1566"/>
    </row>
    <row r="1508" spans="1:6" s="1486" customFormat="1">
      <c r="A1508" s="1561"/>
      <c r="B1508" s="1562"/>
      <c r="C1508" s="1563"/>
      <c r="D1508" s="1564"/>
      <c r="E1508" s="1565"/>
      <c r="F1508" s="1566"/>
    </row>
    <row r="1509" spans="1:6" s="1486" customFormat="1">
      <c r="A1509" s="1561"/>
      <c r="B1509" s="1562"/>
      <c r="C1509" s="1563"/>
      <c r="D1509" s="1564"/>
      <c r="E1509" s="1565"/>
      <c r="F1509" s="1566"/>
    </row>
    <row r="1510" spans="1:6" s="1486" customFormat="1">
      <c r="A1510" s="1561"/>
      <c r="B1510" s="1562"/>
      <c r="C1510" s="1563"/>
      <c r="D1510" s="1564"/>
      <c r="E1510" s="1565"/>
      <c r="F1510" s="1566"/>
    </row>
    <row r="1511" spans="1:6" s="1486" customFormat="1">
      <c r="A1511" s="1561"/>
      <c r="B1511" s="1562"/>
      <c r="C1511" s="1563"/>
      <c r="D1511" s="1564"/>
      <c r="E1511" s="1565"/>
      <c r="F1511" s="1566"/>
    </row>
    <row r="1512" spans="1:6" s="1486" customFormat="1">
      <c r="A1512" s="1561"/>
      <c r="B1512" s="1562"/>
      <c r="C1512" s="1563"/>
      <c r="D1512" s="1564"/>
      <c r="E1512" s="1565"/>
      <c r="F1512" s="1566"/>
    </row>
    <row r="1513" spans="1:6" s="1486" customFormat="1">
      <c r="A1513" s="1561"/>
      <c r="B1513" s="1562"/>
      <c r="C1513" s="1563"/>
      <c r="D1513" s="1564"/>
      <c r="E1513" s="1565"/>
      <c r="F1513" s="1566"/>
    </row>
    <row r="1514" spans="1:6" s="1486" customFormat="1">
      <c r="A1514" s="1561"/>
      <c r="B1514" s="1562"/>
      <c r="C1514" s="1563"/>
      <c r="D1514" s="1564"/>
      <c r="E1514" s="1565"/>
      <c r="F1514" s="1566"/>
    </row>
    <row r="1515" spans="1:6" s="1486" customFormat="1">
      <c r="A1515" s="1561"/>
      <c r="B1515" s="1562"/>
      <c r="C1515" s="1563"/>
      <c r="D1515" s="1564"/>
      <c r="E1515" s="1565"/>
      <c r="F1515" s="1566"/>
    </row>
    <row r="1516" spans="1:6" s="1486" customFormat="1">
      <c r="A1516" s="1561"/>
      <c r="B1516" s="1562"/>
      <c r="C1516" s="1563"/>
      <c r="D1516" s="1564"/>
      <c r="E1516" s="1565"/>
      <c r="F1516" s="1566"/>
    </row>
    <row r="1517" spans="1:6" s="1486" customFormat="1">
      <c r="A1517" s="1561"/>
      <c r="B1517" s="1562"/>
      <c r="C1517" s="1563"/>
      <c r="D1517" s="1564"/>
      <c r="E1517" s="1565"/>
      <c r="F1517" s="1566"/>
    </row>
    <row r="1518" spans="1:6" s="1486" customFormat="1">
      <c r="A1518" s="1561"/>
      <c r="B1518" s="1562"/>
      <c r="C1518" s="1563"/>
      <c r="D1518" s="1564"/>
      <c r="E1518" s="1565"/>
      <c r="F1518" s="1566"/>
    </row>
    <row r="1519" spans="1:6" s="1486" customFormat="1">
      <c r="A1519" s="1561"/>
      <c r="B1519" s="1562"/>
      <c r="C1519" s="1563"/>
      <c r="D1519" s="1564"/>
      <c r="E1519" s="1565"/>
      <c r="F1519" s="1566"/>
    </row>
    <row r="1520" spans="1:6" s="1486" customFormat="1">
      <c r="A1520" s="1561"/>
      <c r="B1520" s="1562"/>
      <c r="C1520" s="1563"/>
      <c r="D1520" s="1564"/>
      <c r="E1520" s="1565"/>
      <c r="F1520" s="1566"/>
    </row>
    <row r="1521" spans="1:6" s="1486" customFormat="1">
      <c r="A1521" s="1561"/>
      <c r="B1521" s="1562"/>
      <c r="C1521" s="1563"/>
      <c r="D1521" s="1564"/>
      <c r="E1521" s="1565"/>
      <c r="F1521" s="1566"/>
    </row>
    <row r="1522" spans="1:6" s="1486" customFormat="1">
      <c r="A1522" s="1561"/>
      <c r="B1522" s="1562"/>
      <c r="C1522" s="1563"/>
      <c r="D1522" s="1564"/>
      <c r="E1522" s="1565"/>
      <c r="F1522" s="1566"/>
    </row>
    <row r="1523" spans="1:6" s="1486" customFormat="1">
      <c r="A1523" s="1561"/>
      <c r="B1523" s="1562"/>
      <c r="C1523" s="1563"/>
      <c r="D1523" s="1564"/>
      <c r="E1523" s="1565"/>
      <c r="F1523" s="1566"/>
    </row>
    <row r="1524" spans="1:6" s="1486" customFormat="1">
      <c r="A1524" s="1561"/>
      <c r="B1524" s="1562"/>
      <c r="C1524" s="1563"/>
      <c r="D1524" s="1564"/>
      <c r="E1524" s="1565"/>
      <c r="F1524" s="1566"/>
    </row>
    <row r="1525" spans="1:6" s="1486" customFormat="1">
      <c r="A1525" s="1561"/>
      <c r="B1525" s="1562"/>
      <c r="C1525" s="1563"/>
      <c r="D1525" s="1564"/>
      <c r="E1525" s="1565"/>
      <c r="F1525" s="1566"/>
    </row>
    <row r="1526" spans="1:6" s="1486" customFormat="1">
      <c r="A1526" s="1561"/>
      <c r="B1526" s="1562"/>
      <c r="C1526" s="1563"/>
      <c r="D1526" s="1564"/>
      <c r="E1526" s="1565"/>
      <c r="F1526" s="1566"/>
    </row>
    <row r="1527" spans="1:6" s="1486" customFormat="1">
      <c r="A1527" s="1561"/>
      <c r="B1527" s="1562"/>
      <c r="C1527" s="1563"/>
      <c r="D1527" s="1564"/>
      <c r="E1527" s="1565"/>
      <c r="F1527" s="1566"/>
    </row>
    <row r="1528" spans="1:6" s="1486" customFormat="1">
      <c r="A1528" s="1561"/>
      <c r="B1528" s="1562"/>
      <c r="C1528" s="1563"/>
      <c r="D1528" s="1564"/>
      <c r="E1528" s="1565"/>
      <c r="F1528" s="1566"/>
    </row>
    <row r="1529" spans="1:6" s="1486" customFormat="1">
      <c r="A1529" s="1561"/>
      <c r="B1529" s="1562"/>
      <c r="C1529" s="1563"/>
      <c r="D1529" s="1564"/>
      <c r="E1529" s="1565"/>
      <c r="F1529" s="1566"/>
    </row>
    <row r="1530" spans="1:6" s="1486" customFormat="1">
      <c r="A1530" s="1561"/>
      <c r="B1530" s="1562"/>
      <c r="C1530" s="1563"/>
      <c r="D1530" s="1564"/>
      <c r="E1530" s="1565"/>
      <c r="F1530" s="1566"/>
    </row>
    <row r="1531" spans="1:6" s="1486" customFormat="1">
      <c r="A1531" s="1561"/>
      <c r="B1531" s="1562"/>
      <c r="C1531" s="1563"/>
      <c r="D1531" s="1564"/>
      <c r="E1531" s="1565"/>
      <c r="F1531" s="1566"/>
    </row>
    <row r="1532" spans="1:6" s="1486" customFormat="1">
      <c r="A1532" s="1561"/>
      <c r="B1532" s="1562"/>
      <c r="C1532" s="1563"/>
      <c r="D1532" s="1564"/>
      <c r="E1532" s="1565"/>
      <c r="F1532" s="1566"/>
    </row>
    <row r="1533" spans="1:6" s="1486" customFormat="1">
      <c r="A1533" s="1561"/>
      <c r="B1533" s="1562"/>
      <c r="C1533" s="1563"/>
      <c r="D1533" s="1564"/>
      <c r="E1533" s="1565"/>
      <c r="F1533" s="1566"/>
    </row>
    <row r="1534" spans="1:6" s="1486" customFormat="1">
      <c r="A1534" s="1561"/>
      <c r="B1534" s="1562"/>
      <c r="C1534" s="1563"/>
      <c r="D1534" s="1564"/>
      <c r="E1534" s="1565"/>
      <c r="F1534" s="1566"/>
    </row>
    <row r="1535" spans="1:6" s="1486" customFormat="1">
      <c r="A1535" s="1561"/>
      <c r="B1535" s="1562"/>
      <c r="C1535" s="1563"/>
      <c r="D1535" s="1564"/>
      <c r="E1535" s="1565"/>
      <c r="F1535" s="1566"/>
    </row>
    <row r="1536" spans="1:6" s="1486" customFormat="1">
      <c r="A1536" s="1561"/>
      <c r="B1536" s="1562"/>
      <c r="C1536" s="1563"/>
      <c r="D1536" s="1564"/>
      <c r="E1536" s="1565"/>
      <c r="F1536" s="1566"/>
    </row>
    <row r="1537" spans="1:6" s="1486" customFormat="1">
      <c r="A1537" s="1561"/>
      <c r="B1537" s="1562"/>
      <c r="C1537" s="1563"/>
      <c r="D1537" s="1564"/>
      <c r="E1537" s="1565"/>
      <c r="F1537" s="1566"/>
    </row>
    <row r="1538" spans="1:6" s="1486" customFormat="1">
      <c r="A1538" s="1561"/>
      <c r="B1538" s="1562"/>
      <c r="C1538" s="1563"/>
      <c r="D1538" s="1564"/>
      <c r="E1538" s="1565"/>
      <c r="F1538" s="1566"/>
    </row>
    <row r="1539" spans="1:6" s="1486" customFormat="1">
      <c r="A1539" s="1561"/>
      <c r="B1539" s="1562"/>
      <c r="C1539" s="1563"/>
      <c r="D1539" s="1564"/>
      <c r="E1539" s="1565"/>
      <c r="F1539" s="1566"/>
    </row>
    <row r="1540" spans="1:6" s="1486" customFormat="1">
      <c r="A1540" s="1561"/>
      <c r="B1540" s="1562"/>
      <c r="C1540" s="1563"/>
      <c r="D1540" s="1564"/>
      <c r="E1540" s="1565"/>
      <c r="F1540" s="1566"/>
    </row>
    <row r="1541" spans="1:6" s="1486" customFormat="1">
      <c r="A1541" s="1561"/>
      <c r="B1541" s="1562"/>
      <c r="C1541" s="1563"/>
      <c r="D1541" s="1564"/>
      <c r="E1541" s="1565"/>
      <c r="F1541" s="1566"/>
    </row>
    <row r="1542" spans="1:6" s="1486" customFormat="1">
      <c r="A1542" s="1561"/>
      <c r="B1542" s="1562"/>
      <c r="C1542" s="1563"/>
      <c r="D1542" s="1564"/>
      <c r="E1542" s="1565"/>
      <c r="F1542" s="1566"/>
    </row>
    <row r="1543" spans="1:6" s="1486" customFormat="1">
      <c r="A1543" s="1561"/>
      <c r="B1543" s="1562"/>
      <c r="C1543" s="1563"/>
      <c r="D1543" s="1564"/>
      <c r="E1543" s="1565"/>
      <c r="F1543" s="1566"/>
    </row>
    <row r="1544" spans="1:6" s="1486" customFormat="1">
      <c r="A1544" s="1561"/>
      <c r="B1544" s="1562"/>
      <c r="C1544" s="1563"/>
      <c r="D1544" s="1564"/>
      <c r="E1544" s="1565"/>
      <c r="F1544" s="1566"/>
    </row>
    <row r="1545" spans="1:6" s="1486" customFormat="1">
      <c r="A1545" s="1561"/>
      <c r="B1545" s="1562"/>
      <c r="C1545" s="1563"/>
      <c r="D1545" s="1564"/>
      <c r="E1545" s="1565"/>
      <c r="F1545" s="1566"/>
    </row>
    <row r="1546" spans="1:6" s="1486" customFormat="1">
      <c r="A1546" s="1561"/>
      <c r="B1546" s="1562"/>
      <c r="C1546" s="1563"/>
      <c r="D1546" s="1564"/>
      <c r="E1546" s="1565"/>
      <c r="F1546" s="1566"/>
    </row>
    <row r="1547" spans="1:6" s="1486" customFormat="1">
      <c r="A1547" s="1561"/>
      <c r="B1547" s="1562"/>
      <c r="C1547" s="1563"/>
      <c r="D1547" s="1564"/>
      <c r="E1547" s="1565"/>
      <c r="F1547" s="1566"/>
    </row>
    <row r="1548" spans="1:6" s="1486" customFormat="1">
      <c r="A1548" s="1561"/>
      <c r="B1548" s="1562"/>
      <c r="C1548" s="1563"/>
      <c r="D1548" s="1564"/>
      <c r="E1548" s="1565"/>
      <c r="F1548" s="1566"/>
    </row>
    <row r="1549" spans="1:6" s="1486" customFormat="1">
      <c r="A1549" s="1561"/>
      <c r="B1549" s="1562"/>
      <c r="C1549" s="1563"/>
      <c r="D1549" s="1564"/>
      <c r="E1549" s="1565"/>
      <c r="F1549" s="1566"/>
    </row>
    <row r="1550" spans="1:6" s="1486" customFormat="1">
      <c r="A1550" s="1561"/>
      <c r="B1550" s="1562"/>
      <c r="C1550" s="1563"/>
      <c r="D1550" s="1564"/>
      <c r="E1550" s="1565"/>
      <c r="F1550" s="1566"/>
    </row>
    <row r="1551" spans="1:6" s="1486" customFormat="1">
      <c r="A1551" s="1561"/>
      <c r="B1551" s="1562"/>
      <c r="C1551" s="1563"/>
      <c r="D1551" s="1564"/>
      <c r="E1551" s="1565"/>
      <c r="F1551" s="1566"/>
    </row>
    <row r="1552" spans="1:6" s="1486" customFormat="1">
      <c r="A1552" s="1561"/>
      <c r="B1552" s="1562"/>
      <c r="C1552" s="1563"/>
      <c r="D1552" s="1564"/>
      <c r="E1552" s="1565"/>
      <c r="F1552" s="1566"/>
    </row>
    <row r="1553" spans="1:6" s="1486" customFormat="1">
      <c r="A1553" s="1561"/>
      <c r="B1553" s="1562"/>
      <c r="C1553" s="1563"/>
      <c r="D1553" s="1564"/>
      <c r="E1553" s="1565"/>
      <c r="F1553" s="1566"/>
    </row>
    <row r="1554" spans="1:6" s="1486" customFormat="1">
      <c r="A1554" s="1561"/>
      <c r="B1554" s="1562"/>
      <c r="C1554" s="1563"/>
      <c r="D1554" s="1564"/>
      <c r="E1554" s="1565"/>
      <c r="F1554" s="1566"/>
    </row>
    <row r="1555" spans="1:6" s="1486" customFormat="1">
      <c r="A1555" s="1561"/>
      <c r="B1555" s="1562"/>
      <c r="C1555" s="1563"/>
      <c r="D1555" s="1564"/>
      <c r="E1555" s="1565"/>
      <c r="F1555" s="1566"/>
    </row>
    <row r="1556" spans="1:6" s="1486" customFormat="1">
      <c r="A1556" s="1561"/>
      <c r="B1556" s="1562"/>
      <c r="C1556" s="1563"/>
      <c r="D1556" s="1564"/>
      <c r="E1556" s="1565"/>
      <c r="F1556" s="1566"/>
    </row>
    <row r="1557" spans="1:6" s="1486" customFormat="1">
      <c r="A1557" s="1561"/>
      <c r="B1557" s="1562"/>
      <c r="C1557" s="1563"/>
      <c r="D1557" s="1564"/>
      <c r="E1557" s="1565"/>
      <c r="F1557" s="1566"/>
    </row>
    <row r="1558" spans="1:6" s="1486" customFormat="1">
      <c r="A1558" s="1561"/>
      <c r="B1558" s="1562"/>
      <c r="C1558" s="1563"/>
      <c r="D1558" s="1564"/>
      <c r="E1558" s="1565"/>
      <c r="F1558" s="1566"/>
    </row>
    <row r="1559" spans="1:6" s="1486" customFormat="1">
      <c r="A1559" s="1561"/>
      <c r="B1559" s="1562"/>
      <c r="C1559" s="1563"/>
      <c r="D1559" s="1564"/>
      <c r="E1559" s="1565"/>
      <c r="F1559" s="1566"/>
    </row>
    <row r="1560" spans="1:6" s="1486" customFormat="1">
      <c r="A1560" s="1561"/>
      <c r="B1560" s="1562"/>
      <c r="C1560" s="1563"/>
      <c r="D1560" s="1564"/>
      <c r="E1560" s="1565"/>
      <c r="F1560" s="1566"/>
    </row>
    <row r="1561" spans="1:6" s="1486" customFormat="1">
      <c r="A1561" s="1561"/>
      <c r="B1561" s="1562"/>
      <c r="C1561" s="1563"/>
      <c r="D1561" s="1564"/>
      <c r="E1561" s="1565"/>
      <c r="F1561" s="1566"/>
    </row>
    <row r="1562" spans="1:6" s="1486" customFormat="1">
      <c r="A1562" s="1561"/>
      <c r="B1562" s="1562"/>
      <c r="C1562" s="1563"/>
      <c r="D1562" s="1564"/>
      <c r="E1562" s="1565"/>
      <c r="F1562" s="1566"/>
    </row>
    <row r="1563" spans="1:6" s="1486" customFormat="1">
      <c r="A1563" s="1561"/>
      <c r="B1563" s="1562"/>
      <c r="C1563" s="1563"/>
      <c r="D1563" s="1564"/>
      <c r="E1563" s="1565"/>
      <c r="F1563" s="1566"/>
    </row>
    <row r="1564" spans="1:6" s="1486" customFormat="1">
      <c r="A1564" s="1561"/>
      <c r="B1564" s="1562"/>
      <c r="C1564" s="1563"/>
      <c r="D1564" s="1564"/>
      <c r="E1564" s="1565"/>
      <c r="F1564" s="1566"/>
    </row>
    <row r="1565" spans="1:6" s="1486" customFormat="1">
      <c r="A1565" s="1561"/>
      <c r="B1565" s="1562"/>
      <c r="C1565" s="1563"/>
      <c r="D1565" s="1564"/>
      <c r="E1565" s="1565"/>
      <c r="F1565" s="1566"/>
    </row>
    <row r="1566" spans="1:6" s="1486" customFormat="1">
      <c r="A1566" s="1561"/>
      <c r="B1566" s="1562"/>
      <c r="C1566" s="1563"/>
      <c r="D1566" s="1564"/>
      <c r="E1566" s="1565"/>
      <c r="F1566" s="1566"/>
    </row>
    <row r="1567" spans="1:6" s="1486" customFormat="1">
      <c r="A1567" s="1561"/>
      <c r="B1567" s="1562"/>
      <c r="C1567" s="1563"/>
      <c r="D1567" s="1564"/>
      <c r="E1567" s="1565"/>
      <c r="F1567" s="1566"/>
    </row>
    <row r="1568" spans="1:6" s="1486" customFormat="1">
      <c r="A1568" s="1561"/>
      <c r="B1568" s="1562"/>
      <c r="C1568" s="1563"/>
      <c r="D1568" s="1564"/>
      <c r="E1568" s="1565"/>
      <c r="F1568" s="1566"/>
    </row>
    <row r="1569" spans="1:6" s="1486" customFormat="1">
      <c r="A1569" s="1561"/>
      <c r="B1569" s="1562"/>
      <c r="C1569" s="1563"/>
      <c r="D1569" s="1564"/>
      <c r="E1569" s="1565"/>
      <c r="F1569" s="1566"/>
    </row>
    <row r="1570" spans="1:6" s="1486" customFormat="1">
      <c r="A1570" s="1561"/>
      <c r="B1570" s="1562"/>
      <c r="C1570" s="1563"/>
      <c r="D1570" s="1564"/>
      <c r="E1570" s="1565"/>
      <c r="F1570" s="1566"/>
    </row>
    <row r="1571" spans="1:6" s="1486" customFormat="1">
      <c r="A1571" s="1561"/>
      <c r="B1571" s="1562"/>
      <c r="C1571" s="1563"/>
      <c r="D1571" s="1564"/>
      <c r="E1571" s="1565"/>
      <c r="F1571" s="1566"/>
    </row>
    <row r="1572" spans="1:6" s="1486" customFormat="1">
      <c r="A1572" s="1561"/>
      <c r="B1572" s="1562"/>
      <c r="C1572" s="1563"/>
      <c r="D1572" s="1564"/>
      <c r="E1572" s="1565"/>
      <c r="F1572" s="1566"/>
    </row>
    <row r="1573" spans="1:6" s="1486" customFormat="1">
      <c r="A1573" s="1561"/>
      <c r="B1573" s="1562"/>
      <c r="C1573" s="1563"/>
      <c r="D1573" s="1564"/>
      <c r="E1573" s="1565"/>
      <c r="F1573" s="1566"/>
    </row>
    <row r="1574" spans="1:6" s="1486" customFormat="1">
      <c r="A1574" s="1561"/>
      <c r="B1574" s="1562"/>
      <c r="C1574" s="1563"/>
      <c r="D1574" s="1564"/>
      <c r="E1574" s="1565"/>
      <c r="F1574" s="1566"/>
    </row>
    <row r="1575" spans="1:6" s="1486" customFormat="1">
      <c r="A1575" s="1561"/>
      <c r="B1575" s="1562"/>
      <c r="C1575" s="1563"/>
      <c r="D1575" s="1564"/>
      <c r="E1575" s="1565"/>
      <c r="F1575" s="1566"/>
    </row>
    <row r="1576" spans="1:6" s="1486" customFormat="1">
      <c r="A1576" s="1561"/>
      <c r="B1576" s="1562"/>
      <c r="C1576" s="1563"/>
      <c r="D1576" s="1564"/>
      <c r="E1576" s="1565"/>
      <c r="F1576" s="1566"/>
    </row>
    <row r="1577" spans="1:6" s="1486" customFormat="1">
      <c r="A1577" s="1561"/>
      <c r="B1577" s="1562"/>
      <c r="C1577" s="1563"/>
      <c r="D1577" s="1564"/>
      <c r="E1577" s="1565"/>
      <c r="F1577" s="1566"/>
    </row>
    <row r="1578" spans="1:6" s="1486" customFormat="1">
      <c r="A1578" s="1561"/>
      <c r="B1578" s="1562"/>
      <c r="C1578" s="1563"/>
      <c r="D1578" s="1564"/>
      <c r="E1578" s="1565"/>
      <c r="F1578" s="1566"/>
    </row>
    <row r="1579" spans="1:6" s="1486" customFormat="1">
      <c r="A1579" s="1561"/>
      <c r="B1579" s="1562"/>
      <c r="C1579" s="1563"/>
      <c r="D1579" s="1564"/>
      <c r="E1579" s="1565"/>
      <c r="F1579" s="1566"/>
    </row>
    <row r="1580" spans="1:6" s="1486" customFormat="1">
      <c r="A1580" s="1561"/>
      <c r="B1580" s="1562"/>
      <c r="C1580" s="1563"/>
      <c r="D1580" s="1564"/>
      <c r="E1580" s="1565"/>
      <c r="F1580" s="1566"/>
    </row>
    <row r="1581" spans="1:6" s="1486" customFormat="1">
      <c r="A1581" s="1561"/>
      <c r="B1581" s="1562"/>
      <c r="C1581" s="1563"/>
      <c r="D1581" s="1564"/>
      <c r="E1581" s="1565"/>
      <c r="F1581" s="1566"/>
    </row>
    <row r="1582" spans="1:6" s="1486" customFormat="1">
      <c r="A1582" s="1561"/>
      <c r="B1582" s="1562"/>
      <c r="C1582" s="1563"/>
      <c r="D1582" s="1564"/>
      <c r="E1582" s="1565"/>
      <c r="F1582" s="1566"/>
    </row>
    <row r="1583" spans="1:6" s="1486" customFormat="1">
      <c r="A1583" s="1561"/>
      <c r="B1583" s="1562"/>
      <c r="C1583" s="1563"/>
      <c r="D1583" s="1564"/>
      <c r="E1583" s="1565"/>
      <c r="F1583" s="1566"/>
    </row>
    <row r="1584" spans="1:6" s="1486" customFormat="1">
      <c r="A1584" s="1561"/>
      <c r="B1584" s="1562"/>
      <c r="C1584" s="1563"/>
      <c r="D1584" s="1564"/>
      <c r="E1584" s="1565"/>
      <c r="F1584" s="1566"/>
    </row>
    <row r="1585" spans="1:6" s="1486" customFormat="1">
      <c r="A1585" s="1561"/>
      <c r="B1585" s="1562"/>
      <c r="C1585" s="1563"/>
      <c r="D1585" s="1564"/>
      <c r="E1585" s="1565"/>
      <c r="F1585" s="1566"/>
    </row>
    <row r="1586" spans="1:6" s="1486" customFormat="1">
      <c r="A1586" s="1561"/>
      <c r="B1586" s="1562"/>
      <c r="C1586" s="1563"/>
      <c r="D1586" s="1564"/>
      <c r="E1586" s="1565"/>
      <c r="F1586" s="1566"/>
    </row>
    <row r="1587" spans="1:6" s="1486" customFormat="1">
      <c r="A1587" s="1561"/>
      <c r="B1587" s="1562"/>
      <c r="C1587" s="1563"/>
      <c r="D1587" s="1564"/>
      <c r="E1587" s="1565"/>
      <c r="F1587" s="1566"/>
    </row>
    <row r="1588" spans="1:6" s="1486" customFormat="1">
      <c r="A1588" s="1561"/>
      <c r="B1588" s="1562"/>
      <c r="C1588" s="1563"/>
      <c r="D1588" s="1564"/>
      <c r="E1588" s="1565"/>
      <c r="F1588" s="1566"/>
    </row>
    <row r="1589" spans="1:6" s="1486" customFormat="1">
      <c r="A1589" s="1561"/>
      <c r="B1589" s="1562"/>
      <c r="C1589" s="1563"/>
      <c r="D1589" s="1564"/>
      <c r="E1589" s="1565"/>
      <c r="F1589" s="1566"/>
    </row>
    <row r="1590" spans="1:6" s="1486" customFormat="1">
      <c r="A1590" s="1561"/>
      <c r="B1590" s="1562"/>
      <c r="C1590" s="1563"/>
      <c r="D1590" s="1564"/>
      <c r="E1590" s="1565"/>
      <c r="F1590" s="1566"/>
    </row>
    <row r="1591" spans="1:6" s="1486" customFormat="1">
      <c r="A1591" s="1561"/>
      <c r="B1591" s="1562"/>
      <c r="C1591" s="1563"/>
      <c r="D1591" s="1564"/>
      <c r="E1591" s="1565"/>
      <c r="F1591" s="1566"/>
    </row>
    <row r="1592" spans="1:6" s="1486" customFormat="1">
      <c r="A1592" s="1561"/>
      <c r="B1592" s="1562"/>
      <c r="C1592" s="1563"/>
      <c r="D1592" s="1564"/>
      <c r="E1592" s="1565"/>
      <c r="F1592" s="1566"/>
    </row>
    <row r="1593" spans="1:6" s="1486" customFormat="1">
      <c r="A1593" s="1561"/>
      <c r="B1593" s="1562"/>
      <c r="C1593" s="1563"/>
      <c r="D1593" s="1564"/>
      <c r="E1593" s="1565"/>
      <c r="F1593" s="1566"/>
    </row>
    <row r="1594" spans="1:6" s="1486" customFormat="1">
      <c r="A1594" s="1561"/>
      <c r="B1594" s="1562"/>
      <c r="C1594" s="1563"/>
      <c r="D1594" s="1564"/>
      <c r="E1594" s="1565"/>
      <c r="F1594" s="1566"/>
    </row>
    <row r="1595" spans="1:6" s="1486" customFormat="1">
      <c r="A1595" s="1561"/>
      <c r="B1595" s="1562"/>
      <c r="C1595" s="1563"/>
      <c r="D1595" s="1564"/>
      <c r="E1595" s="1565"/>
      <c r="F1595" s="1566"/>
    </row>
    <row r="1596" spans="1:6" s="1486" customFormat="1">
      <c r="A1596" s="1561"/>
      <c r="B1596" s="1562"/>
      <c r="C1596" s="1563"/>
      <c r="D1596" s="1564"/>
      <c r="E1596" s="1565"/>
      <c r="F1596" s="1566"/>
    </row>
    <row r="1597" spans="1:6" s="1486" customFormat="1">
      <c r="A1597" s="1561"/>
      <c r="B1597" s="1562"/>
      <c r="C1597" s="1563"/>
      <c r="D1597" s="1564"/>
      <c r="E1597" s="1565"/>
      <c r="F1597" s="1566"/>
    </row>
    <row r="1598" spans="1:6" s="1486" customFormat="1">
      <c r="A1598" s="1561"/>
      <c r="B1598" s="1562"/>
      <c r="C1598" s="1563"/>
      <c r="D1598" s="1564"/>
      <c r="E1598" s="1565"/>
      <c r="F1598" s="1566"/>
    </row>
    <row r="1599" spans="1:6" s="1486" customFormat="1">
      <c r="A1599" s="1561"/>
      <c r="B1599" s="1562"/>
      <c r="C1599" s="1563"/>
      <c r="D1599" s="1564"/>
      <c r="E1599" s="1565"/>
      <c r="F1599" s="1566"/>
    </row>
    <row r="1600" spans="1:6" s="1486" customFormat="1">
      <c r="A1600" s="1561"/>
      <c r="B1600" s="1562"/>
      <c r="C1600" s="1563"/>
      <c r="D1600" s="1564"/>
      <c r="E1600" s="1565"/>
      <c r="F1600" s="1566"/>
    </row>
    <row r="1601" spans="1:6" s="1486" customFormat="1">
      <c r="A1601" s="1561"/>
      <c r="B1601" s="1562"/>
      <c r="C1601" s="1563"/>
      <c r="D1601" s="1564"/>
      <c r="E1601" s="1565"/>
      <c r="F1601" s="1566"/>
    </row>
    <row r="1602" spans="1:6" s="1486" customFormat="1">
      <c r="A1602" s="1561"/>
      <c r="B1602" s="1562"/>
      <c r="C1602" s="1563"/>
      <c r="D1602" s="1564"/>
      <c r="E1602" s="1565"/>
      <c r="F1602" s="1566"/>
    </row>
    <row r="1603" spans="1:6" s="1486" customFormat="1">
      <c r="A1603" s="1561"/>
      <c r="B1603" s="1562"/>
      <c r="C1603" s="1563"/>
      <c r="D1603" s="1564"/>
      <c r="E1603" s="1565"/>
      <c r="F1603" s="1566"/>
    </row>
    <row r="1604" spans="1:6" s="1486" customFormat="1">
      <c r="A1604" s="1561"/>
      <c r="B1604" s="1562"/>
      <c r="C1604" s="1563"/>
      <c r="D1604" s="1564"/>
      <c r="E1604" s="1565"/>
      <c r="F1604" s="1566"/>
    </row>
    <row r="1605" spans="1:6" s="1486" customFormat="1">
      <c r="A1605" s="1561"/>
      <c r="B1605" s="1562"/>
      <c r="C1605" s="1563"/>
      <c r="D1605" s="1564"/>
      <c r="E1605" s="1565"/>
      <c r="F1605" s="1566"/>
    </row>
    <row r="1606" spans="1:6" s="1486" customFormat="1">
      <c r="A1606" s="1561"/>
      <c r="B1606" s="1562"/>
      <c r="C1606" s="1563"/>
      <c r="D1606" s="1564"/>
      <c r="E1606" s="1565"/>
      <c r="F1606" s="1566"/>
    </row>
    <row r="1607" spans="1:6" s="1486" customFormat="1">
      <c r="A1607" s="1561"/>
      <c r="B1607" s="1562"/>
      <c r="C1607" s="1563"/>
      <c r="D1607" s="1564"/>
      <c r="E1607" s="1565"/>
      <c r="F1607" s="1566"/>
    </row>
    <row r="1608" spans="1:6" s="1486" customFormat="1">
      <c r="A1608" s="1561"/>
      <c r="B1608" s="1562"/>
      <c r="C1608" s="1563"/>
      <c r="D1608" s="1564"/>
      <c r="E1608" s="1565"/>
      <c r="F1608" s="1566"/>
    </row>
    <row r="1609" spans="1:6" s="1486" customFormat="1">
      <c r="A1609" s="1561"/>
      <c r="B1609" s="1562"/>
      <c r="C1609" s="1563"/>
      <c r="D1609" s="1564"/>
      <c r="E1609" s="1565"/>
      <c r="F1609" s="1566"/>
    </row>
    <row r="1610" spans="1:6" s="1486" customFormat="1">
      <c r="A1610" s="1561"/>
      <c r="B1610" s="1562"/>
      <c r="C1610" s="1563"/>
      <c r="D1610" s="1564"/>
      <c r="E1610" s="1565"/>
      <c r="F1610" s="1566"/>
    </row>
    <row r="1611" spans="1:6" s="1486" customFormat="1">
      <c r="A1611" s="1561"/>
      <c r="B1611" s="1562"/>
      <c r="C1611" s="1563"/>
      <c r="D1611" s="1564"/>
      <c r="E1611" s="1565"/>
      <c r="F1611" s="1566"/>
    </row>
    <row r="1612" spans="1:6" s="1486" customFormat="1">
      <c r="A1612" s="1561"/>
      <c r="B1612" s="1562"/>
      <c r="C1612" s="1563"/>
      <c r="D1612" s="1564"/>
      <c r="E1612" s="1565"/>
      <c r="F1612" s="1566"/>
    </row>
    <row r="1613" spans="1:6" s="1486" customFormat="1">
      <c r="A1613" s="1561"/>
      <c r="B1613" s="1562"/>
      <c r="C1613" s="1563"/>
      <c r="D1613" s="1564"/>
      <c r="E1613" s="1565"/>
      <c r="F1613" s="1566"/>
    </row>
    <row r="1614" spans="1:6" s="1486" customFormat="1">
      <c r="A1614" s="1561"/>
      <c r="B1614" s="1562"/>
      <c r="C1614" s="1563"/>
      <c r="D1614" s="1564"/>
      <c r="E1614" s="1565"/>
      <c r="F1614" s="1566"/>
    </row>
    <row r="1615" spans="1:6" s="1486" customFormat="1">
      <c r="A1615" s="1561"/>
      <c r="B1615" s="1562"/>
      <c r="C1615" s="1563"/>
      <c r="D1615" s="1564"/>
      <c r="E1615" s="1565"/>
      <c r="F1615" s="1566"/>
    </row>
    <row r="1616" spans="1:6" s="1486" customFormat="1">
      <c r="A1616" s="1561"/>
      <c r="B1616" s="1562"/>
      <c r="C1616" s="1563"/>
      <c r="D1616" s="1564"/>
      <c r="E1616" s="1565"/>
      <c r="F1616" s="1566"/>
    </row>
    <row r="1617" spans="1:6" s="1486" customFormat="1">
      <c r="A1617" s="1561"/>
      <c r="B1617" s="1562"/>
      <c r="C1617" s="1563"/>
      <c r="D1617" s="1564"/>
      <c r="E1617" s="1565"/>
      <c r="F1617" s="1566"/>
    </row>
    <row r="1618" spans="1:6" s="1486" customFormat="1">
      <c r="A1618" s="1561"/>
      <c r="B1618" s="1562"/>
      <c r="C1618" s="1563"/>
      <c r="D1618" s="1564"/>
      <c r="E1618" s="1565"/>
      <c r="F1618" s="1566"/>
    </row>
    <row r="1619" spans="1:6" s="1486" customFormat="1">
      <c r="A1619" s="1561"/>
      <c r="B1619" s="1562"/>
      <c r="C1619" s="1563"/>
      <c r="D1619" s="1564"/>
      <c r="E1619" s="1565"/>
      <c r="F1619" s="1566"/>
    </row>
    <row r="1620" spans="1:6" s="1486" customFormat="1">
      <c r="A1620" s="1561"/>
      <c r="B1620" s="1562"/>
      <c r="C1620" s="1563"/>
      <c r="D1620" s="1564"/>
      <c r="E1620" s="1565"/>
      <c r="F1620" s="1566"/>
    </row>
    <row r="1621" spans="1:6" s="1486" customFormat="1">
      <c r="A1621" s="1561"/>
      <c r="B1621" s="1562"/>
      <c r="C1621" s="1563"/>
      <c r="D1621" s="1564"/>
      <c r="E1621" s="1565"/>
      <c r="F1621" s="1566"/>
    </row>
    <row r="1622" spans="1:6" s="1486" customFormat="1">
      <c r="A1622" s="1561"/>
      <c r="B1622" s="1562"/>
      <c r="C1622" s="1563"/>
      <c r="D1622" s="1564"/>
      <c r="E1622" s="1565"/>
      <c r="F1622" s="1566"/>
    </row>
    <row r="1623" spans="1:6" s="1486" customFormat="1">
      <c r="A1623" s="1561"/>
      <c r="B1623" s="1562"/>
      <c r="C1623" s="1563"/>
      <c r="D1623" s="1564"/>
      <c r="E1623" s="1565"/>
      <c r="F1623" s="1566"/>
    </row>
    <row r="1624" spans="1:6" s="1486" customFormat="1">
      <c r="A1624" s="1561"/>
      <c r="B1624" s="1562"/>
      <c r="C1624" s="1563"/>
      <c r="D1624" s="1564"/>
      <c r="E1624" s="1565"/>
      <c r="F1624" s="1566"/>
    </row>
    <row r="1625" spans="1:6" s="1486" customFormat="1">
      <c r="A1625" s="1561"/>
      <c r="B1625" s="1562"/>
      <c r="C1625" s="1563"/>
      <c r="D1625" s="1564"/>
      <c r="E1625" s="1565"/>
      <c r="F1625" s="1566"/>
    </row>
    <row r="1626" spans="1:6" s="1486" customFormat="1">
      <c r="A1626" s="1561"/>
      <c r="B1626" s="1562"/>
      <c r="C1626" s="1563"/>
      <c r="D1626" s="1564"/>
      <c r="E1626" s="1565"/>
      <c r="F1626" s="1566"/>
    </row>
    <row r="1627" spans="1:6" s="1486" customFormat="1">
      <c r="A1627" s="1561"/>
      <c r="B1627" s="1562"/>
      <c r="C1627" s="1563"/>
      <c r="D1627" s="1564"/>
      <c r="E1627" s="1565"/>
      <c r="F1627" s="1566"/>
    </row>
    <row r="1628" spans="1:6" s="1486" customFormat="1">
      <c r="A1628" s="1561"/>
      <c r="B1628" s="1562"/>
      <c r="C1628" s="1563"/>
      <c r="D1628" s="1564"/>
      <c r="E1628" s="1565"/>
      <c r="F1628" s="1566"/>
    </row>
    <row r="1629" spans="1:6" s="1486" customFormat="1">
      <c r="A1629" s="1561"/>
      <c r="B1629" s="1562"/>
      <c r="C1629" s="1563"/>
      <c r="D1629" s="1564"/>
      <c r="E1629" s="1565"/>
      <c r="F1629" s="1566"/>
    </row>
    <row r="1630" spans="1:6" s="1486" customFormat="1">
      <c r="A1630" s="1561"/>
      <c r="B1630" s="1562"/>
      <c r="C1630" s="1563"/>
      <c r="D1630" s="1564"/>
      <c r="E1630" s="1565"/>
      <c r="F1630" s="1566"/>
    </row>
    <row r="1631" spans="1:6" s="1486" customFormat="1">
      <c r="A1631" s="1561"/>
      <c r="B1631" s="1562"/>
      <c r="C1631" s="1563"/>
      <c r="D1631" s="1564"/>
      <c r="E1631" s="1565"/>
      <c r="F1631" s="1566"/>
    </row>
    <row r="1632" spans="1:6" s="1486" customFormat="1">
      <c r="A1632" s="1561"/>
      <c r="B1632" s="1562"/>
      <c r="C1632" s="1563"/>
      <c r="D1632" s="1564"/>
      <c r="E1632" s="1565"/>
      <c r="F1632" s="1566"/>
    </row>
    <row r="1633" spans="1:6" s="1486" customFormat="1">
      <c r="A1633" s="1561"/>
      <c r="B1633" s="1562"/>
      <c r="C1633" s="1563"/>
      <c r="D1633" s="1564"/>
      <c r="E1633" s="1565"/>
      <c r="F1633" s="1566"/>
    </row>
    <row r="1634" spans="1:6" s="1486" customFormat="1">
      <c r="A1634" s="1561"/>
      <c r="B1634" s="1562"/>
      <c r="C1634" s="1563"/>
      <c r="D1634" s="1564"/>
      <c r="E1634" s="1565"/>
      <c r="F1634" s="1566"/>
    </row>
    <row r="1635" spans="1:6" s="1486" customFormat="1">
      <c r="A1635" s="1561"/>
      <c r="B1635" s="1562"/>
      <c r="C1635" s="1563"/>
      <c r="D1635" s="1564"/>
      <c r="E1635" s="1565"/>
      <c r="F1635" s="1566"/>
    </row>
    <row r="1636" spans="1:6" s="1486" customFormat="1">
      <c r="A1636" s="1561"/>
      <c r="B1636" s="1562"/>
      <c r="C1636" s="1563"/>
      <c r="D1636" s="1564"/>
      <c r="E1636" s="1565"/>
      <c r="F1636" s="1566"/>
    </row>
    <row r="1637" spans="1:6" s="1486" customFormat="1">
      <c r="A1637" s="1561"/>
      <c r="B1637" s="1562"/>
      <c r="C1637" s="1563"/>
      <c r="D1637" s="1564"/>
      <c r="E1637" s="1565"/>
      <c r="F1637" s="1566"/>
    </row>
    <row r="1638" spans="1:6" s="1486" customFormat="1">
      <c r="A1638" s="1561"/>
      <c r="B1638" s="1562"/>
      <c r="C1638" s="1563"/>
      <c r="D1638" s="1564"/>
      <c r="E1638" s="1565"/>
      <c r="F1638" s="1566"/>
    </row>
    <row r="1639" spans="1:6" s="1486" customFormat="1">
      <c r="A1639" s="1561"/>
      <c r="B1639" s="1562"/>
      <c r="C1639" s="1563"/>
      <c r="D1639" s="1564"/>
      <c r="E1639" s="1565"/>
      <c r="F1639" s="1566"/>
    </row>
    <row r="1640" spans="1:6" s="1486" customFormat="1">
      <c r="A1640" s="1561"/>
      <c r="B1640" s="1562"/>
      <c r="C1640" s="1563"/>
      <c r="D1640" s="1564"/>
      <c r="E1640" s="1565"/>
      <c r="F1640" s="1566"/>
    </row>
    <row r="1641" spans="1:6" s="1486" customFormat="1">
      <c r="A1641" s="1561"/>
      <c r="B1641" s="1562"/>
      <c r="C1641" s="1563"/>
      <c r="D1641" s="1564"/>
      <c r="E1641" s="1565"/>
      <c r="F1641" s="1566"/>
    </row>
    <row r="1642" spans="1:6" s="1486" customFormat="1">
      <c r="A1642" s="1561"/>
      <c r="B1642" s="1562"/>
      <c r="C1642" s="1563"/>
      <c r="D1642" s="1564"/>
      <c r="E1642" s="1565"/>
      <c r="F1642" s="1566"/>
    </row>
    <row r="1643" spans="1:6" s="1486" customFormat="1">
      <c r="A1643" s="1561"/>
      <c r="B1643" s="1562"/>
      <c r="C1643" s="1563"/>
      <c r="D1643" s="1564"/>
      <c r="E1643" s="1565"/>
      <c r="F1643" s="1566"/>
    </row>
    <row r="1644" spans="1:6" s="1486" customFormat="1">
      <c r="A1644" s="1561"/>
      <c r="B1644" s="1562"/>
      <c r="C1644" s="1563"/>
      <c r="D1644" s="1564"/>
      <c r="E1644" s="1565"/>
      <c r="F1644" s="1566"/>
    </row>
    <row r="1645" spans="1:6" s="1486" customFormat="1">
      <c r="A1645" s="1561"/>
      <c r="B1645" s="1562"/>
      <c r="C1645" s="1563"/>
      <c r="D1645" s="1564"/>
      <c r="E1645" s="1565"/>
      <c r="F1645" s="1566"/>
    </row>
    <row r="1646" spans="1:6" s="1486" customFormat="1">
      <c r="A1646" s="1561"/>
      <c r="B1646" s="1562"/>
      <c r="C1646" s="1563"/>
      <c r="D1646" s="1564"/>
      <c r="E1646" s="1565"/>
      <c r="F1646" s="1566"/>
    </row>
    <row r="1647" spans="1:6" s="1486" customFormat="1">
      <c r="A1647" s="1561"/>
      <c r="B1647" s="1562"/>
      <c r="C1647" s="1563"/>
      <c r="D1647" s="1564"/>
      <c r="E1647" s="1565"/>
      <c r="F1647" s="1566"/>
    </row>
    <row r="1648" spans="1:6" s="1486" customFormat="1">
      <c r="A1648" s="1561"/>
      <c r="B1648" s="1562"/>
      <c r="C1648" s="1563"/>
      <c r="D1648" s="1564"/>
      <c r="E1648" s="1565"/>
      <c r="F1648" s="1566"/>
    </row>
    <row r="1649" spans="1:6" s="1486" customFormat="1">
      <c r="A1649" s="1561"/>
      <c r="B1649" s="1562"/>
      <c r="C1649" s="1563"/>
      <c r="D1649" s="1564"/>
      <c r="E1649" s="1565"/>
      <c r="F1649" s="1566"/>
    </row>
    <row r="1650" spans="1:6" s="1486" customFormat="1">
      <c r="A1650" s="1561"/>
      <c r="B1650" s="1562"/>
      <c r="C1650" s="1563"/>
      <c r="D1650" s="1564"/>
      <c r="E1650" s="1565"/>
      <c r="F1650" s="1566"/>
    </row>
    <row r="1651" spans="1:6" s="1486" customFormat="1">
      <c r="A1651" s="1561"/>
      <c r="B1651" s="1562"/>
      <c r="C1651" s="1563"/>
      <c r="D1651" s="1564"/>
      <c r="E1651" s="1565"/>
      <c r="F1651" s="1566"/>
    </row>
    <row r="1652" spans="1:6" s="1486" customFormat="1">
      <c r="A1652" s="1561"/>
      <c r="B1652" s="1562"/>
      <c r="C1652" s="1563"/>
      <c r="D1652" s="1564"/>
      <c r="E1652" s="1565"/>
      <c r="F1652" s="1566"/>
    </row>
    <row r="1653" spans="1:6" s="1486" customFormat="1">
      <c r="A1653" s="1561"/>
      <c r="B1653" s="1562"/>
      <c r="C1653" s="1563"/>
      <c r="D1653" s="1564"/>
      <c r="E1653" s="1565"/>
      <c r="F1653" s="1566"/>
    </row>
    <row r="1654" spans="1:6" s="1486" customFormat="1">
      <c r="A1654" s="1561"/>
      <c r="B1654" s="1562"/>
      <c r="C1654" s="1563"/>
      <c r="D1654" s="1564"/>
      <c r="E1654" s="1565"/>
      <c r="F1654" s="1566"/>
    </row>
    <row r="1655" spans="1:6" s="1486" customFormat="1">
      <c r="A1655" s="1561"/>
      <c r="B1655" s="1562"/>
      <c r="C1655" s="1563"/>
      <c r="D1655" s="1564"/>
      <c r="E1655" s="1565"/>
      <c r="F1655" s="1566"/>
    </row>
    <row r="1656" spans="1:6" s="1486" customFormat="1">
      <c r="A1656" s="1561"/>
      <c r="B1656" s="1562"/>
      <c r="C1656" s="1563"/>
      <c r="D1656" s="1564"/>
      <c r="E1656" s="1565"/>
      <c r="F1656" s="1566"/>
    </row>
    <row r="1657" spans="1:6" s="1486" customFormat="1">
      <c r="A1657" s="1561"/>
      <c r="B1657" s="1562"/>
      <c r="C1657" s="1563"/>
      <c r="D1657" s="1564"/>
      <c r="E1657" s="1565"/>
      <c r="F1657" s="1566"/>
    </row>
    <row r="1658" spans="1:6" s="1486" customFormat="1">
      <c r="A1658" s="1561"/>
      <c r="B1658" s="1562"/>
      <c r="C1658" s="1563"/>
      <c r="D1658" s="1564"/>
      <c r="E1658" s="1565"/>
      <c r="F1658" s="1566"/>
    </row>
    <row r="1659" spans="1:6" s="1486" customFormat="1">
      <c r="A1659" s="1561"/>
      <c r="B1659" s="1562"/>
      <c r="C1659" s="1563"/>
      <c r="D1659" s="1564"/>
      <c r="E1659" s="1565"/>
      <c r="F1659" s="1566"/>
    </row>
    <row r="1660" spans="1:6" s="1486" customFormat="1">
      <c r="A1660" s="1561"/>
      <c r="B1660" s="1562"/>
      <c r="C1660" s="1563"/>
      <c r="D1660" s="1564"/>
      <c r="E1660" s="1565"/>
      <c r="F1660" s="1566"/>
    </row>
    <row r="1661" spans="1:6" s="1486" customFormat="1">
      <c r="A1661" s="1561"/>
      <c r="B1661" s="1562"/>
      <c r="C1661" s="1563"/>
      <c r="D1661" s="1564"/>
      <c r="E1661" s="1565"/>
      <c r="F1661" s="1566"/>
    </row>
    <row r="1662" spans="1:6" s="1486" customFormat="1">
      <c r="A1662" s="1561"/>
      <c r="B1662" s="1562"/>
      <c r="C1662" s="1563"/>
      <c r="D1662" s="1564"/>
      <c r="E1662" s="1565"/>
      <c r="F1662" s="1566"/>
    </row>
    <row r="1663" spans="1:6" s="1486" customFormat="1">
      <c r="A1663" s="1561"/>
      <c r="B1663" s="1562"/>
      <c r="C1663" s="1563"/>
      <c r="D1663" s="1564"/>
      <c r="E1663" s="1565"/>
      <c r="F1663" s="1566"/>
    </row>
    <row r="1664" spans="1:6" s="1486" customFormat="1">
      <c r="A1664" s="1561"/>
      <c r="B1664" s="1562"/>
      <c r="C1664" s="1563"/>
      <c r="D1664" s="1564"/>
      <c r="E1664" s="1565"/>
      <c r="F1664" s="1566"/>
    </row>
    <row r="1665" spans="1:6" s="1486" customFormat="1">
      <c r="A1665" s="1561"/>
      <c r="B1665" s="1562"/>
      <c r="C1665" s="1563"/>
      <c r="D1665" s="1564"/>
      <c r="E1665" s="1565"/>
      <c r="F1665" s="1566"/>
    </row>
    <row r="1666" spans="1:6" s="1486" customFormat="1">
      <c r="A1666" s="1561"/>
      <c r="B1666" s="1562"/>
      <c r="C1666" s="1563"/>
      <c r="D1666" s="1564"/>
      <c r="E1666" s="1565"/>
      <c r="F1666" s="1566"/>
    </row>
    <row r="1667" spans="1:6" s="1486" customFormat="1">
      <c r="A1667" s="1561"/>
      <c r="B1667" s="1562"/>
      <c r="C1667" s="1563"/>
      <c r="D1667" s="1564"/>
      <c r="E1667" s="1565"/>
      <c r="F1667" s="1566"/>
    </row>
    <row r="1668" spans="1:6" s="1486" customFormat="1">
      <c r="A1668" s="1561"/>
      <c r="B1668" s="1562"/>
      <c r="C1668" s="1563"/>
      <c r="D1668" s="1564"/>
      <c r="E1668" s="1565"/>
      <c r="F1668" s="1566"/>
    </row>
    <row r="1669" spans="1:6" s="1486" customFormat="1">
      <c r="A1669" s="1561"/>
      <c r="B1669" s="1562"/>
      <c r="C1669" s="1563"/>
      <c r="D1669" s="1564"/>
      <c r="E1669" s="1565"/>
      <c r="F1669" s="1566"/>
    </row>
    <row r="1670" spans="1:6" s="1486" customFormat="1">
      <c r="A1670" s="1561"/>
      <c r="B1670" s="1562"/>
      <c r="C1670" s="1563"/>
      <c r="D1670" s="1564"/>
      <c r="E1670" s="1565"/>
      <c r="F1670" s="1566"/>
    </row>
    <row r="1671" spans="1:6" s="1486" customFormat="1">
      <c r="A1671" s="1561"/>
      <c r="B1671" s="1562"/>
      <c r="C1671" s="1563"/>
      <c r="D1671" s="1564"/>
      <c r="E1671" s="1565"/>
      <c r="F1671" s="1566"/>
    </row>
    <row r="1672" spans="1:6" s="1486" customFormat="1">
      <c r="A1672" s="1561"/>
      <c r="B1672" s="1562"/>
      <c r="C1672" s="1563"/>
      <c r="D1672" s="1564"/>
      <c r="E1672" s="1565"/>
      <c r="F1672" s="1566"/>
    </row>
    <row r="1673" spans="1:6" s="1486" customFormat="1">
      <c r="A1673" s="1561"/>
      <c r="B1673" s="1562"/>
      <c r="C1673" s="1563"/>
      <c r="D1673" s="1564"/>
      <c r="E1673" s="1565"/>
      <c r="F1673" s="1566"/>
    </row>
    <row r="1674" spans="1:6" s="1486" customFormat="1">
      <c r="A1674" s="1561"/>
      <c r="B1674" s="1562"/>
      <c r="C1674" s="1563"/>
      <c r="D1674" s="1564"/>
      <c r="E1674" s="1565"/>
      <c r="F1674" s="1566"/>
    </row>
    <row r="1675" spans="1:6" s="1486" customFormat="1">
      <c r="A1675" s="1561"/>
      <c r="B1675" s="1562"/>
      <c r="C1675" s="1563"/>
      <c r="D1675" s="1564"/>
      <c r="E1675" s="1565"/>
      <c r="F1675" s="1566"/>
    </row>
    <row r="1676" spans="1:6" s="1486" customFormat="1">
      <c r="A1676" s="1561"/>
      <c r="B1676" s="1562"/>
      <c r="C1676" s="1563"/>
      <c r="D1676" s="1564"/>
      <c r="E1676" s="1565"/>
      <c r="F1676" s="1566"/>
    </row>
    <row r="1677" spans="1:6" s="1486" customFormat="1">
      <c r="A1677" s="1561"/>
      <c r="B1677" s="1562"/>
      <c r="C1677" s="1563"/>
      <c r="D1677" s="1564"/>
      <c r="E1677" s="1565"/>
      <c r="F1677" s="1566"/>
    </row>
    <row r="1678" spans="1:6" s="1486" customFormat="1">
      <c r="A1678" s="1561"/>
      <c r="B1678" s="1562"/>
      <c r="C1678" s="1563"/>
      <c r="D1678" s="1564"/>
      <c r="E1678" s="1565"/>
      <c r="F1678" s="1566"/>
    </row>
    <row r="1679" spans="1:6" s="1486" customFormat="1">
      <c r="A1679" s="1561"/>
      <c r="B1679" s="1562"/>
      <c r="C1679" s="1563"/>
      <c r="D1679" s="1564"/>
      <c r="E1679" s="1565"/>
      <c r="F1679" s="1566"/>
    </row>
    <row r="1680" spans="1:6" s="1486" customFormat="1">
      <c r="A1680" s="1561"/>
      <c r="B1680" s="1562"/>
      <c r="C1680" s="1563"/>
      <c r="D1680" s="1564"/>
      <c r="E1680" s="1565"/>
      <c r="F1680" s="1566"/>
    </row>
    <row r="1681" spans="1:6" s="1486" customFormat="1">
      <c r="A1681" s="1561"/>
      <c r="B1681" s="1562"/>
      <c r="C1681" s="1563"/>
      <c r="D1681" s="1564"/>
      <c r="E1681" s="1565"/>
      <c r="F1681" s="1566"/>
    </row>
    <row r="1682" spans="1:6" s="1486" customFormat="1">
      <c r="A1682" s="1561"/>
      <c r="B1682" s="1562"/>
      <c r="C1682" s="1563"/>
      <c r="D1682" s="1564"/>
      <c r="E1682" s="1565"/>
      <c r="F1682" s="1566"/>
    </row>
    <row r="1683" spans="1:6" s="1486" customFormat="1">
      <c r="A1683" s="1561"/>
      <c r="B1683" s="1562"/>
      <c r="C1683" s="1563"/>
      <c r="D1683" s="1564"/>
      <c r="E1683" s="1565"/>
      <c r="F1683" s="1566"/>
    </row>
    <row r="1684" spans="1:6" s="1486" customFormat="1">
      <c r="A1684" s="1561"/>
      <c r="B1684" s="1562"/>
      <c r="C1684" s="1563"/>
      <c r="D1684" s="1564"/>
      <c r="E1684" s="1565"/>
      <c r="F1684" s="1566"/>
    </row>
    <row r="1685" spans="1:6" s="1486" customFormat="1">
      <c r="A1685" s="1561"/>
      <c r="B1685" s="1562"/>
      <c r="C1685" s="1563"/>
      <c r="D1685" s="1564"/>
      <c r="E1685" s="1565"/>
      <c r="F1685" s="1566"/>
    </row>
    <row r="1686" spans="1:6" s="1486" customFormat="1">
      <c r="A1686" s="1561"/>
      <c r="B1686" s="1562"/>
      <c r="C1686" s="1563"/>
      <c r="D1686" s="1564"/>
      <c r="E1686" s="1565"/>
      <c r="F1686" s="1566"/>
    </row>
    <row r="1687" spans="1:6" s="1486" customFormat="1">
      <c r="A1687" s="1561"/>
      <c r="B1687" s="1562"/>
      <c r="C1687" s="1563"/>
      <c r="D1687" s="1564"/>
      <c r="E1687" s="1565"/>
      <c r="F1687" s="1566"/>
    </row>
    <row r="1688" spans="1:6" s="1486" customFormat="1">
      <c r="A1688" s="1561"/>
      <c r="B1688" s="1562"/>
      <c r="C1688" s="1563"/>
      <c r="D1688" s="1564"/>
      <c r="E1688" s="1565"/>
      <c r="F1688" s="1566"/>
    </row>
    <row r="1689" spans="1:6" s="1486" customFormat="1">
      <c r="A1689" s="1561"/>
      <c r="B1689" s="1562"/>
      <c r="C1689" s="1563"/>
      <c r="D1689" s="1564"/>
      <c r="E1689" s="1565"/>
      <c r="F1689" s="1566"/>
    </row>
    <row r="1690" spans="1:6" s="1486" customFormat="1">
      <c r="A1690" s="1561"/>
      <c r="B1690" s="1562"/>
      <c r="C1690" s="1563"/>
      <c r="D1690" s="1564"/>
      <c r="E1690" s="1565"/>
      <c r="F1690" s="1566"/>
    </row>
    <row r="1691" spans="1:6" s="1486" customFormat="1">
      <c r="A1691" s="1561"/>
      <c r="B1691" s="1562"/>
      <c r="C1691" s="1563"/>
      <c r="D1691" s="1564"/>
      <c r="E1691" s="1565"/>
      <c r="F1691" s="1566"/>
    </row>
    <row r="1692" spans="1:6" s="1486" customFormat="1">
      <c r="A1692" s="1561"/>
      <c r="B1692" s="1562"/>
      <c r="C1692" s="1563"/>
      <c r="D1692" s="1564"/>
      <c r="E1692" s="1565"/>
      <c r="F1692" s="1566"/>
    </row>
    <row r="1693" spans="1:6" s="1486" customFormat="1">
      <c r="A1693" s="1561"/>
      <c r="B1693" s="1562"/>
      <c r="C1693" s="1563"/>
      <c r="D1693" s="1564"/>
      <c r="E1693" s="1565"/>
      <c r="F1693" s="1566"/>
    </row>
    <row r="1694" spans="1:6" s="1486" customFormat="1">
      <c r="A1694" s="1561"/>
      <c r="B1694" s="1562"/>
      <c r="C1694" s="1563"/>
      <c r="D1694" s="1564"/>
      <c r="E1694" s="1565"/>
      <c r="F1694" s="1566"/>
    </row>
    <row r="1695" spans="1:6" s="1486" customFormat="1">
      <c r="A1695" s="1561"/>
      <c r="B1695" s="1562"/>
      <c r="C1695" s="1563"/>
      <c r="D1695" s="1564"/>
      <c r="E1695" s="1565"/>
      <c r="F1695" s="1566"/>
    </row>
    <row r="1696" spans="1:6" s="1486" customFormat="1">
      <c r="A1696" s="1561"/>
      <c r="B1696" s="1562"/>
      <c r="C1696" s="1563"/>
      <c r="D1696" s="1564"/>
      <c r="E1696" s="1565"/>
      <c r="F1696" s="1566"/>
    </row>
    <row r="1697" spans="1:6" s="1486" customFormat="1">
      <c r="A1697" s="1561"/>
      <c r="B1697" s="1562"/>
      <c r="C1697" s="1563"/>
      <c r="D1697" s="1564"/>
      <c r="E1697" s="1565"/>
      <c r="F1697" s="1566"/>
    </row>
    <row r="1698" spans="1:6" s="1486" customFormat="1">
      <c r="A1698" s="1561"/>
      <c r="B1698" s="1562"/>
      <c r="C1698" s="1563"/>
      <c r="D1698" s="1564"/>
      <c r="E1698" s="1565"/>
      <c r="F1698" s="1566"/>
    </row>
    <row r="1699" spans="1:6" s="1486" customFormat="1">
      <c r="A1699" s="1561"/>
      <c r="B1699" s="1562"/>
      <c r="C1699" s="1563"/>
      <c r="D1699" s="1564"/>
      <c r="E1699" s="1565"/>
      <c r="F1699" s="1566"/>
    </row>
    <row r="1700" spans="1:6" s="1486" customFormat="1">
      <c r="A1700" s="1561"/>
      <c r="B1700" s="1562"/>
      <c r="C1700" s="1563"/>
      <c r="D1700" s="1564"/>
      <c r="E1700" s="1565"/>
      <c r="F1700" s="1566"/>
    </row>
    <row r="1701" spans="1:6" s="1486" customFormat="1">
      <c r="A1701" s="1561"/>
      <c r="B1701" s="1562"/>
      <c r="C1701" s="1563"/>
      <c r="D1701" s="1564"/>
      <c r="E1701" s="1565"/>
      <c r="F1701" s="1566"/>
    </row>
    <row r="1702" spans="1:6" s="1486" customFormat="1">
      <c r="A1702" s="1561"/>
      <c r="B1702" s="1562"/>
      <c r="C1702" s="1563"/>
      <c r="D1702" s="1564"/>
      <c r="E1702" s="1565"/>
      <c r="F1702" s="1566"/>
    </row>
    <row r="1703" spans="1:6" s="1486" customFormat="1">
      <c r="A1703" s="1561"/>
      <c r="B1703" s="1562"/>
      <c r="C1703" s="1563"/>
      <c r="D1703" s="1564"/>
      <c r="E1703" s="1565"/>
      <c r="F1703" s="1566"/>
    </row>
    <row r="1704" spans="1:6" s="1486" customFormat="1">
      <c r="A1704" s="1561"/>
      <c r="B1704" s="1562"/>
      <c r="C1704" s="1563"/>
      <c r="D1704" s="1564"/>
      <c r="E1704" s="1565"/>
      <c r="F1704" s="1566"/>
    </row>
    <row r="1705" spans="1:6" s="1486" customFormat="1">
      <c r="A1705" s="1561"/>
      <c r="B1705" s="1562"/>
      <c r="C1705" s="1563"/>
      <c r="D1705" s="1564"/>
      <c r="E1705" s="1565"/>
      <c r="F1705" s="1566"/>
    </row>
    <row r="1706" spans="1:6" s="1486" customFormat="1">
      <c r="A1706" s="1561"/>
      <c r="B1706" s="1562"/>
      <c r="C1706" s="1563"/>
      <c r="D1706" s="1564"/>
      <c r="E1706" s="1565"/>
      <c r="F1706" s="1566"/>
    </row>
    <row r="1707" spans="1:6" s="1486" customFormat="1">
      <c r="A1707" s="1561"/>
      <c r="B1707" s="1562"/>
      <c r="C1707" s="1563"/>
      <c r="D1707" s="1564"/>
      <c r="E1707" s="1565"/>
      <c r="F1707" s="1566"/>
    </row>
    <row r="1708" spans="1:6" s="1486" customFormat="1">
      <c r="A1708" s="1561"/>
      <c r="B1708" s="1562"/>
      <c r="C1708" s="1563"/>
      <c r="D1708" s="1564"/>
      <c r="E1708" s="1565"/>
      <c r="F1708" s="1566"/>
    </row>
    <row r="1709" spans="1:6" s="1486" customFormat="1">
      <c r="A1709" s="1561"/>
      <c r="B1709" s="1562"/>
      <c r="C1709" s="1563"/>
      <c r="D1709" s="1564"/>
      <c r="E1709" s="1565"/>
      <c r="F1709" s="1566"/>
    </row>
    <row r="1710" spans="1:6" s="1486" customFormat="1">
      <c r="A1710" s="1561"/>
      <c r="B1710" s="1562"/>
      <c r="C1710" s="1563"/>
      <c r="D1710" s="1564"/>
      <c r="E1710" s="1565"/>
      <c r="F1710" s="1566"/>
    </row>
    <row r="1711" spans="1:6" s="1486" customFormat="1">
      <c r="A1711" s="1561"/>
      <c r="B1711" s="1562"/>
      <c r="C1711" s="1563"/>
      <c r="D1711" s="1564"/>
      <c r="E1711" s="1565"/>
      <c r="F1711" s="1566"/>
    </row>
    <row r="1712" spans="1:6" s="1486" customFormat="1">
      <c r="A1712" s="1561"/>
      <c r="B1712" s="1562"/>
      <c r="C1712" s="1563"/>
      <c r="D1712" s="1564"/>
      <c r="E1712" s="1565"/>
      <c r="F1712" s="1566"/>
    </row>
    <row r="1713" spans="1:6" s="1486" customFormat="1">
      <c r="A1713" s="1561"/>
      <c r="B1713" s="1562"/>
      <c r="C1713" s="1563"/>
      <c r="D1713" s="1564"/>
      <c r="E1713" s="1565"/>
      <c r="F1713" s="1566"/>
    </row>
    <row r="1714" spans="1:6" s="1486" customFormat="1">
      <c r="A1714" s="1561"/>
      <c r="B1714" s="1562"/>
      <c r="C1714" s="1563"/>
      <c r="D1714" s="1564"/>
      <c r="E1714" s="1565"/>
      <c r="F1714" s="1566"/>
    </row>
    <row r="1715" spans="1:6" s="1486" customFormat="1">
      <c r="A1715" s="1561"/>
      <c r="B1715" s="1562"/>
      <c r="C1715" s="1563"/>
      <c r="D1715" s="1564"/>
      <c r="E1715" s="1565"/>
      <c r="F1715" s="1566"/>
    </row>
    <row r="1716" spans="1:6" s="1486" customFormat="1">
      <c r="A1716" s="1561"/>
      <c r="B1716" s="1562"/>
      <c r="C1716" s="1563"/>
      <c r="D1716" s="1564"/>
      <c r="E1716" s="1565"/>
      <c r="F1716" s="1566"/>
    </row>
    <row r="1717" spans="1:6" s="1486" customFormat="1">
      <c r="A1717" s="1561"/>
      <c r="B1717" s="1562"/>
      <c r="C1717" s="1563"/>
      <c r="D1717" s="1564"/>
      <c r="E1717" s="1565"/>
      <c r="F1717" s="1566"/>
    </row>
    <row r="1718" spans="1:6" s="1486" customFormat="1">
      <c r="A1718" s="1561"/>
      <c r="B1718" s="1562"/>
      <c r="C1718" s="1563"/>
      <c r="D1718" s="1564"/>
      <c r="E1718" s="1565"/>
      <c r="F1718" s="1566"/>
    </row>
    <row r="1719" spans="1:6" s="1486" customFormat="1">
      <c r="A1719" s="1561"/>
      <c r="B1719" s="1562"/>
      <c r="C1719" s="1563"/>
      <c r="D1719" s="1564"/>
      <c r="E1719" s="1565"/>
      <c r="F1719" s="1566"/>
    </row>
    <row r="1720" spans="1:6" s="1486" customFormat="1">
      <c r="A1720" s="1561"/>
      <c r="B1720" s="1562"/>
      <c r="C1720" s="1563"/>
      <c r="D1720" s="1564"/>
      <c r="E1720" s="1565"/>
      <c r="F1720" s="1566"/>
    </row>
    <row r="1721" spans="1:6" s="1486" customFormat="1">
      <c r="A1721" s="1561"/>
      <c r="B1721" s="1562"/>
      <c r="C1721" s="1563"/>
      <c r="D1721" s="1564"/>
      <c r="E1721" s="1565"/>
      <c r="F1721" s="1566"/>
    </row>
    <row r="1722" spans="1:6" s="1486" customFormat="1">
      <c r="A1722" s="1561"/>
      <c r="B1722" s="1562"/>
      <c r="C1722" s="1563"/>
      <c r="D1722" s="1564"/>
      <c r="E1722" s="1565"/>
      <c r="F1722" s="1566"/>
    </row>
    <row r="1723" spans="1:6" s="1486" customFormat="1">
      <c r="A1723" s="1561"/>
      <c r="B1723" s="1562"/>
      <c r="C1723" s="1563"/>
      <c r="D1723" s="1564"/>
      <c r="E1723" s="1565"/>
      <c r="F1723" s="1566"/>
    </row>
    <row r="1724" spans="1:6" s="1486" customFormat="1">
      <c r="A1724" s="1561"/>
      <c r="B1724" s="1562"/>
      <c r="C1724" s="1563"/>
      <c r="D1724" s="1564"/>
      <c r="E1724" s="1565"/>
      <c r="F1724" s="1566"/>
    </row>
    <row r="1725" spans="1:6" s="1486" customFormat="1">
      <c r="A1725" s="1561"/>
      <c r="B1725" s="1562"/>
      <c r="C1725" s="1563"/>
      <c r="D1725" s="1564"/>
      <c r="E1725" s="1565"/>
      <c r="F1725" s="1566"/>
    </row>
    <row r="1726" spans="1:6" s="1486" customFormat="1">
      <c r="A1726" s="1561"/>
      <c r="B1726" s="1562"/>
      <c r="C1726" s="1563"/>
      <c r="D1726" s="1564"/>
      <c r="E1726" s="1565"/>
      <c r="F1726" s="1566"/>
    </row>
    <row r="1727" spans="1:6" s="1486" customFormat="1">
      <c r="A1727" s="1561"/>
      <c r="B1727" s="1562"/>
      <c r="C1727" s="1563"/>
      <c r="D1727" s="1564"/>
      <c r="E1727" s="1565"/>
      <c r="F1727" s="1566"/>
    </row>
    <row r="1728" spans="1:6" s="1486" customFormat="1">
      <c r="A1728" s="1561"/>
      <c r="B1728" s="1562"/>
      <c r="C1728" s="1563"/>
      <c r="D1728" s="1564"/>
      <c r="E1728" s="1565"/>
      <c r="F1728" s="1566"/>
    </row>
    <row r="1729" spans="1:6" s="1486" customFormat="1">
      <c r="A1729" s="1561"/>
      <c r="B1729" s="1562"/>
      <c r="C1729" s="1563"/>
      <c r="D1729" s="1564"/>
      <c r="E1729" s="1565"/>
      <c r="F1729" s="1566"/>
    </row>
    <row r="1730" spans="1:6" s="1486" customFormat="1">
      <c r="A1730" s="1561"/>
      <c r="B1730" s="1562"/>
      <c r="C1730" s="1563"/>
      <c r="D1730" s="1564"/>
      <c r="E1730" s="1565"/>
      <c r="F1730" s="1566"/>
    </row>
    <row r="1731" spans="1:6" s="1486" customFormat="1">
      <c r="A1731" s="1561"/>
      <c r="B1731" s="1562"/>
      <c r="C1731" s="1563"/>
      <c r="D1731" s="1564"/>
      <c r="E1731" s="1565"/>
      <c r="F1731" s="1566"/>
    </row>
    <row r="1732" spans="1:6" s="1486" customFormat="1">
      <c r="A1732" s="1561"/>
      <c r="B1732" s="1562"/>
      <c r="C1732" s="1563"/>
      <c r="D1732" s="1564"/>
      <c r="E1732" s="1565"/>
      <c r="F1732" s="1566"/>
    </row>
    <row r="1733" spans="1:6" s="1486" customFormat="1">
      <c r="A1733" s="1561"/>
      <c r="B1733" s="1562"/>
      <c r="C1733" s="1563"/>
      <c r="D1733" s="1564"/>
      <c r="E1733" s="1565"/>
      <c r="F1733" s="1566"/>
    </row>
    <row r="1734" spans="1:6" s="1486" customFormat="1">
      <c r="A1734" s="1561"/>
      <c r="B1734" s="1562"/>
      <c r="C1734" s="1563"/>
      <c r="D1734" s="1564"/>
      <c r="E1734" s="1565"/>
      <c r="F1734" s="1566"/>
    </row>
    <row r="1735" spans="1:6" s="1486" customFormat="1">
      <c r="A1735" s="1561"/>
      <c r="B1735" s="1562"/>
      <c r="C1735" s="1563"/>
      <c r="D1735" s="1564"/>
      <c r="E1735" s="1565"/>
      <c r="F1735" s="1566"/>
    </row>
    <row r="1736" spans="1:6" s="1486" customFormat="1">
      <c r="A1736" s="1561"/>
      <c r="B1736" s="1562"/>
      <c r="C1736" s="1563"/>
      <c r="D1736" s="1564"/>
      <c r="E1736" s="1565"/>
      <c r="F1736" s="1566"/>
    </row>
    <row r="1737" spans="1:6" s="1486" customFormat="1">
      <c r="A1737" s="1561"/>
      <c r="B1737" s="1562"/>
      <c r="C1737" s="1563"/>
      <c r="D1737" s="1564"/>
      <c r="E1737" s="1565"/>
      <c r="F1737" s="1566"/>
    </row>
    <row r="1738" spans="1:6" s="1486" customFormat="1">
      <c r="A1738" s="1561"/>
      <c r="B1738" s="1562"/>
      <c r="C1738" s="1563"/>
      <c r="D1738" s="1564"/>
      <c r="E1738" s="1565"/>
      <c r="F1738" s="1566"/>
    </row>
    <row r="1739" spans="1:6" s="1486" customFormat="1">
      <c r="A1739" s="1561"/>
      <c r="B1739" s="1562"/>
      <c r="C1739" s="1563"/>
      <c r="D1739" s="1564"/>
      <c r="E1739" s="1565"/>
      <c r="F1739" s="1566"/>
    </row>
    <row r="1740" spans="1:6" s="1486" customFormat="1">
      <c r="A1740" s="1561"/>
      <c r="B1740" s="1562"/>
      <c r="C1740" s="1563"/>
      <c r="D1740" s="1564"/>
      <c r="E1740" s="1565"/>
      <c r="F1740" s="1566"/>
    </row>
    <row r="1741" spans="1:6" s="1486" customFormat="1">
      <c r="A1741" s="1561"/>
      <c r="B1741" s="1562"/>
      <c r="C1741" s="1563"/>
      <c r="D1741" s="1564"/>
      <c r="E1741" s="1565"/>
      <c r="F1741" s="1566"/>
    </row>
    <row r="1742" spans="1:6" s="1486" customFormat="1">
      <c r="A1742" s="1561"/>
      <c r="B1742" s="1562"/>
      <c r="C1742" s="1563"/>
      <c r="D1742" s="1564"/>
      <c r="E1742" s="1565"/>
      <c r="F1742" s="1566"/>
    </row>
    <row r="1743" spans="1:6" s="1486" customFormat="1">
      <c r="A1743" s="1561"/>
      <c r="B1743" s="1562"/>
      <c r="C1743" s="1563"/>
      <c r="D1743" s="1564"/>
      <c r="E1743" s="1565"/>
      <c r="F1743" s="1566"/>
    </row>
    <row r="1744" spans="1:6" s="1486" customFormat="1">
      <c r="A1744" s="1561"/>
      <c r="B1744" s="1562"/>
      <c r="C1744" s="1563"/>
      <c r="D1744" s="1564"/>
      <c r="E1744" s="1565"/>
      <c r="F1744" s="1566"/>
    </row>
    <row r="1745" spans="1:6" s="1486" customFormat="1">
      <c r="A1745" s="1561"/>
      <c r="B1745" s="1562"/>
      <c r="C1745" s="1563"/>
      <c r="D1745" s="1564"/>
      <c r="E1745" s="1565"/>
      <c r="F1745" s="1566"/>
    </row>
    <row r="1746" spans="1:6" s="1486" customFormat="1">
      <c r="A1746" s="1561"/>
      <c r="B1746" s="1562"/>
      <c r="C1746" s="1563"/>
      <c r="D1746" s="1564"/>
      <c r="E1746" s="1565"/>
      <c r="F1746" s="1566"/>
    </row>
    <row r="1747" spans="1:6" s="1486" customFormat="1">
      <c r="A1747" s="1561"/>
      <c r="B1747" s="1562"/>
      <c r="C1747" s="1563"/>
      <c r="D1747" s="1564"/>
      <c r="E1747" s="1565"/>
      <c r="F1747" s="1566"/>
    </row>
    <row r="1748" spans="1:6" s="1486" customFormat="1">
      <c r="A1748" s="1561"/>
      <c r="B1748" s="1562"/>
      <c r="C1748" s="1563"/>
      <c r="D1748" s="1564"/>
      <c r="E1748" s="1565"/>
      <c r="F1748" s="1566"/>
    </row>
    <row r="1749" spans="1:6" s="1486" customFormat="1">
      <c r="A1749" s="1561"/>
      <c r="B1749" s="1562"/>
      <c r="C1749" s="1563"/>
      <c r="D1749" s="1564"/>
      <c r="E1749" s="1565"/>
      <c r="F1749" s="1566"/>
    </row>
    <row r="1750" spans="1:6" s="1486" customFormat="1">
      <c r="A1750" s="1561"/>
      <c r="B1750" s="1562"/>
      <c r="C1750" s="1563"/>
      <c r="D1750" s="1564"/>
      <c r="E1750" s="1565"/>
      <c r="F1750" s="1566"/>
    </row>
    <row r="1751" spans="1:6" s="1486" customFormat="1">
      <c r="A1751" s="1561"/>
      <c r="B1751" s="1562"/>
      <c r="C1751" s="1563"/>
      <c r="D1751" s="1564"/>
      <c r="E1751" s="1565"/>
      <c r="F1751" s="1566"/>
    </row>
    <row r="1752" spans="1:6" s="1486" customFormat="1">
      <c r="A1752" s="1561"/>
      <c r="B1752" s="1562"/>
      <c r="C1752" s="1563"/>
      <c r="D1752" s="1564"/>
      <c r="E1752" s="1565"/>
      <c r="F1752" s="1566"/>
    </row>
    <row r="1753" spans="1:6" s="1486" customFormat="1">
      <c r="A1753" s="1561"/>
      <c r="B1753" s="1562"/>
      <c r="C1753" s="1563"/>
      <c r="D1753" s="1564"/>
      <c r="E1753" s="1565"/>
      <c r="F1753" s="1566"/>
    </row>
    <row r="1754" spans="1:6" s="1486" customFormat="1">
      <c r="A1754" s="1561"/>
      <c r="B1754" s="1562"/>
      <c r="C1754" s="1563"/>
      <c r="D1754" s="1564"/>
      <c r="E1754" s="1565"/>
      <c r="F1754" s="1566"/>
    </row>
    <row r="1755" spans="1:6" s="1486" customFormat="1">
      <c r="A1755" s="1561"/>
      <c r="B1755" s="1562"/>
      <c r="C1755" s="1563"/>
      <c r="D1755" s="1564"/>
      <c r="E1755" s="1565"/>
      <c r="F1755" s="1566"/>
    </row>
    <row r="1756" spans="1:6" s="1486" customFormat="1">
      <c r="A1756" s="1561"/>
      <c r="B1756" s="1562"/>
      <c r="C1756" s="1563"/>
      <c r="D1756" s="1564"/>
      <c r="E1756" s="1565"/>
      <c r="F1756" s="1566"/>
    </row>
    <row r="1757" spans="1:6" s="1486" customFormat="1">
      <c r="A1757" s="1561"/>
      <c r="B1757" s="1562"/>
      <c r="C1757" s="1563"/>
      <c r="D1757" s="1564"/>
      <c r="E1757" s="1565"/>
      <c r="F1757" s="1566"/>
    </row>
    <row r="1758" spans="1:6" s="1486" customFormat="1">
      <c r="A1758" s="1561"/>
      <c r="B1758" s="1562"/>
      <c r="C1758" s="1563"/>
      <c r="D1758" s="1564"/>
      <c r="E1758" s="1565"/>
      <c r="F1758" s="1566"/>
    </row>
    <row r="1759" spans="1:6" s="1486" customFormat="1">
      <c r="A1759" s="1561"/>
      <c r="B1759" s="1562"/>
      <c r="C1759" s="1563"/>
      <c r="D1759" s="1564"/>
      <c r="E1759" s="1565"/>
      <c r="F1759" s="1566"/>
    </row>
    <row r="1760" spans="1:6" s="1486" customFormat="1">
      <c r="A1760" s="1561"/>
      <c r="B1760" s="1562"/>
      <c r="C1760" s="1563"/>
      <c r="D1760" s="1564"/>
      <c r="E1760" s="1565"/>
      <c r="F1760" s="1566"/>
    </row>
    <row r="1761" spans="1:6" s="1486" customFormat="1">
      <c r="A1761" s="1561"/>
      <c r="B1761" s="1562"/>
      <c r="C1761" s="1563"/>
      <c r="D1761" s="1564"/>
      <c r="E1761" s="1565"/>
      <c r="F1761" s="1566"/>
    </row>
    <row r="1762" spans="1:6" s="1486" customFormat="1">
      <c r="A1762" s="1561"/>
      <c r="B1762" s="1562"/>
      <c r="C1762" s="1563"/>
      <c r="D1762" s="1564"/>
      <c r="E1762" s="1565"/>
      <c r="F1762" s="1566"/>
    </row>
    <row r="1763" spans="1:6" s="1486" customFormat="1">
      <c r="A1763" s="1561"/>
      <c r="B1763" s="1562"/>
      <c r="C1763" s="1563"/>
      <c r="D1763" s="1564"/>
      <c r="E1763" s="1565"/>
      <c r="F1763" s="1566"/>
    </row>
    <row r="1764" spans="1:6" s="1486" customFormat="1">
      <c r="A1764" s="1561"/>
      <c r="B1764" s="1562"/>
      <c r="C1764" s="1563"/>
      <c r="D1764" s="1564"/>
      <c r="E1764" s="1565"/>
      <c r="F1764" s="1566"/>
    </row>
    <row r="1765" spans="1:6" s="1486" customFormat="1">
      <c r="A1765" s="1561"/>
      <c r="B1765" s="1562"/>
      <c r="C1765" s="1563"/>
      <c r="D1765" s="1564"/>
      <c r="E1765" s="1565"/>
      <c r="F1765" s="1566"/>
    </row>
    <row r="1766" spans="1:6" s="1486" customFormat="1">
      <c r="A1766" s="1561"/>
      <c r="B1766" s="1562"/>
      <c r="C1766" s="1563"/>
      <c r="D1766" s="1564"/>
      <c r="E1766" s="1565"/>
      <c r="F1766" s="1566"/>
    </row>
    <row r="1767" spans="1:6" s="1486" customFormat="1">
      <c r="A1767" s="1561"/>
      <c r="B1767" s="1562"/>
      <c r="C1767" s="1563"/>
      <c r="D1767" s="1564"/>
      <c r="E1767" s="1565"/>
      <c r="F1767" s="1566"/>
    </row>
    <row r="1768" spans="1:6" s="1486" customFormat="1">
      <c r="A1768" s="1561"/>
      <c r="B1768" s="1562"/>
      <c r="C1768" s="1563"/>
      <c r="D1768" s="1564"/>
      <c r="E1768" s="1565"/>
      <c r="F1768" s="1566"/>
    </row>
    <row r="1769" spans="1:6" s="1486" customFormat="1">
      <c r="A1769" s="1561"/>
      <c r="B1769" s="1562"/>
      <c r="C1769" s="1563"/>
      <c r="D1769" s="1564"/>
      <c r="E1769" s="1565"/>
      <c r="F1769" s="1566"/>
    </row>
    <row r="1770" spans="1:6" s="1486" customFormat="1">
      <c r="A1770" s="1561"/>
      <c r="B1770" s="1562"/>
      <c r="C1770" s="1563"/>
      <c r="D1770" s="1564"/>
      <c r="E1770" s="1565"/>
      <c r="F1770" s="1566"/>
    </row>
    <row r="1771" spans="1:6" s="1486" customFormat="1">
      <c r="A1771" s="1561"/>
      <c r="B1771" s="1562"/>
      <c r="C1771" s="1563"/>
      <c r="D1771" s="1564"/>
      <c r="E1771" s="1565"/>
      <c r="F1771" s="1566"/>
    </row>
    <row r="1772" spans="1:6" s="1486" customFormat="1">
      <c r="A1772" s="1561"/>
      <c r="B1772" s="1562"/>
      <c r="C1772" s="1563"/>
      <c r="D1772" s="1564"/>
      <c r="E1772" s="1565"/>
      <c r="F1772" s="1566"/>
    </row>
    <row r="1773" spans="1:6" s="1486" customFormat="1">
      <c r="A1773" s="1561"/>
      <c r="B1773" s="1562"/>
      <c r="C1773" s="1563"/>
      <c r="D1773" s="1564"/>
      <c r="E1773" s="1565"/>
      <c r="F1773" s="1566"/>
    </row>
    <row r="1774" spans="1:6" s="1486" customFormat="1">
      <c r="A1774" s="1561"/>
      <c r="B1774" s="1562"/>
      <c r="C1774" s="1563"/>
      <c r="D1774" s="1564"/>
      <c r="E1774" s="1565"/>
      <c r="F1774" s="1566"/>
    </row>
    <row r="1775" spans="1:6" s="1486" customFormat="1">
      <c r="A1775" s="1561"/>
      <c r="B1775" s="1562"/>
      <c r="C1775" s="1563"/>
      <c r="D1775" s="1564"/>
      <c r="E1775" s="1565"/>
      <c r="F1775" s="1566"/>
    </row>
    <row r="1776" spans="1:6" s="1486" customFormat="1">
      <c r="A1776" s="1561"/>
      <c r="B1776" s="1562"/>
      <c r="C1776" s="1563"/>
      <c r="D1776" s="1564"/>
      <c r="E1776" s="1565"/>
      <c r="F1776" s="1566"/>
    </row>
    <row r="1777" spans="1:6" s="1486" customFormat="1">
      <c r="A1777" s="1561"/>
      <c r="B1777" s="1562"/>
      <c r="C1777" s="1563"/>
      <c r="D1777" s="1564"/>
      <c r="E1777" s="1565"/>
      <c r="F1777" s="1566"/>
    </row>
    <row r="1778" spans="1:6" s="1486" customFormat="1">
      <c r="A1778" s="1561"/>
      <c r="B1778" s="1562"/>
      <c r="C1778" s="1563"/>
      <c r="D1778" s="1564"/>
      <c r="E1778" s="1565"/>
      <c r="F1778" s="1566"/>
    </row>
    <row r="1779" spans="1:6" s="1486" customFormat="1">
      <c r="A1779" s="1561"/>
      <c r="B1779" s="1562"/>
      <c r="C1779" s="1563"/>
      <c r="D1779" s="1564"/>
      <c r="E1779" s="1565"/>
      <c r="F1779" s="1566"/>
    </row>
    <row r="1780" spans="1:6" s="1486" customFormat="1">
      <c r="A1780" s="1561"/>
      <c r="B1780" s="1562"/>
      <c r="C1780" s="1563"/>
      <c r="D1780" s="1564"/>
      <c r="E1780" s="1565"/>
      <c r="F1780" s="1566"/>
    </row>
    <row r="1781" spans="1:6" s="1486" customFormat="1">
      <c r="A1781" s="1561"/>
      <c r="B1781" s="1562"/>
      <c r="C1781" s="1563"/>
      <c r="D1781" s="1564"/>
      <c r="E1781" s="1565"/>
      <c r="F1781" s="1566"/>
    </row>
    <row r="1782" spans="1:6" s="1486" customFormat="1">
      <c r="A1782" s="1561"/>
      <c r="B1782" s="1562"/>
      <c r="C1782" s="1563"/>
      <c r="D1782" s="1564"/>
      <c r="E1782" s="1565"/>
      <c r="F1782" s="1566"/>
    </row>
    <row r="1783" spans="1:6" s="1486" customFormat="1">
      <c r="A1783" s="1561"/>
      <c r="B1783" s="1562"/>
      <c r="C1783" s="1563"/>
      <c r="D1783" s="1564"/>
      <c r="E1783" s="1565"/>
      <c r="F1783" s="1566"/>
    </row>
    <row r="1784" spans="1:6" s="1486" customFormat="1">
      <c r="A1784" s="1561"/>
      <c r="B1784" s="1562"/>
      <c r="C1784" s="1563"/>
      <c r="D1784" s="1564"/>
      <c r="E1784" s="1565"/>
      <c r="F1784" s="1566"/>
    </row>
    <row r="1785" spans="1:6" s="1486" customFormat="1">
      <c r="A1785" s="1561"/>
      <c r="B1785" s="1562"/>
      <c r="C1785" s="1563"/>
      <c r="D1785" s="1564"/>
      <c r="E1785" s="1565"/>
      <c r="F1785" s="1566"/>
    </row>
    <row r="1786" spans="1:6" s="1486" customFormat="1">
      <c r="A1786" s="1561"/>
      <c r="B1786" s="1562"/>
      <c r="C1786" s="1563"/>
      <c r="D1786" s="1564"/>
      <c r="E1786" s="1565"/>
      <c r="F1786" s="1566"/>
    </row>
    <row r="1787" spans="1:6" s="1486" customFormat="1">
      <c r="A1787" s="1561"/>
      <c r="B1787" s="1562"/>
      <c r="C1787" s="1563"/>
      <c r="D1787" s="1564"/>
      <c r="E1787" s="1565"/>
      <c r="F1787" s="1566"/>
    </row>
    <row r="1788" spans="1:6" s="1486" customFormat="1">
      <c r="A1788" s="1561"/>
      <c r="B1788" s="1562"/>
      <c r="C1788" s="1563"/>
      <c r="D1788" s="1564"/>
      <c r="E1788" s="1565"/>
      <c r="F1788" s="1566"/>
    </row>
    <row r="1789" spans="1:6" s="1486" customFormat="1">
      <c r="A1789" s="1561"/>
      <c r="B1789" s="1562"/>
      <c r="C1789" s="1563"/>
      <c r="D1789" s="1564"/>
      <c r="E1789" s="1565"/>
      <c r="F1789" s="1566"/>
    </row>
    <row r="1790" spans="1:6" s="1486" customFormat="1">
      <c r="A1790" s="1561"/>
      <c r="B1790" s="1562"/>
      <c r="C1790" s="1563"/>
      <c r="D1790" s="1564"/>
      <c r="E1790" s="1565"/>
      <c r="F1790" s="1566"/>
    </row>
    <row r="1791" spans="1:6" s="1486" customFormat="1">
      <c r="A1791" s="1561"/>
      <c r="B1791" s="1562"/>
      <c r="C1791" s="1563"/>
      <c r="D1791" s="1564"/>
      <c r="E1791" s="1565"/>
      <c r="F1791" s="1566"/>
    </row>
    <row r="1792" spans="1:6" s="1486" customFormat="1">
      <c r="A1792" s="1561"/>
      <c r="B1792" s="1562"/>
      <c r="C1792" s="1563"/>
      <c r="D1792" s="1564"/>
      <c r="E1792" s="1565"/>
      <c r="F1792" s="1566"/>
    </row>
    <row r="1793" spans="1:6" s="1486" customFormat="1">
      <c r="A1793" s="1561"/>
      <c r="B1793" s="1562"/>
      <c r="C1793" s="1563"/>
      <c r="D1793" s="1564"/>
      <c r="E1793" s="1565"/>
      <c r="F1793" s="1566"/>
    </row>
    <row r="1794" spans="1:6" s="1486" customFormat="1">
      <c r="A1794" s="1561"/>
      <c r="B1794" s="1562"/>
      <c r="C1794" s="1563"/>
      <c r="D1794" s="1564"/>
      <c r="E1794" s="1565"/>
      <c r="F1794" s="1566"/>
    </row>
    <row r="1795" spans="1:6" s="1486" customFormat="1">
      <c r="A1795" s="1561"/>
      <c r="B1795" s="1562"/>
      <c r="C1795" s="1563"/>
      <c r="D1795" s="1564"/>
      <c r="E1795" s="1565"/>
      <c r="F1795" s="1566"/>
    </row>
    <row r="1796" spans="1:6" s="1486" customFormat="1">
      <c r="A1796" s="1561"/>
      <c r="B1796" s="1562"/>
      <c r="C1796" s="1563"/>
      <c r="D1796" s="1564"/>
      <c r="E1796" s="1565"/>
      <c r="F1796" s="1566"/>
    </row>
    <row r="1797" spans="1:6" s="1486" customFormat="1">
      <c r="A1797" s="1561"/>
      <c r="B1797" s="1562"/>
      <c r="C1797" s="1563"/>
      <c r="D1797" s="1564"/>
      <c r="E1797" s="1565"/>
      <c r="F1797" s="1566"/>
    </row>
    <row r="1798" spans="1:6" s="1486" customFormat="1">
      <c r="A1798" s="1561"/>
      <c r="B1798" s="1562"/>
      <c r="C1798" s="1563"/>
      <c r="D1798" s="1564"/>
      <c r="E1798" s="1565"/>
      <c r="F1798" s="1566"/>
    </row>
    <row r="1799" spans="1:6" s="1486" customFormat="1">
      <c r="A1799" s="1561"/>
      <c r="B1799" s="1562"/>
      <c r="C1799" s="1563"/>
      <c r="D1799" s="1564"/>
      <c r="E1799" s="1565"/>
      <c r="F1799" s="1566"/>
    </row>
    <row r="1800" spans="1:6" s="1486" customFormat="1">
      <c r="A1800" s="1561"/>
      <c r="B1800" s="1562"/>
      <c r="C1800" s="1563"/>
      <c r="D1800" s="1564"/>
      <c r="E1800" s="1565"/>
      <c r="F1800" s="1566"/>
    </row>
    <row r="1801" spans="1:6" s="1486" customFormat="1">
      <c r="A1801" s="1561"/>
      <c r="B1801" s="1562"/>
      <c r="C1801" s="1563"/>
      <c r="D1801" s="1564"/>
      <c r="E1801" s="1565"/>
      <c r="F1801" s="1566"/>
    </row>
    <row r="1802" spans="1:6" s="1486" customFormat="1">
      <c r="A1802" s="1561"/>
      <c r="B1802" s="1562"/>
      <c r="C1802" s="1563"/>
      <c r="D1802" s="1564"/>
      <c r="E1802" s="1565"/>
      <c r="F1802" s="1566"/>
    </row>
    <row r="1803" spans="1:6" s="1486" customFormat="1">
      <c r="A1803" s="1561"/>
      <c r="B1803" s="1562"/>
      <c r="C1803" s="1563"/>
      <c r="D1803" s="1564"/>
      <c r="E1803" s="1565"/>
      <c r="F1803" s="1566"/>
    </row>
    <row r="1804" spans="1:6" s="1486" customFormat="1">
      <c r="A1804" s="1561"/>
      <c r="B1804" s="1562"/>
      <c r="C1804" s="1563"/>
      <c r="D1804" s="1564"/>
      <c r="E1804" s="1565"/>
      <c r="F1804" s="1566"/>
    </row>
    <row r="1805" spans="1:6" s="1486" customFormat="1">
      <c r="A1805" s="1561"/>
      <c r="B1805" s="1562"/>
      <c r="C1805" s="1563"/>
      <c r="D1805" s="1564"/>
      <c r="E1805" s="1565"/>
      <c r="F1805" s="1566"/>
    </row>
    <row r="1806" spans="1:6" s="1486" customFormat="1">
      <c r="A1806" s="1561"/>
      <c r="B1806" s="1562"/>
      <c r="C1806" s="1563"/>
      <c r="D1806" s="1564"/>
      <c r="E1806" s="1565"/>
      <c r="F1806" s="1566"/>
    </row>
    <row r="1807" spans="1:6" s="1486" customFormat="1">
      <c r="A1807" s="1561"/>
      <c r="B1807" s="1562"/>
      <c r="C1807" s="1563"/>
      <c r="D1807" s="1564"/>
      <c r="E1807" s="1565"/>
      <c r="F1807" s="1566"/>
    </row>
    <row r="1808" spans="1:6" s="1486" customFormat="1">
      <c r="A1808" s="1561"/>
      <c r="B1808" s="1562"/>
      <c r="C1808" s="1563"/>
      <c r="D1808" s="1564"/>
      <c r="E1808" s="1565"/>
      <c r="F1808" s="1566"/>
    </row>
    <row r="1809" spans="1:6" s="1486" customFormat="1">
      <c r="A1809" s="1561"/>
      <c r="B1809" s="1562"/>
      <c r="C1809" s="1563"/>
      <c r="D1809" s="1564"/>
      <c r="E1809" s="1565"/>
      <c r="F1809" s="1566"/>
    </row>
    <row r="1810" spans="1:6" s="1486" customFormat="1">
      <c r="A1810" s="1561"/>
      <c r="B1810" s="1562"/>
      <c r="C1810" s="1563"/>
      <c r="D1810" s="1564"/>
      <c r="E1810" s="1565"/>
      <c r="F1810" s="1566"/>
    </row>
    <row r="1811" spans="1:6" s="1486" customFormat="1">
      <c r="A1811" s="1561"/>
      <c r="B1811" s="1562"/>
      <c r="C1811" s="1563"/>
      <c r="D1811" s="1564"/>
      <c r="E1811" s="1565"/>
      <c r="F1811" s="1566"/>
    </row>
    <row r="1812" spans="1:6" s="1486" customFormat="1">
      <c r="A1812" s="1561"/>
      <c r="B1812" s="1562"/>
      <c r="C1812" s="1563"/>
      <c r="D1812" s="1564"/>
      <c r="E1812" s="1565"/>
      <c r="F1812" s="1566"/>
    </row>
    <row r="1813" spans="1:6" s="1486" customFormat="1">
      <c r="A1813" s="1561"/>
      <c r="B1813" s="1562"/>
      <c r="C1813" s="1563"/>
      <c r="D1813" s="1564"/>
      <c r="E1813" s="1565"/>
      <c r="F1813" s="1566"/>
    </row>
    <row r="1814" spans="1:6" s="1486" customFormat="1">
      <c r="A1814" s="1561"/>
      <c r="B1814" s="1562"/>
      <c r="C1814" s="1563"/>
      <c r="D1814" s="1564"/>
      <c r="E1814" s="1565"/>
      <c r="F1814" s="1566"/>
    </row>
    <row r="1815" spans="1:6" s="1486" customFormat="1">
      <c r="A1815" s="1561"/>
      <c r="B1815" s="1562"/>
      <c r="C1815" s="1563"/>
      <c r="D1815" s="1564"/>
      <c r="E1815" s="1565"/>
      <c r="F1815" s="1566"/>
    </row>
    <row r="1816" spans="1:6" s="1486" customFormat="1">
      <c r="A1816" s="1561"/>
      <c r="B1816" s="1562"/>
      <c r="C1816" s="1563"/>
      <c r="D1816" s="1564"/>
      <c r="E1816" s="1565"/>
      <c r="F1816" s="1566"/>
    </row>
    <row r="1817" spans="1:6" s="1486" customFormat="1">
      <c r="A1817" s="1561"/>
      <c r="B1817" s="1562"/>
      <c r="C1817" s="1563"/>
      <c r="D1817" s="1564"/>
      <c r="E1817" s="1565"/>
      <c r="F1817" s="1566"/>
    </row>
    <row r="1818" spans="1:6" s="1486" customFormat="1">
      <c r="A1818" s="1561"/>
      <c r="B1818" s="1562"/>
      <c r="C1818" s="1563"/>
      <c r="D1818" s="1564"/>
      <c r="E1818" s="1565"/>
      <c r="F1818" s="1566"/>
    </row>
    <row r="1819" spans="1:6" s="1486" customFormat="1">
      <c r="A1819" s="1561"/>
      <c r="B1819" s="1562"/>
      <c r="C1819" s="1563"/>
      <c r="D1819" s="1564"/>
      <c r="E1819" s="1565"/>
      <c r="F1819" s="1566"/>
    </row>
    <row r="1820" spans="1:6" s="1486" customFormat="1">
      <c r="A1820" s="1561"/>
      <c r="B1820" s="1562"/>
      <c r="C1820" s="1563"/>
      <c r="D1820" s="1564"/>
      <c r="E1820" s="1565"/>
      <c r="F1820" s="1566"/>
    </row>
    <row r="1821" spans="1:6" s="1486" customFormat="1">
      <c r="A1821" s="1561"/>
      <c r="B1821" s="1562"/>
      <c r="C1821" s="1563"/>
      <c r="D1821" s="1564"/>
      <c r="E1821" s="1565"/>
      <c r="F1821" s="1566"/>
    </row>
    <row r="1822" spans="1:6" s="1486" customFormat="1">
      <c r="A1822" s="1561"/>
      <c r="B1822" s="1562"/>
      <c r="C1822" s="1563"/>
      <c r="D1822" s="1564"/>
      <c r="E1822" s="1565"/>
      <c r="F1822" s="1566"/>
    </row>
    <row r="1823" spans="1:6" s="1486" customFormat="1">
      <c r="A1823" s="1561"/>
      <c r="B1823" s="1562"/>
      <c r="C1823" s="1563"/>
      <c r="D1823" s="1564"/>
      <c r="E1823" s="1565"/>
      <c r="F1823" s="1566"/>
    </row>
    <row r="1824" spans="1:6" s="1486" customFormat="1">
      <c r="A1824" s="1561"/>
      <c r="B1824" s="1562"/>
      <c r="C1824" s="1563"/>
      <c r="D1824" s="1564"/>
      <c r="E1824" s="1565"/>
      <c r="F1824" s="1566"/>
    </row>
    <row r="1825" spans="1:6" s="1486" customFormat="1">
      <c r="A1825" s="1561"/>
      <c r="B1825" s="1562"/>
      <c r="C1825" s="1563"/>
      <c r="D1825" s="1564"/>
      <c r="E1825" s="1565"/>
      <c r="F1825" s="1566"/>
    </row>
    <row r="1826" spans="1:6" s="1486" customFormat="1">
      <c r="A1826" s="1561"/>
      <c r="B1826" s="1562"/>
      <c r="C1826" s="1563"/>
      <c r="D1826" s="1564"/>
      <c r="E1826" s="1565"/>
      <c r="F1826" s="1566"/>
    </row>
    <row r="1827" spans="1:6" s="1486" customFormat="1">
      <c r="A1827" s="1561"/>
      <c r="B1827" s="1562"/>
      <c r="C1827" s="1563"/>
      <c r="D1827" s="1564"/>
      <c r="E1827" s="1565"/>
      <c r="F1827" s="1566"/>
    </row>
    <row r="1828" spans="1:6" s="1486" customFormat="1">
      <c r="A1828" s="1561"/>
      <c r="B1828" s="1562"/>
      <c r="C1828" s="1563"/>
      <c r="D1828" s="1564"/>
      <c r="E1828" s="1565"/>
      <c r="F1828" s="1566"/>
    </row>
    <row r="1829" spans="1:6" s="1486" customFormat="1">
      <c r="A1829" s="1561"/>
      <c r="B1829" s="1562"/>
      <c r="C1829" s="1563"/>
      <c r="D1829" s="1564"/>
      <c r="E1829" s="1565"/>
      <c r="F1829" s="1566"/>
    </row>
    <row r="1830" spans="1:6" s="1486" customFormat="1">
      <c r="A1830" s="1561"/>
      <c r="B1830" s="1562"/>
      <c r="C1830" s="1563"/>
      <c r="D1830" s="1564"/>
      <c r="E1830" s="1565"/>
      <c r="F1830" s="1566"/>
    </row>
    <row r="1831" spans="1:6" s="1486" customFormat="1">
      <c r="A1831" s="1561"/>
      <c r="B1831" s="1562"/>
      <c r="C1831" s="1563"/>
      <c r="D1831" s="1564"/>
      <c r="E1831" s="1565"/>
      <c r="F1831" s="1566"/>
    </row>
    <row r="1832" spans="1:6" s="1486" customFormat="1">
      <c r="A1832" s="1561"/>
      <c r="B1832" s="1562"/>
      <c r="C1832" s="1563"/>
      <c r="D1832" s="1564"/>
      <c r="E1832" s="1565"/>
      <c r="F1832" s="1566"/>
    </row>
    <row r="1833" spans="1:6" s="1486" customFormat="1">
      <c r="A1833" s="1561"/>
      <c r="B1833" s="1562"/>
      <c r="C1833" s="1563"/>
      <c r="D1833" s="1564"/>
      <c r="E1833" s="1565"/>
      <c r="F1833" s="1566"/>
    </row>
    <row r="1834" spans="1:6" s="1486" customFormat="1">
      <c r="A1834" s="1561"/>
      <c r="B1834" s="1562"/>
      <c r="C1834" s="1563"/>
      <c r="D1834" s="1564"/>
      <c r="E1834" s="1565"/>
      <c r="F1834" s="1566"/>
    </row>
    <row r="1835" spans="1:6" s="1486" customFormat="1">
      <c r="A1835" s="1561"/>
      <c r="B1835" s="1562"/>
      <c r="C1835" s="1563"/>
      <c r="D1835" s="1564"/>
      <c r="E1835" s="1565"/>
      <c r="F1835" s="1566"/>
    </row>
    <row r="1836" spans="1:6" s="1486" customFormat="1">
      <c r="A1836" s="1561"/>
      <c r="B1836" s="1562"/>
      <c r="C1836" s="1563"/>
      <c r="D1836" s="1564"/>
      <c r="E1836" s="1565"/>
      <c r="F1836" s="1566"/>
    </row>
    <row r="1837" spans="1:6" s="1486" customFormat="1">
      <c r="A1837" s="1561"/>
      <c r="B1837" s="1562"/>
      <c r="C1837" s="1563"/>
      <c r="D1837" s="1564"/>
      <c r="E1837" s="1565"/>
      <c r="F1837" s="1566"/>
    </row>
    <row r="1838" spans="1:6" s="1486" customFormat="1">
      <c r="A1838" s="1561"/>
      <c r="B1838" s="1562"/>
      <c r="C1838" s="1563"/>
      <c r="D1838" s="1564"/>
      <c r="E1838" s="1565"/>
      <c r="F1838" s="1566"/>
    </row>
    <row r="1839" spans="1:6" s="1486" customFormat="1">
      <c r="A1839" s="1561"/>
      <c r="B1839" s="1562"/>
      <c r="C1839" s="1563"/>
      <c r="D1839" s="1564"/>
      <c r="E1839" s="1565"/>
      <c r="F1839" s="1566"/>
    </row>
    <row r="1840" spans="1:6" s="1486" customFormat="1">
      <c r="A1840" s="1561"/>
      <c r="B1840" s="1562"/>
      <c r="C1840" s="1563"/>
      <c r="D1840" s="1564"/>
      <c r="E1840" s="1565"/>
      <c r="F1840" s="1566"/>
    </row>
    <row r="1841" spans="1:6" s="1486" customFormat="1">
      <c r="A1841" s="1561"/>
      <c r="B1841" s="1562"/>
      <c r="C1841" s="1563"/>
      <c r="D1841" s="1564"/>
      <c r="E1841" s="1565"/>
      <c r="F1841" s="1566"/>
    </row>
    <row r="1842" spans="1:6" s="1486" customFormat="1">
      <c r="A1842" s="1561"/>
      <c r="B1842" s="1562"/>
      <c r="C1842" s="1563"/>
      <c r="D1842" s="1564"/>
      <c r="E1842" s="1565"/>
      <c r="F1842" s="1566"/>
    </row>
    <row r="1843" spans="1:6" s="1486" customFormat="1">
      <c r="A1843" s="1561"/>
      <c r="B1843" s="1562"/>
      <c r="C1843" s="1563"/>
      <c r="D1843" s="1564"/>
      <c r="E1843" s="1565"/>
      <c r="F1843" s="1566"/>
    </row>
    <row r="1844" spans="1:6" s="1486" customFormat="1">
      <c r="A1844" s="1561"/>
      <c r="B1844" s="1562"/>
      <c r="C1844" s="1563"/>
      <c r="D1844" s="1564"/>
      <c r="E1844" s="1565"/>
      <c r="F1844" s="1566"/>
    </row>
    <row r="1845" spans="1:6" s="1486" customFormat="1">
      <c r="A1845" s="1561"/>
      <c r="B1845" s="1562"/>
      <c r="C1845" s="1563"/>
      <c r="D1845" s="1564"/>
      <c r="E1845" s="1565"/>
      <c r="F1845" s="1566"/>
    </row>
    <row r="1846" spans="1:6" s="1486" customFormat="1">
      <c r="A1846" s="1561"/>
      <c r="B1846" s="1562"/>
      <c r="C1846" s="1563"/>
      <c r="D1846" s="1564"/>
      <c r="E1846" s="1565"/>
      <c r="F1846" s="1566"/>
    </row>
    <row r="1847" spans="1:6" s="1486" customFormat="1">
      <c r="A1847" s="1561"/>
      <c r="B1847" s="1562"/>
      <c r="C1847" s="1563"/>
      <c r="D1847" s="1564"/>
      <c r="E1847" s="1565"/>
      <c r="F1847" s="1566"/>
    </row>
    <row r="1848" spans="1:6" s="1486" customFormat="1">
      <c r="A1848" s="1561"/>
      <c r="B1848" s="1562"/>
      <c r="C1848" s="1563"/>
      <c r="D1848" s="1564"/>
      <c r="E1848" s="1565"/>
      <c r="F1848" s="1566"/>
    </row>
    <row r="1849" spans="1:6" s="1486" customFormat="1">
      <c r="A1849" s="1561"/>
      <c r="B1849" s="1562"/>
      <c r="C1849" s="1563"/>
      <c r="D1849" s="1564"/>
      <c r="E1849" s="1565"/>
      <c r="F1849" s="1566"/>
    </row>
    <row r="1850" spans="1:6" s="1486" customFormat="1">
      <c r="A1850" s="1561"/>
      <c r="B1850" s="1562"/>
      <c r="C1850" s="1563"/>
      <c r="D1850" s="1564"/>
      <c r="E1850" s="1565"/>
      <c r="F1850" s="1566"/>
    </row>
    <row r="1851" spans="1:6" s="1486" customFormat="1">
      <c r="A1851" s="1561"/>
      <c r="B1851" s="1562"/>
      <c r="C1851" s="1563"/>
      <c r="D1851" s="1564"/>
      <c r="E1851" s="1565"/>
      <c r="F1851" s="1566"/>
    </row>
    <row r="1852" spans="1:6" s="1486" customFormat="1">
      <c r="A1852" s="1561"/>
      <c r="B1852" s="1562"/>
      <c r="C1852" s="1563"/>
      <c r="D1852" s="1564"/>
      <c r="E1852" s="1565"/>
      <c r="F1852" s="1566"/>
    </row>
    <row r="1853" spans="1:6" s="1486" customFormat="1">
      <c r="A1853" s="1561"/>
      <c r="B1853" s="1562"/>
      <c r="C1853" s="1563"/>
      <c r="D1853" s="1564"/>
      <c r="E1853" s="1565"/>
      <c r="F1853" s="1566"/>
    </row>
    <row r="1854" spans="1:6" s="1486" customFormat="1">
      <c r="A1854" s="1561"/>
      <c r="B1854" s="1562"/>
      <c r="C1854" s="1563"/>
      <c r="D1854" s="1564"/>
      <c r="E1854" s="1565"/>
      <c r="F1854" s="1566"/>
    </row>
    <row r="1855" spans="1:6" s="1486" customFormat="1">
      <c r="A1855" s="1561"/>
      <c r="B1855" s="1562"/>
      <c r="C1855" s="1563"/>
      <c r="D1855" s="1564"/>
      <c r="E1855" s="1565"/>
      <c r="F1855" s="1566"/>
    </row>
    <row r="1856" spans="1:6" s="1486" customFormat="1">
      <c r="A1856" s="1561"/>
      <c r="B1856" s="1562"/>
      <c r="C1856" s="1563"/>
      <c r="D1856" s="1564"/>
      <c r="E1856" s="1565"/>
      <c r="F1856" s="1566"/>
    </row>
    <row r="1857" spans="1:6" s="1486" customFormat="1">
      <c r="A1857" s="1561"/>
      <c r="B1857" s="1562"/>
      <c r="C1857" s="1563"/>
      <c r="D1857" s="1564"/>
      <c r="E1857" s="1565"/>
      <c r="F1857" s="1566"/>
    </row>
    <row r="1858" spans="1:6" s="1486" customFormat="1">
      <c r="A1858" s="1561"/>
      <c r="B1858" s="1562"/>
      <c r="C1858" s="1563"/>
      <c r="D1858" s="1564"/>
      <c r="E1858" s="1565"/>
      <c r="F1858" s="1566"/>
    </row>
    <row r="1859" spans="1:6" s="1486" customFormat="1">
      <c r="A1859" s="1561"/>
      <c r="B1859" s="1562"/>
      <c r="C1859" s="1563"/>
      <c r="D1859" s="1564"/>
      <c r="E1859" s="1565"/>
      <c r="F1859" s="1566"/>
    </row>
    <row r="1860" spans="1:6" s="1486" customFormat="1">
      <c r="A1860" s="1561"/>
      <c r="B1860" s="1562"/>
      <c r="C1860" s="1563"/>
      <c r="D1860" s="1564"/>
      <c r="E1860" s="1565"/>
      <c r="F1860" s="1566"/>
    </row>
    <row r="1861" spans="1:6" s="1486" customFormat="1">
      <c r="A1861" s="1561"/>
      <c r="B1861" s="1562"/>
      <c r="C1861" s="1563"/>
      <c r="D1861" s="1564"/>
      <c r="E1861" s="1565"/>
      <c r="F1861" s="1566"/>
    </row>
    <row r="1862" spans="1:6" s="1486" customFormat="1">
      <c r="A1862" s="1561"/>
      <c r="B1862" s="1562"/>
      <c r="C1862" s="1563"/>
      <c r="D1862" s="1564"/>
      <c r="E1862" s="1565"/>
      <c r="F1862" s="1566"/>
    </row>
    <row r="1863" spans="1:6" s="1486" customFormat="1">
      <c r="A1863" s="1561"/>
      <c r="B1863" s="1562"/>
      <c r="C1863" s="1563"/>
      <c r="D1863" s="1564"/>
      <c r="E1863" s="1565"/>
      <c r="F1863" s="1566"/>
    </row>
    <row r="1864" spans="1:6" s="1486" customFormat="1">
      <c r="A1864" s="1561"/>
      <c r="B1864" s="1562"/>
      <c r="C1864" s="1563"/>
      <c r="D1864" s="1564"/>
      <c r="E1864" s="1565"/>
      <c r="F1864" s="1566"/>
    </row>
    <row r="1865" spans="1:6" s="1486" customFormat="1">
      <c r="A1865" s="1561"/>
      <c r="B1865" s="1562"/>
      <c r="C1865" s="1563"/>
      <c r="D1865" s="1564"/>
      <c r="E1865" s="1565"/>
      <c r="F1865" s="1566"/>
    </row>
    <row r="1866" spans="1:6" s="1486" customFormat="1">
      <c r="A1866" s="1561"/>
      <c r="B1866" s="1562"/>
      <c r="C1866" s="1563"/>
      <c r="D1866" s="1564"/>
      <c r="E1866" s="1565"/>
      <c r="F1866" s="1566"/>
    </row>
    <row r="1867" spans="1:6" s="1486" customFormat="1">
      <c r="A1867" s="1561"/>
      <c r="B1867" s="1562"/>
      <c r="C1867" s="1563"/>
      <c r="D1867" s="1564"/>
      <c r="E1867" s="1565"/>
      <c r="F1867" s="1566"/>
    </row>
    <row r="1868" spans="1:6" s="1486" customFormat="1">
      <c r="A1868" s="1561"/>
      <c r="B1868" s="1562"/>
      <c r="C1868" s="1563"/>
      <c r="D1868" s="1564"/>
      <c r="E1868" s="1565"/>
      <c r="F1868" s="1566"/>
    </row>
    <row r="1869" spans="1:6" s="1486" customFormat="1">
      <c r="A1869" s="1561"/>
      <c r="B1869" s="1562"/>
      <c r="C1869" s="1563"/>
      <c r="D1869" s="1564"/>
      <c r="E1869" s="1565"/>
      <c r="F1869" s="1566"/>
    </row>
    <row r="1870" spans="1:6" s="1486" customFormat="1">
      <c r="A1870" s="1561"/>
      <c r="B1870" s="1562"/>
      <c r="C1870" s="1563"/>
      <c r="D1870" s="1564"/>
      <c r="E1870" s="1565"/>
      <c r="F1870" s="1566"/>
    </row>
    <row r="1871" spans="1:6" s="1486" customFormat="1">
      <c r="A1871" s="1561"/>
      <c r="B1871" s="1562"/>
      <c r="C1871" s="1563"/>
      <c r="D1871" s="1564"/>
      <c r="E1871" s="1565"/>
      <c r="F1871" s="1566"/>
    </row>
    <row r="1872" spans="1:6" s="1486" customFormat="1">
      <c r="A1872" s="1561"/>
      <c r="B1872" s="1562"/>
      <c r="C1872" s="1563"/>
      <c r="D1872" s="1564"/>
      <c r="E1872" s="1565"/>
      <c r="F1872" s="1566"/>
    </row>
    <row r="1873" spans="1:6" s="1486" customFormat="1">
      <c r="A1873" s="1561"/>
      <c r="B1873" s="1562"/>
      <c r="C1873" s="1563"/>
      <c r="D1873" s="1564"/>
      <c r="E1873" s="1565"/>
      <c r="F1873" s="1566"/>
    </row>
    <row r="1874" spans="1:6" s="1486" customFormat="1">
      <c r="A1874" s="1561"/>
      <c r="B1874" s="1562"/>
      <c r="C1874" s="1563"/>
      <c r="D1874" s="1564"/>
      <c r="E1874" s="1565"/>
      <c r="F1874" s="1566"/>
    </row>
    <row r="1875" spans="1:6" s="1486" customFormat="1">
      <c r="A1875" s="1561"/>
      <c r="B1875" s="1562"/>
      <c r="C1875" s="1563"/>
      <c r="D1875" s="1564"/>
      <c r="E1875" s="1565"/>
      <c r="F1875" s="1566"/>
    </row>
    <row r="1876" spans="1:6" s="1486" customFormat="1">
      <c r="A1876" s="1561"/>
      <c r="B1876" s="1562"/>
      <c r="C1876" s="1563"/>
      <c r="D1876" s="1564"/>
      <c r="E1876" s="1565"/>
      <c r="F1876" s="1566"/>
    </row>
    <row r="1877" spans="1:6" s="1486" customFormat="1">
      <c r="A1877" s="1561"/>
      <c r="B1877" s="1562"/>
      <c r="C1877" s="1563"/>
      <c r="D1877" s="1564"/>
      <c r="E1877" s="1565"/>
      <c r="F1877" s="1566"/>
    </row>
    <row r="1878" spans="1:6" s="1486" customFormat="1">
      <c r="A1878" s="1561"/>
      <c r="B1878" s="1562"/>
      <c r="C1878" s="1563"/>
      <c r="D1878" s="1564"/>
      <c r="E1878" s="1565"/>
      <c r="F1878" s="1566"/>
    </row>
    <row r="1879" spans="1:6" s="1486" customFormat="1">
      <c r="A1879" s="1561"/>
      <c r="B1879" s="1562"/>
      <c r="C1879" s="1563"/>
      <c r="D1879" s="1564"/>
      <c r="E1879" s="1565"/>
      <c r="F1879" s="1566"/>
    </row>
    <row r="1880" spans="1:6" s="1486" customFormat="1">
      <c r="A1880" s="1561"/>
      <c r="B1880" s="1562"/>
      <c r="C1880" s="1563"/>
      <c r="D1880" s="1564"/>
      <c r="E1880" s="1565"/>
      <c r="F1880" s="1566"/>
    </row>
    <row r="1881" spans="1:6" s="1486" customFormat="1">
      <c r="A1881" s="1561"/>
      <c r="B1881" s="1562"/>
      <c r="C1881" s="1563"/>
      <c r="D1881" s="1564"/>
      <c r="E1881" s="1565"/>
      <c r="F1881" s="1566"/>
    </row>
    <row r="1882" spans="1:6" s="1486" customFormat="1">
      <c r="A1882" s="1561"/>
      <c r="B1882" s="1562"/>
      <c r="C1882" s="1563"/>
      <c r="D1882" s="1564"/>
      <c r="E1882" s="1565"/>
      <c r="F1882" s="1566"/>
    </row>
    <row r="1883" spans="1:6" s="1486" customFormat="1">
      <c r="A1883" s="1561"/>
      <c r="B1883" s="1562"/>
      <c r="C1883" s="1563"/>
      <c r="D1883" s="1564"/>
      <c r="E1883" s="1565"/>
      <c r="F1883" s="1566"/>
    </row>
    <row r="1884" spans="1:6" s="1486" customFormat="1">
      <c r="A1884" s="1561"/>
      <c r="B1884" s="1562"/>
      <c r="C1884" s="1563"/>
      <c r="D1884" s="1564"/>
      <c r="E1884" s="1565"/>
      <c r="F1884" s="1566"/>
    </row>
    <row r="1885" spans="1:6" s="1486" customFormat="1">
      <c r="A1885" s="1561"/>
      <c r="B1885" s="1562"/>
      <c r="C1885" s="1563"/>
      <c r="D1885" s="1564"/>
      <c r="E1885" s="1565"/>
      <c r="F1885" s="1566"/>
    </row>
    <row r="1886" spans="1:6" s="1486" customFormat="1">
      <c r="A1886" s="1561"/>
      <c r="B1886" s="1562"/>
      <c r="C1886" s="1563"/>
      <c r="D1886" s="1564"/>
      <c r="E1886" s="1565"/>
      <c r="F1886" s="1566"/>
    </row>
    <row r="1887" spans="1:6" s="1486" customFormat="1">
      <c r="A1887" s="1561"/>
      <c r="B1887" s="1562"/>
      <c r="C1887" s="1563"/>
      <c r="D1887" s="1564"/>
      <c r="E1887" s="1565"/>
      <c r="F1887" s="1566"/>
    </row>
    <row r="1888" spans="1:6" s="1486" customFormat="1">
      <c r="A1888" s="1561"/>
      <c r="B1888" s="1562"/>
      <c r="C1888" s="1563"/>
      <c r="D1888" s="1564"/>
      <c r="E1888" s="1565"/>
      <c r="F1888" s="1566"/>
    </row>
    <row r="1889" spans="1:6" s="1486" customFormat="1">
      <c r="A1889" s="1561"/>
      <c r="B1889" s="1562"/>
      <c r="C1889" s="1563"/>
      <c r="D1889" s="1564"/>
      <c r="E1889" s="1565"/>
      <c r="F1889" s="1566"/>
    </row>
    <row r="1890" spans="1:6" s="1486" customFormat="1">
      <c r="A1890" s="1561"/>
      <c r="B1890" s="1562"/>
      <c r="C1890" s="1563"/>
      <c r="D1890" s="1564"/>
      <c r="E1890" s="1565"/>
      <c r="F1890" s="1566"/>
    </row>
    <row r="1891" spans="1:6" s="1486" customFormat="1">
      <c r="A1891" s="1561"/>
      <c r="B1891" s="1562"/>
      <c r="C1891" s="1563"/>
      <c r="D1891" s="1564"/>
      <c r="E1891" s="1565"/>
      <c r="F1891" s="1566"/>
    </row>
    <row r="1892" spans="1:6" s="1486" customFormat="1">
      <c r="A1892" s="1561"/>
      <c r="B1892" s="1562"/>
      <c r="C1892" s="1563"/>
      <c r="D1892" s="1564"/>
      <c r="E1892" s="1565"/>
      <c r="F1892" s="1566"/>
    </row>
    <row r="1893" spans="1:6" s="1486" customFormat="1">
      <c r="A1893" s="1561"/>
      <c r="B1893" s="1562"/>
      <c r="C1893" s="1563"/>
      <c r="D1893" s="1564"/>
      <c r="E1893" s="1565"/>
      <c r="F1893" s="1566"/>
    </row>
    <row r="1894" spans="1:6" s="1486" customFormat="1">
      <c r="A1894" s="1561"/>
      <c r="B1894" s="1562"/>
      <c r="C1894" s="1563"/>
      <c r="D1894" s="1564"/>
      <c r="E1894" s="1565"/>
      <c r="F1894" s="1566"/>
    </row>
    <row r="1895" spans="1:6" s="1486" customFormat="1">
      <c r="A1895" s="1561"/>
      <c r="B1895" s="1562"/>
      <c r="C1895" s="1563"/>
      <c r="D1895" s="1564"/>
      <c r="E1895" s="1565"/>
      <c r="F1895" s="1566"/>
    </row>
    <row r="1896" spans="1:6" s="1486" customFormat="1">
      <c r="A1896" s="1561"/>
      <c r="B1896" s="1562"/>
      <c r="C1896" s="1563"/>
      <c r="D1896" s="1564"/>
      <c r="E1896" s="1565"/>
      <c r="F1896" s="1566"/>
    </row>
    <row r="1897" spans="1:6" s="1486" customFormat="1">
      <c r="A1897" s="1561"/>
      <c r="B1897" s="1562"/>
      <c r="C1897" s="1563"/>
      <c r="D1897" s="1564"/>
      <c r="E1897" s="1565"/>
      <c r="F1897" s="1566"/>
    </row>
    <row r="1898" spans="1:6" s="1486" customFormat="1">
      <c r="A1898" s="1561"/>
      <c r="B1898" s="1562"/>
      <c r="C1898" s="1563"/>
      <c r="D1898" s="1564"/>
      <c r="E1898" s="1565"/>
      <c r="F1898" s="1566"/>
    </row>
    <row r="1899" spans="1:6" s="1486" customFormat="1">
      <c r="A1899" s="1561"/>
      <c r="B1899" s="1562"/>
      <c r="C1899" s="1563"/>
      <c r="D1899" s="1564"/>
      <c r="E1899" s="1565"/>
      <c r="F1899" s="1566"/>
    </row>
    <row r="1900" spans="1:6" s="1486" customFormat="1">
      <c r="A1900" s="1561"/>
      <c r="B1900" s="1562"/>
      <c r="C1900" s="1563"/>
      <c r="D1900" s="1564"/>
      <c r="E1900" s="1565"/>
      <c r="F1900" s="1566"/>
    </row>
    <row r="1901" spans="1:6" s="1486" customFormat="1">
      <c r="A1901" s="1561"/>
      <c r="B1901" s="1562"/>
      <c r="C1901" s="1563"/>
      <c r="D1901" s="1564"/>
      <c r="E1901" s="1565"/>
      <c r="F1901" s="1566"/>
    </row>
    <row r="1902" spans="1:6" s="1486" customFormat="1">
      <c r="A1902" s="1561"/>
      <c r="B1902" s="1562"/>
      <c r="C1902" s="1563"/>
      <c r="D1902" s="1564"/>
      <c r="E1902" s="1565"/>
      <c r="F1902" s="1566"/>
    </row>
    <row r="1903" spans="1:6" s="1486" customFormat="1">
      <c r="A1903" s="1561"/>
      <c r="B1903" s="1562"/>
      <c r="C1903" s="1563"/>
      <c r="D1903" s="1564"/>
      <c r="E1903" s="1565"/>
      <c r="F1903" s="1566"/>
    </row>
    <row r="1904" spans="1:6" s="1486" customFormat="1">
      <c r="A1904" s="1561"/>
      <c r="B1904" s="1562"/>
      <c r="C1904" s="1563"/>
      <c r="D1904" s="1564"/>
      <c r="E1904" s="1565"/>
      <c r="F1904" s="1566"/>
    </row>
    <row r="1905" spans="1:6" s="1486" customFormat="1">
      <c r="A1905" s="1561"/>
      <c r="B1905" s="1562"/>
      <c r="C1905" s="1563"/>
      <c r="D1905" s="1564"/>
      <c r="E1905" s="1565"/>
      <c r="F1905" s="1566"/>
    </row>
  </sheetData>
  <mergeCells count="1">
    <mergeCell ref="A10:F10"/>
  </mergeCells>
  <pageMargins left="0.98425196850393704" right="0.19685039370078741" top="0.78740157480314965" bottom="0.78740157480314965" header="0.19685039370078741" footer="0.19685039370078741"/>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A2352"/>
  <sheetViews>
    <sheetView showZeros="0" view="pageBreakPreview" topLeftCell="A457" zoomScaleNormal="110" zoomScaleSheetLayoutView="100" workbookViewId="0">
      <selection activeCell="M5" sqref="M5"/>
    </sheetView>
  </sheetViews>
  <sheetFormatPr defaultColWidth="8" defaultRowHeight="12.75"/>
  <cols>
    <col min="1" max="1" width="6.42578125" style="1567" customWidth="1"/>
    <col min="2" max="2" width="44.28515625" style="1568" customWidth="1"/>
    <col min="3" max="3" width="6" style="1484" customWidth="1"/>
    <col min="4" max="4" width="8" style="1485" customWidth="1"/>
    <col min="5" max="5" width="9.85546875" style="1465" customWidth="1"/>
    <col min="6" max="6" width="10.5703125" style="1466" customWidth="1"/>
    <col min="7" max="7" width="1.42578125" style="1486" customWidth="1"/>
    <col min="8" max="8" width="1.7109375" style="1486" customWidth="1"/>
    <col min="9" max="131" width="8" style="1486"/>
    <col min="132" max="16384" width="8" style="1464"/>
  </cols>
  <sheetData>
    <row r="1" spans="1:131" s="1479" customFormat="1">
      <c r="A1" s="1461"/>
      <c r="B1" s="1462"/>
      <c r="C1" s="1463"/>
      <c r="D1" s="1464"/>
      <c r="E1" s="1465"/>
      <c r="F1" s="1466"/>
      <c r="G1" s="1478"/>
      <c r="H1" s="1478"/>
      <c r="I1" s="1478"/>
      <c r="J1" s="1478"/>
      <c r="K1" s="1478"/>
      <c r="L1" s="1478"/>
      <c r="M1" s="1478"/>
      <c r="N1" s="1478"/>
      <c r="O1" s="1478"/>
      <c r="P1" s="1478"/>
      <c r="Q1" s="1478"/>
      <c r="R1" s="1478"/>
      <c r="S1" s="1478"/>
      <c r="T1" s="1478"/>
      <c r="U1" s="1478"/>
      <c r="V1" s="1478"/>
      <c r="W1" s="1478"/>
      <c r="X1" s="1478"/>
      <c r="Y1" s="1478"/>
      <c r="Z1" s="1478"/>
      <c r="AA1" s="1478"/>
      <c r="AB1" s="1478"/>
      <c r="AC1" s="1478"/>
      <c r="AD1" s="1478"/>
      <c r="AE1" s="1478"/>
      <c r="AF1" s="1478"/>
      <c r="AG1" s="1478"/>
      <c r="AH1" s="1478"/>
      <c r="AI1" s="1478"/>
      <c r="AJ1" s="1478"/>
      <c r="AK1" s="1478"/>
      <c r="AL1" s="1478"/>
      <c r="AM1" s="1478"/>
      <c r="AN1" s="1478"/>
      <c r="AO1" s="1478"/>
      <c r="AP1" s="1478"/>
      <c r="AQ1" s="1478"/>
      <c r="AR1" s="1478"/>
      <c r="AS1" s="1478"/>
      <c r="AT1" s="1478"/>
      <c r="AU1" s="1478"/>
      <c r="AV1" s="1478"/>
      <c r="AW1" s="1478"/>
      <c r="AX1" s="1478"/>
      <c r="AY1" s="1478"/>
      <c r="AZ1" s="1478"/>
      <c r="BA1" s="1478"/>
      <c r="BB1" s="1478"/>
      <c r="BC1" s="1478"/>
      <c r="BD1" s="1478"/>
      <c r="BE1" s="1478"/>
      <c r="BF1" s="1478"/>
      <c r="BG1" s="1478"/>
      <c r="BH1" s="1478"/>
      <c r="BI1" s="1478"/>
      <c r="BJ1" s="1478"/>
      <c r="BK1" s="1478"/>
      <c r="BL1" s="1478"/>
      <c r="BM1" s="1478"/>
      <c r="BN1" s="1478"/>
      <c r="BO1" s="1478"/>
      <c r="BP1" s="1478"/>
      <c r="BQ1" s="1478"/>
      <c r="BR1" s="1478"/>
      <c r="BS1" s="1478"/>
      <c r="BT1" s="1478"/>
      <c r="BU1" s="1478"/>
      <c r="BV1" s="1478"/>
      <c r="BW1" s="1478"/>
      <c r="BX1" s="1478"/>
      <c r="BY1" s="1478"/>
      <c r="BZ1" s="1478"/>
      <c r="CA1" s="1478"/>
      <c r="CB1" s="1478"/>
      <c r="CC1" s="1478"/>
      <c r="CD1" s="1478"/>
      <c r="CE1" s="1478"/>
      <c r="CF1" s="1478"/>
      <c r="CG1" s="1478"/>
      <c r="CH1" s="1478"/>
      <c r="CI1" s="1478"/>
      <c r="CJ1" s="1478"/>
      <c r="CK1" s="1478"/>
      <c r="CL1" s="1478"/>
      <c r="CM1" s="1478"/>
      <c r="CN1" s="1478"/>
      <c r="CO1" s="1478"/>
      <c r="CP1" s="1478"/>
      <c r="CQ1" s="1478"/>
      <c r="CR1" s="1478"/>
      <c r="CS1" s="1478"/>
      <c r="CT1" s="1478"/>
      <c r="CU1" s="1478"/>
      <c r="CV1" s="1478"/>
      <c r="CW1" s="1478"/>
      <c r="CX1" s="1478"/>
      <c r="CY1" s="1478"/>
      <c r="CZ1" s="1478"/>
      <c r="DA1" s="1478"/>
      <c r="DB1" s="1478"/>
      <c r="DC1" s="1478"/>
      <c r="DD1" s="1478"/>
      <c r="DE1" s="1478"/>
      <c r="DF1" s="1478"/>
      <c r="DG1" s="1478"/>
      <c r="DH1" s="1478"/>
      <c r="DI1" s="1478"/>
      <c r="DJ1" s="1478"/>
      <c r="DK1" s="1478"/>
      <c r="DL1" s="1478"/>
      <c r="DM1" s="1478"/>
      <c r="DN1" s="1478"/>
      <c r="DO1" s="1478"/>
      <c r="DP1" s="1478"/>
      <c r="DQ1" s="1478"/>
      <c r="DR1" s="1478"/>
      <c r="DS1" s="1478"/>
      <c r="DT1" s="1478"/>
      <c r="DU1" s="1478"/>
      <c r="DV1" s="1478"/>
      <c r="DW1" s="1478"/>
      <c r="DX1" s="1478"/>
      <c r="DY1" s="1478"/>
      <c r="DZ1" s="1478"/>
      <c r="EA1" s="1478"/>
    </row>
    <row r="2" spans="1:131" s="1481" customFormat="1">
      <c r="A2" s="1474"/>
      <c r="B2" s="1475"/>
      <c r="C2" s="1467"/>
      <c r="D2" s="1476"/>
      <c r="E2" s="1469"/>
      <c r="F2" s="1477"/>
      <c r="G2" s="1480"/>
      <c r="H2" s="1480"/>
      <c r="I2" s="1480"/>
      <c r="J2" s="1480"/>
      <c r="K2" s="1480"/>
      <c r="L2" s="1480"/>
      <c r="M2" s="1480"/>
      <c r="N2" s="1480"/>
      <c r="O2" s="1480"/>
      <c r="P2" s="1480"/>
      <c r="Q2" s="1480"/>
      <c r="R2" s="1480"/>
      <c r="S2" s="1480"/>
      <c r="T2" s="1480"/>
      <c r="U2" s="1480"/>
      <c r="V2" s="1480"/>
      <c r="W2" s="1480"/>
      <c r="X2" s="1480"/>
      <c r="Y2" s="1480"/>
      <c r="Z2" s="1480"/>
      <c r="AA2" s="1480"/>
      <c r="AB2" s="1480"/>
      <c r="AC2" s="1480"/>
      <c r="AD2" s="1480"/>
      <c r="AE2" s="1480"/>
      <c r="AF2" s="1480"/>
      <c r="AG2" s="1480"/>
      <c r="AH2" s="1480"/>
      <c r="AI2" s="1480"/>
      <c r="AJ2" s="1480"/>
      <c r="AK2" s="1480"/>
      <c r="AL2" s="1480"/>
      <c r="AM2" s="1480"/>
      <c r="AN2" s="1480"/>
      <c r="AO2" s="1480"/>
      <c r="AP2" s="1480"/>
      <c r="AQ2" s="1480"/>
      <c r="AR2" s="1480"/>
      <c r="AS2" s="1480"/>
      <c r="AT2" s="1480"/>
      <c r="AU2" s="1480"/>
      <c r="AV2" s="1480"/>
      <c r="AW2" s="1480"/>
      <c r="AX2" s="1480"/>
      <c r="AY2" s="1480"/>
      <c r="AZ2" s="1480"/>
      <c r="BA2" s="1480"/>
      <c r="BB2" s="1480"/>
      <c r="BC2" s="1480"/>
      <c r="BD2" s="1480"/>
      <c r="BE2" s="1480"/>
      <c r="BF2" s="1480"/>
      <c r="BG2" s="1480"/>
      <c r="BH2" s="1480"/>
      <c r="BI2" s="1480"/>
      <c r="BJ2" s="1480"/>
      <c r="BK2" s="1480"/>
      <c r="BL2" s="1480"/>
      <c r="BM2" s="1480"/>
      <c r="BN2" s="1480"/>
      <c r="BO2" s="1480"/>
      <c r="BP2" s="1480"/>
      <c r="BQ2" s="1480"/>
      <c r="BR2" s="1480"/>
      <c r="BS2" s="1480"/>
      <c r="BT2" s="1480"/>
      <c r="BU2" s="1480"/>
      <c r="BV2" s="1480"/>
      <c r="BW2" s="1480"/>
      <c r="BX2" s="1480"/>
      <c r="BY2" s="1480"/>
      <c r="BZ2" s="1480"/>
      <c r="CA2" s="1480"/>
      <c r="CB2" s="1480"/>
      <c r="CC2" s="1480"/>
      <c r="CD2" s="1480"/>
      <c r="CE2" s="1480"/>
      <c r="CF2" s="1480"/>
      <c r="CG2" s="1480"/>
      <c r="CH2" s="1480"/>
      <c r="CI2" s="1480"/>
      <c r="CJ2" s="1480"/>
      <c r="CK2" s="1480"/>
      <c r="CL2" s="1480"/>
      <c r="CM2" s="1480"/>
      <c r="CN2" s="1480"/>
      <c r="CO2" s="1480"/>
      <c r="CP2" s="1480"/>
      <c r="CQ2" s="1480"/>
      <c r="CR2" s="1480"/>
      <c r="CS2" s="1480"/>
      <c r="CT2" s="1480"/>
      <c r="CU2" s="1480"/>
      <c r="CV2" s="1480"/>
      <c r="CW2" s="1480"/>
      <c r="CX2" s="1480"/>
      <c r="CY2" s="1480"/>
      <c r="CZ2" s="1480"/>
      <c r="DA2" s="1480"/>
      <c r="DB2" s="1480"/>
      <c r="DC2" s="1480"/>
      <c r="DD2" s="1480"/>
      <c r="DE2" s="1480"/>
      <c r="DF2" s="1480"/>
      <c r="DG2" s="1480"/>
      <c r="DH2" s="1480"/>
      <c r="DI2" s="1480"/>
      <c r="DJ2" s="1480"/>
      <c r="DK2" s="1480"/>
      <c r="DL2" s="1480"/>
      <c r="DM2" s="1480"/>
      <c r="DN2" s="1480"/>
      <c r="DO2" s="1480"/>
      <c r="DP2" s="1480"/>
      <c r="DQ2" s="1480"/>
      <c r="DR2" s="1480"/>
      <c r="DS2" s="1480"/>
      <c r="DT2" s="1480"/>
      <c r="DU2" s="1480"/>
      <c r="DV2" s="1480"/>
      <c r="DW2" s="1480"/>
      <c r="DX2" s="1480"/>
      <c r="DY2" s="1480"/>
      <c r="DZ2" s="1480"/>
      <c r="EA2" s="1480"/>
    </row>
    <row r="3" spans="1:131">
      <c r="A3" s="1482" t="s">
        <v>20</v>
      </c>
      <c r="B3" s="1483" t="s">
        <v>2152</v>
      </c>
      <c r="E3" s="1468"/>
      <c r="F3" s="1477"/>
    </row>
    <row r="4" spans="1:131" s="1479" customFormat="1">
      <c r="A4" s="1487"/>
      <c r="B4" s="1488" t="s">
        <v>29</v>
      </c>
      <c r="C4" s="1489" t="s">
        <v>25</v>
      </c>
      <c r="D4" s="1490" t="s">
        <v>1863</v>
      </c>
      <c r="E4" s="1491" t="s">
        <v>1862</v>
      </c>
      <c r="F4" s="1491" t="s">
        <v>28</v>
      </c>
      <c r="G4" s="1478"/>
      <c r="H4" s="1478"/>
      <c r="I4" s="1478"/>
      <c r="J4" s="1478"/>
      <c r="K4" s="1478"/>
      <c r="L4" s="1478"/>
      <c r="M4" s="1478"/>
      <c r="N4" s="1478"/>
      <c r="O4" s="1478"/>
      <c r="P4" s="1478"/>
      <c r="Q4" s="1478"/>
      <c r="R4" s="1478"/>
      <c r="S4" s="1478"/>
      <c r="T4" s="1478"/>
      <c r="U4" s="1478"/>
      <c r="V4" s="1478"/>
      <c r="W4" s="1478"/>
      <c r="X4" s="1478"/>
      <c r="Y4" s="1478"/>
      <c r="Z4" s="1478"/>
      <c r="AA4" s="1478"/>
      <c r="AB4" s="1478"/>
      <c r="AC4" s="1478"/>
      <c r="AD4" s="1478"/>
      <c r="AE4" s="1478"/>
      <c r="AF4" s="1478"/>
      <c r="AG4" s="1478"/>
      <c r="AH4" s="1478"/>
      <c r="AI4" s="1478"/>
      <c r="AJ4" s="1478"/>
      <c r="AK4" s="1478"/>
      <c r="AL4" s="1478"/>
      <c r="AM4" s="1478"/>
      <c r="AN4" s="1478"/>
      <c r="AO4" s="1478"/>
      <c r="AP4" s="1478"/>
      <c r="AQ4" s="1478"/>
      <c r="AR4" s="1478"/>
      <c r="AS4" s="1478"/>
      <c r="AT4" s="1478"/>
      <c r="AU4" s="1478"/>
      <c r="AV4" s="1478"/>
      <c r="AW4" s="1478"/>
      <c r="AX4" s="1478"/>
      <c r="AY4" s="1478"/>
      <c r="AZ4" s="1478"/>
      <c r="BA4" s="1478"/>
      <c r="BB4" s="1478"/>
      <c r="BC4" s="1478"/>
      <c r="BD4" s="1478"/>
      <c r="BE4" s="1478"/>
      <c r="BF4" s="1478"/>
      <c r="BG4" s="1478"/>
      <c r="BH4" s="1478"/>
      <c r="BI4" s="1478"/>
      <c r="BJ4" s="1478"/>
      <c r="BK4" s="1478"/>
      <c r="BL4" s="1478"/>
      <c r="BM4" s="1478"/>
      <c r="BN4" s="1478"/>
      <c r="BO4" s="1478"/>
      <c r="BP4" s="1478"/>
      <c r="BQ4" s="1478"/>
      <c r="BR4" s="1478"/>
      <c r="BS4" s="1478"/>
      <c r="BT4" s="1478"/>
      <c r="BU4" s="1478"/>
      <c r="BV4" s="1478"/>
      <c r="BW4" s="1478"/>
      <c r="BX4" s="1478"/>
      <c r="BY4" s="1478"/>
      <c r="BZ4" s="1478"/>
      <c r="CA4" s="1478"/>
      <c r="CB4" s="1478"/>
      <c r="CC4" s="1478"/>
      <c r="CD4" s="1478"/>
      <c r="CE4" s="1478"/>
      <c r="CF4" s="1478"/>
      <c r="CG4" s="1478"/>
      <c r="CH4" s="1478"/>
      <c r="CI4" s="1478"/>
      <c r="CJ4" s="1478"/>
      <c r="CK4" s="1478"/>
      <c r="CL4" s="1478"/>
      <c r="CM4" s="1478"/>
      <c r="CN4" s="1478"/>
      <c r="CO4" s="1478"/>
      <c r="CP4" s="1478"/>
      <c r="CQ4" s="1478"/>
      <c r="CR4" s="1478"/>
      <c r="CS4" s="1478"/>
      <c r="CT4" s="1478"/>
      <c r="CU4" s="1478"/>
      <c r="CV4" s="1478"/>
      <c r="CW4" s="1478"/>
      <c r="CX4" s="1478"/>
      <c r="CY4" s="1478"/>
      <c r="CZ4" s="1478"/>
      <c r="DA4" s="1478"/>
      <c r="DB4" s="1478"/>
      <c r="DC4" s="1478"/>
      <c r="DD4" s="1478"/>
      <c r="DE4" s="1478"/>
      <c r="DF4" s="1478"/>
      <c r="DG4" s="1478"/>
      <c r="DH4" s="1478"/>
      <c r="DI4" s="1478"/>
      <c r="DJ4" s="1478"/>
      <c r="DK4" s="1478"/>
      <c r="DL4" s="1478"/>
      <c r="DM4" s="1478"/>
      <c r="DN4" s="1478"/>
      <c r="DO4" s="1478"/>
      <c r="DP4" s="1478"/>
      <c r="DQ4" s="1478"/>
      <c r="DR4" s="1478"/>
      <c r="DS4" s="1478"/>
      <c r="DT4" s="1478"/>
      <c r="DU4" s="1478"/>
      <c r="DV4" s="1478"/>
      <c r="DW4" s="1478"/>
      <c r="DX4" s="1478"/>
      <c r="DY4" s="1478"/>
      <c r="DZ4" s="1478"/>
      <c r="EA4" s="1478"/>
    </row>
    <row r="5" spans="1:131" s="1497" customFormat="1" ht="114.75">
      <c r="A5" s="1492">
        <v>1</v>
      </c>
      <c r="B5" s="1493" t="s">
        <v>2219</v>
      </c>
      <c r="C5" s="1494"/>
      <c r="D5" s="1495"/>
      <c r="E5" s="1496"/>
      <c r="F5" s="1496"/>
    </row>
    <row r="6" spans="1:131" s="1497" customFormat="1">
      <c r="A6" s="1492"/>
      <c r="B6" s="1498" t="s">
        <v>2148</v>
      </c>
      <c r="C6" s="1494"/>
      <c r="D6" s="1495"/>
      <c r="E6" s="1496"/>
      <c r="F6" s="1496"/>
    </row>
    <row r="7" spans="1:131" s="1497" customFormat="1">
      <c r="A7" s="1492"/>
      <c r="B7" s="1499" t="s">
        <v>2151</v>
      </c>
      <c r="C7" s="1494" t="s">
        <v>43</v>
      </c>
      <c r="D7" s="1495">
        <v>6</v>
      </c>
      <c r="E7" s="1500"/>
      <c r="F7" s="1500">
        <f>SUM(D7*E7)</f>
        <v>0</v>
      </c>
    </row>
    <row r="8" spans="1:131" s="1497" customFormat="1">
      <c r="A8" s="1492"/>
      <c r="B8" s="1501" t="s">
        <v>2150</v>
      </c>
      <c r="C8" s="1494" t="s">
        <v>43</v>
      </c>
      <c r="D8" s="1495">
        <v>4</v>
      </c>
      <c r="E8" s="1496"/>
      <c r="F8" s="1500">
        <f>SUM(D8*E8)</f>
        <v>0</v>
      </c>
    </row>
    <row r="9" spans="1:131" s="1497" customFormat="1">
      <c r="A9" s="1492"/>
      <c r="B9" s="1501"/>
      <c r="C9" s="1494"/>
      <c r="D9" s="1495"/>
      <c r="E9" s="1496"/>
      <c r="F9" s="1496"/>
    </row>
    <row r="10" spans="1:131" ht="63.75">
      <c r="A10" s="1492">
        <v>2</v>
      </c>
      <c r="B10" s="1498" t="s">
        <v>2149</v>
      </c>
      <c r="C10" s="1494"/>
      <c r="D10" s="1495"/>
      <c r="E10" s="1496"/>
      <c r="F10" s="1496"/>
    </row>
    <row r="11" spans="1:131">
      <c r="A11" s="1492"/>
      <c r="B11" s="1498" t="s">
        <v>2148</v>
      </c>
      <c r="C11" s="1494"/>
      <c r="D11" s="1495"/>
      <c r="E11" s="1500"/>
      <c r="F11" s="1500"/>
    </row>
    <row r="12" spans="1:131">
      <c r="A12" s="1492"/>
      <c r="B12" s="1499" t="s">
        <v>2147</v>
      </c>
      <c r="C12" s="1494" t="s">
        <v>43</v>
      </c>
      <c r="D12" s="1495">
        <v>1</v>
      </c>
      <c r="E12" s="1500"/>
      <c r="F12" s="1500">
        <f>SUM(D12*E12)</f>
        <v>0</v>
      </c>
    </row>
    <row r="13" spans="1:131">
      <c r="A13" s="1502"/>
      <c r="B13" s="1503"/>
      <c r="C13" s="1504"/>
      <c r="D13" s="1497"/>
      <c r="E13" s="1497"/>
      <c r="F13" s="1497"/>
    </row>
    <row r="14" spans="1:131" s="1506" customFormat="1" ht="229.5">
      <c r="A14" s="1492">
        <v>3</v>
      </c>
      <c r="B14" s="1498" t="s">
        <v>2146</v>
      </c>
      <c r="C14" s="1494"/>
      <c r="D14" s="1495"/>
      <c r="E14" s="1500"/>
      <c r="F14" s="1500"/>
      <c r="G14" s="1505"/>
      <c r="H14" s="1505"/>
      <c r="I14" s="1505"/>
      <c r="J14" s="1505"/>
      <c r="K14" s="1505"/>
      <c r="L14" s="1505"/>
      <c r="M14" s="1505"/>
      <c r="N14" s="1505"/>
      <c r="O14" s="1505"/>
      <c r="P14" s="1505"/>
      <c r="Q14" s="1505"/>
      <c r="R14" s="1505"/>
      <c r="S14" s="1505"/>
      <c r="T14" s="1505"/>
      <c r="U14" s="1505"/>
      <c r="V14" s="1505"/>
      <c r="W14" s="1505"/>
      <c r="X14" s="1505"/>
      <c r="Y14" s="1505"/>
      <c r="Z14" s="1505"/>
      <c r="AA14" s="1505"/>
      <c r="AB14" s="1505"/>
      <c r="AC14" s="1505"/>
      <c r="AD14" s="1505"/>
      <c r="AE14" s="1505"/>
      <c r="AF14" s="1505"/>
      <c r="AG14" s="1505"/>
      <c r="AH14" s="1505"/>
      <c r="AI14" s="1505"/>
      <c r="AJ14" s="1505"/>
      <c r="AK14" s="1505"/>
      <c r="AL14" s="1505"/>
      <c r="AM14" s="1505"/>
      <c r="AN14" s="1505"/>
      <c r="AO14" s="1505"/>
      <c r="AP14" s="1505"/>
      <c r="AQ14" s="1505"/>
      <c r="AR14" s="1505"/>
      <c r="AS14" s="1505"/>
      <c r="AT14" s="1505"/>
      <c r="AU14" s="1505"/>
      <c r="AV14" s="1505"/>
      <c r="AW14" s="1505"/>
      <c r="AX14" s="1505"/>
      <c r="AY14" s="1505"/>
      <c r="AZ14" s="1505"/>
      <c r="BA14" s="1505"/>
      <c r="BB14" s="1505"/>
      <c r="BC14" s="1505"/>
      <c r="BD14" s="1505"/>
      <c r="BE14" s="1505"/>
      <c r="BF14" s="1505"/>
      <c r="BG14" s="1505"/>
      <c r="BH14" s="1505"/>
      <c r="BI14" s="1505"/>
      <c r="BJ14" s="1505"/>
      <c r="BK14" s="1505"/>
      <c r="BL14" s="1505"/>
      <c r="BM14" s="1505"/>
      <c r="BN14" s="1505"/>
      <c r="BO14" s="1505"/>
      <c r="BP14" s="1505"/>
      <c r="BQ14" s="1505"/>
      <c r="BR14" s="1505"/>
      <c r="BS14" s="1505"/>
      <c r="BT14" s="1505"/>
      <c r="BU14" s="1505"/>
      <c r="BV14" s="1505"/>
      <c r="BW14" s="1505"/>
      <c r="BX14" s="1505"/>
      <c r="BY14" s="1505"/>
      <c r="BZ14" s="1505"/>
      <c r="CA14" s="1505"/>
      <c r="CB14" s="1505"/>
      <c r="CC14" s="1505"/>
      <c r="CD14" s="1505"/>
      <c r="CE14" s="1505"/>
      <c r="CF14" s="1505"/>
      <c r="CG14" s="1505"/>
      <c r="CH14" s="1505"/>
      <c r="CI14" s="1505"/>
      <c r="CJ14" s="1505"/>
      <c r="CK14" s="1505"/>
      <c r="CL14" s="1505"/>
      <c r="CM14" s="1505"/>
      <c r="CN14" s="1505"/>
      <c r="CO14" s="1505"/>
      <c r="CP14" s="1505"/>
      <c r="CQ14" s="1505"/>
      <c r="CR14" s="1505"/>
      <c r="CS14" s="1505"/>
      <c r="CT14" s="1505"/>
      <c r="CU14" s="1505"/>
      <c r="CV14" s="1505"/>
      <c r="CW14" s="1505"/>
      <c r="CX14" s="1505"/>
      <c r="CY14" s="1505"/>
      <c r="CZ14" s="1505"/>
      <c r="DA14" s="1505"/>
      <c r="DB14" s="1505"/>
      <c r="DC14" s="1505"/>
      <c r="DD14" s="1505"/>
      <c r="DE14" s="1505"/>
      <c r="DF14" s="1505"/>
      <c r="DG14" s="1505"/>
      <c r="DH14" s="1505"/>
      <c r="DI14" s="1505"/>
      <c r="DJ14" s="1505"/>
      <c r="DK14" s="1505"/>
      <c r="DL14" s="1505"/>
      <c r="DM14" s="1505"/>
      <c r="DN14" s="1505"/>
      <c r="DO14" s="1505"/>
      <c r="DP14" s="1505"/>
      <c r="DQ14" s="1505"/>
      <c r="DR14" s="1505"/>
      <c r="DS14" s="1505"/>
      <c r="DT14" s="1505"/>
      <c r="DU14" s="1505"/>
      <c r="DV14" s="1505"/>
      <c r="DW14" s="1505"/>
      <c r="DX14" s="1505"/>
      <c r="DY14" s="1505"/>
      <c r="DZ14" s="1505"/>
      <c r="EA14" s="1505"/>
    </row>
    <row r="15" spans="1:131" s="1506" customFormat="1" ht="63.75">
      <c r="A15" s="1492"/>
      <c r="B15" s="1499" t="s">
        <v>2145</v>
      </c>
      <c r="C15" s="1494"/>
      <c r="D15" s="1495"/>
      <c r="E15" s="1500"/>
      <c r="F15" s="1500"/>
      <c r="G15" s="1505"/>
      <c r="H15" s="1505"/>
      <c r="I15" s="1505"/>
      <c r="J15" s="1505"/>
      <c r="K15" s="1505"/>
      <c r="L15" s="1505"/>
      <c r="M15" s="1505"/>
      <c r="N15" s="1505"/>
      <c r="O15" s="1505"/>
      <c r="P15" s="1505"/>
      <c r="Q15" s="1505"/>
      <c r="R15" s="1505"/>
      <c r="S15" s="1505"/>
      <c r="T15" s="1505"/>
      <c r="U15" s="1505"/>
      <c r="V15" s="1505"/>
      <c r="W15" s="1505"/>
      <c r="X15" s="1505"/>
      <c r="Y15" s="1505"/>
      <c r="Z15" s="1505"/>
      <c r="AA15" s="1505"/>
      <c r="AB15" s="1505"/>
      <c r="AC15" s="1505"/>
      <c r="AD15" s="1505"/>
      <c r="AE15" s="1505"/>
      <c r="AF15" s="1505"/>
      <c r="AG15" s="1505"/>
      <c r="AH15" s="1505"/>
      <c r="AI15" s="1505"/>
      <c r="AJ15" s="1505"/>
      <c r="AK15" s="1505"/>
      <c r="AL15" s="1505"/>
      <c r="AM15" s="1505"/>
      <c r="AN15" s="1505"/>
      <c r="AO15" s="1505"/>
      <c r="AP15" s="1505"/>
      <c r="AQ15" s="1505"/>
      <c r="AR15" s="1505"/>
      <c r="AS15" s="1505"/>
      <c r="AT15" s="1505"/>
      <c r="AU15" s="1505"/>
      <c r="AV15" s="1505"/>
      <c r="AW15" s="1505"/>
      <c r="AX15" s="1505"/>
      <c r="AY15" s="1505"/>
      <c r="AZ15" s="1505"/>
      <c r="BA15" s="1505"/>
      <c r="BB15" s="1505"/>
      <c r="BC15" s="1505"/>
      <c r="BD15" s="1505"/>
      <c r="BE15" s="1505"/>
      <c r="BF15" s="1505"/>
      <c r="BG15" s="1505"/>
      <c r="BH15" s="1505"/>
      <c r="BI15" s="1505"/>
      <c r="BJ15" s="1505"/>
      <c r="BK15" s="1505"/>
      <c r="BL15" s="1505"/>
      <c r="BM15" s="1505"/>
      <c r="BN15" s="1505"/>
      <c r="BO15" s="1505"/>
      <c r="BP15" s="1505"/>
      <c r="BQ15" s="1505"/>
      <c r="BR15" s="1505"/>
      <c r="BS15" s="1505"/>
      <c r="BT15" s="1505"/>
      <c r="BU15" s="1505"/>
      <c r="BV15" s="1505"/>
      <c r="BW15" s="1505"/>
      <c r="BX15" s="1505"/>
      <c r="BY15" s="1505"/>
      <c r="BZ15" s="1505"/>
      <c r="CA15" s="1505"/>
      <c r="CB15" s="1505"/>
      <c r="CC15" s="1505"/>
      <c r="CD15" s="1505"/>
      <c r="CE15" s="1505"/>
      <c r="CF15" s="1505"/>
      <c r="CG15" s="1505"/>
      <c r="CH15" s="1505"/>
      <c r="CI15" s="1505"/>
      <c r="CJ15" s="1505"/>
      <c r="CK15" s="1505"/>
      <c r="CL15" s="1505"/>
      <c r="CM15" s="1505"/>
      <c r="CN15" s="1505"/>
      <c r="CO15" s="1505"/>
      <c r="CP15" s="1505"/>
      <c r="CQ15" s="1505"/>
      <c r="CR15" s="1505"/>
      <c r="CS15" s="1505"/>
      <c r="CT15" s="1505"/>
      <c r="CU15" s="1505"/>
      <c r="CV15" s="1505"/>
      <c r="CW15" s="1505"/>
      <c r="CX15" s="1505"/>
      <c r="CY15" s="1505"/>
      <c r="CZ15" s="1505"/>
      <c r="DA15" s="1505"/>
      <c r="DB15" s="1505"/>
      <c r="DC15" s="1505"/>
      <c r="DD15" s="1505"/>
      <c r="DE15" s="1505"/>
      <c r="DF15" s="1505"/>
      <c r="DG15" s="1505"/>
      <c r="DH15" s="1505"/>
      <c r="DI15" s="1505"/>
      <c r="DJ15" s="1505"/>
      <c r="DK15" s="1505"/>
      <c r="DL15" s="1505"/>
      <c r="DM15" s="1505"/>
      <c r="DN15" s="1505"/>
      <c r="DO15" s="1505"/>
      <c r="DP15" s="1505"/>
      <c r="DQ15" s="1505"/>
      <c r="DR15" s="1505"/>
      <c r="DS15" s="1505"/>
      <c r="DT15" s="1505"/>
      <c r="DU15" s="1505"/>
      <c r="DV15" s="1505"/>
      <c r="DW15" s="1505"/>
      <c r="DX15" s="1505"/>
      <c r="DY15" s="1505"/>
      <c r="DZ15" s="1505"/>
      <c r="EA15" s="1505"/>
    </row>
    <row r="16" spans="1:131" s="1506" customFormat="1">
      <c r="A16" s="1492"/>
      <c r="B16" s="1498" t="s">
        <v>2144</v>
      </c>
      <c r="C16" s="1494" t="s">
        <v>35</v>
      </c>
      <c r="D16" s="1495">
        <v>7</v>
      </c>
      <c r="E16" s="1500"/>
      <c r="F16" s="1500">
        <f>SUM(D16*E16)</f>
        <v>0</v>
      </c>
      <c r="G16" s="1505"/>
      <c r="H16" s="1505"/>
      <c r="I16" s="1505"/>
      <c r="J16" s="1505"/>
      <c r="K16" s="1505"/>
      <c r="L16" s="1505"/>
      <c r="M16" s="1505"/>
      <c r="N16" s="1505"/>
      <c r="O16" s="1505"/>
      <c r="P16" s="1505"/>
      <c r="Q16" s="1505"/>
      <c r="R16" s="1505"/>
      <c r="S16" s="1505"/>
      <c r="T16" s="1505"/>
      <c r="U16" s="1505"/>
      <c r="V16" s="1505"/>
      <c r="W16" s="1505"/>
      <c r="X16" s="1505"/>
      <c r="Y16" s="1505"/>
      <c r="Z16" s="1505"/>
      <c r="AA16" s="1505"/>
      <c r="AB16" s="1505"/>
      <c r="AC16" s="1505"/>
      <c r="AD16" s="1505"/>
      <c r="AE16" s="1505"/>
      <c r="AF16" s="1505"/>
      <c r="AG16" s="1505"/>
      <c r="AH16" s="1505"/>
      <c r="AI16" s="1505"/>
      <c r="AJ16" s="1505"/>
      <c r="AK16" s="1505"/>
      <c r="AL16" s="1505"/>
      <c r="AM16" s="1505"/>
      <c r="AN16" s="1505"/>
      <c r="AO16" s="1505"/>
      <c r="AP16" s="1505"/>
      <c r="AQ16" s="1505"/>
      <c r="AR16" s="1505"/>
      <c r="AS16" s="1505"/>
      <c r="AT16" s="1505"/>
      <c r="AU16" s="1505"/>
      <c r="AV16" s="1505"/>
      <c r="AW16" s="1505"/>
      <c r="AX16" s="1505"/>
      <c r="AY16" s="1505"/>
      <c r="AZ16" s="1505"/>
      <c r="BA16" s="1505"/>
      <c r="BB16" s="1505"/>
      <c r="BC16" s="1505"/>
      <c r="BD16" s="1505"/>
      <c r="BE16" s="1505"/>
      <c r="BF16" s="1505"/>
      <c r="BG16" s="1505"/>
      <c r="BH16" s="1505"/>
      <c r="BI16" s="1505"/>
      <c r="BJ16" s="1505"/>
      <c r="BK16" s="1505"/>
      <c r="BL16" s="1505"/>
      <c r="BM16" s="1505"/>
      <c r="BN16" s="1505"/>
      <c r="BO16" s="1505"/>
      <c r="BP16" s="1505"/>
      <c r="BQ16" s="1505"/>
      <c r="BR16" s="1505"/>
      <c r="BS16" s="1505"/>
      <c r="BT16" s="1505"/>
      <c r="BU16" s="1505"/>
      <c r="BV16" s="1505"/>
      <c r="BW16" s="1505"/>
      <c r="BX16" s="1505"/>
      <c r="BY16" s="1505"/>
      <c r="BZ16" s="1505"/>
      <c r="CA16" s="1505"/>
      <c r="CB16" s="1505"/>
      <c r="CC16" s="1505"/>
      <c r="CD16" s="1505"/>
      <c r="CE16" s="1505"/>
      <c r="CF16" s="1505"/>
      <c r="CG16" s="1505"/>
      <c r="CH16" s="1505"/>
      <c r="CI16" s="1505"/>
      <c r="CJ16" s="1505"/>
      <c r="CK16" s="1505"/>
      <c r="CL16" s="1505"/>
      <c r="CM16" s="1505"/>
      <c r="CN16" s="1505"/>
      <c r="CO16" s="1505"/>
      <c r="CP16" s="1505"/>
      <c r="CQ16" s="1505"/>
      <c r="CR16" s="1505"/>
      <c r="CS16" s="1505"/>
      <c r="CT16" s="1505"/>
      <c r="CU16" s="1505"/>
      <c r="CV16" s="1505"/>
      <c r="CW16" s="1505"/>
      <c r="CX16" s="1505"/>
      <c r="CY16" s="1505"/>
      <c r="CZ16" s="1505"/>
      <c r="DA16" s="1505"/>
      <c r="DB16" s="1505"/>
      <c r="DC16" s="1505"/>
      <c r="DD16" s="1505"/>
      <c r="DE16" s="1505"/>
      <c r="DF16" s="1505"/>
      <c r="DG16" s="1505"/>
      <c r="DH16" s="1505"/>
      <c r="DI16" s="1505"/>
      <c r="DJ16" s="1505"/>
      <c r="DK16" s="1505"/>
      <c r="DL16" s="1505"/>
      <c r="DM16" s="1505"/>
      <c r="DN16" s="1505"/>
      <c r="DO16" s="1505"/>
      <c r="DP16" s="1505"/>
      <c r="DQ16" s="1505"/>
      <c r="DR16" s="1505"/>
      <c r="DS16" s="1505"/>
      <c r="DT16" s="1505"/>
      <c r="DU16" s="1505"/>
      <c r="DV16" s="1505"/>
      <c r="DW16" s="1505"/>
      <c r="DX16" s="1505"/>
      <c r="DY16" s="1505"/>
      <c r="DZ16" s="1505"/>
      <c r="EA16" s="1505"/>
    </row>
    <row r="17" spans="1:131" s="1506" customFormat="1">
      <c r="A17" s="1492"/>
      <c r="B17" s="1499"/>
      <c r="C17" s="1494"/>
      <c r="D17" s="1495"/>
      <c r="E17" s="1500"/>
      <c r="F17" s="1500"/>
      <c r="G17" s="1505"/>
      <c r="H17" s="1505"/>
      <c r="I17" s="1505"/>
      <c r="J17" s="1505"/>
      <c r="K17" s="1505"/>
      <c r="L17" s="1505"/>
      <c r="M17" s="1505"/>
      <c r="N17" s="1505"/>
      <c r="O17" s="1505"/>
      <c r="P17" s="1505"/>
      <c r="Q17" s="1505"/>
      <c r="R17" s="1505"/>
      <c r="S17" s="1505"/>
      <c r="T17" s="1505"/>
      <c r="U17" s="1505"/>
      <c r="V17" s="1505"/>
      <c r="W17" s="1505"/>
      <c r="X17" s="1505"/>
      <c r="Y17" s="1505"/>
      <c r="Z17" s="1505"/>
      <c r="AA17" s="1505"/>
      <c r="AB17" s="1505"/>
      <c r="AC17" s="1505"/>
      <c r="AD17" s="1505"/>
      <c r="AE17" s="1505"/>
      <c r="AF17" s="1505"/>
      <c r="AG17" s="1505"/>
      <c r="AH17" s="1505"/>
      <c r="AI17" s="1505"/>
      <c r="AJ17" s="1505"/>
      <c r="AK17" s="1505"/>
      <c r="AL17" s="1505"/>
      <c r="AM17" s="1505"/>
      <c r="AN17" s="1505"/>
      <c r="AO17" s="1505"/>
      <c r="AP17" s="1505"/>
      <c r="AQ17" s="1505"/>
      <c r="AR17" s="1505"/>
      <c r="AS17" s="1505"/>
      <c r="AT17" s="1505"/>
      <c r="AU17" s="1505"/>
      <c r="AV17" s="1505"/>
      <c r="AW17" s="1505"/>
      <c r="AX17" s="1505"/>
      <c r="AY17" s="1505"/>
      <c r="AZ17" s="1505"/>
      <c r="BA17" s="1505"/>
      <c r="BB17" s="1505"/>
      <c r="BC17" s="1505"/>
      <c r="BD17" s="1505"/>
      <c r="BE17" s="1505"/>
      <c r="BF17" s="1505"/>
      <c r="BG17" s="1505"/>
      <c r="BH17" s="1505"/>
      <c r="BI17" s="1505"/>
      <c r="BJ17" s="1505"/>
      <c r="BK17" s="1505"/>
      <c r="BL17" s="1505"/>
      <c r="BM17" s="1505"/>
      <c r="BN17" s="1505"/>
      <c r="BO17" s="1505"/>
      <c r="BP17" s="1505"/>
      <c r="BQ17" s="1505"/>
      <c r="BR17" s="1505"/>
      <c r="BS17" s="1505"/>
      <c r="BT17" s="1505"/>
      <c r="BU17" s="1505"/>
      <c r="BV17" s="1505"/>
      <c r="BW17" s="1505"/>
      <c r="BX17" s="1505"/>
      <c r="BY17" s="1505"/>
      <c r="BZ17" s="1505"/>
      <c r="CA17" s="1505"/>
      <c r="CB17" s="1505"/>
      <c r="CC17" s="1505"/>
      <c r="CD17" s="1505"/>
      <c r="CE17" s="1505"/>
      <c r="CF17" s="1505"/>
      <c r="CG17" s="1505"/>
      <c r="CH17" s="1505"/>
      <c r="CI17" s="1505"/>
      <c r="CJ17" s="1505"/>
      <c r="CK17" s="1505"/>
      <c r="CL17" s="1505"/>
      <c r="CM17" s="1505"/>
      <c r="CN17" s="1505"/>
      <c r="CO17" s="1505"/>
      <c r="CP17" s="1505"/>
      <c r="CQ17" s="1505"/>
      <c r="CR17" s="1505"/>
      <c r="CS17" s="1505"/>
      <c r="CT17" s="1505"/>
      <c r="CU17" s="1505"/>
      <c r="CV17" s="1505"/>
      <c r="CW17" s="1505"/>
      <c r="CX17" s="1505"/>
      <c r="CY17" s="1505"/>
      <c r="CZ17" s="1505"/>
      <c r="DA17" s="1505"/>
      <c r="DB17" s="1505"/>
      <c r="DC17" s="1505"/>
      <c r="DD17" s="1505"/>
      <c r="DE17" s="1505"/>
      <c r="DF17" s="1505"/>
      <c r="DG17" s="1505"/>
      <c r="DH17" s="1505"/>
      <c r="DI17" s="1505"/>
      <c r="DJ17" s="1505"/>
      <c r="DK17" s="1505"/>
      <c r="DL17" s="1505"/>
      <c r="DM17" s="1505"/>
      <c r="DN17" s="1505"/>
      <c r="DO17" s="1505"/>
      <c r="DP17" s="1505"/>
      <c r="DQ17" s="1505"/>
      <c r="DR17" s="1505"/>
      <c r="DS17" s="1505"/>
      <c r="DT17" s="1505"/>
      <c r="DU17" s="1505"/>
      <c r="DV17" s="1505"/>
      <c r="DW17" s="1505"/>
      <c r="DX17" s="1505"/>
      <c r="DY17" s="1505"/>
      <c r="DZ17" s="1505"/>
      <c r="EA17" s="1505"/>
    </row>
    <row r="18" spans="1:131" s="1506" customFormat="1" ht="102">
      <c r="A18" s="1492">
        <v>4</v>
      </c>
      <c r="B18" s="1499" t="s">
        <v>2143</v>
      </c>
      <c r="C18" s="1494"/>
      <c r="D18" s="1495"/>
      <c r="E18" s="1500"/>
      <c r="F18" s="1500">
        <f t="shared" ref="F18:F31" si="0">SUM(D18*E18)</f>
        <v>0</v>
      </c>
      <c r="G18" s="1505"/>
      <c r="H18" s="1505"/>
      <c r="I18" s="1505"/>
      <c r="J18" s="1505"/>
      <c r="K18" s="1505"/>
      <c r="L18" s="1505"/>
      <c r="M18" s="1505"/>
      <c r="N18" s="1505"/>
      <c r="O18" s="1505"/>
      <c r="P18" s="1505"/>
      <c r="Q18" s="1505"/>
      <c r="R18" s="1505"/>
      <c r="S18" s="1505"/>
      <c r="T18" s="1505"/>
      <c r="U18" s="1505"/>
      <c r="V18" s="1505"/>
      <c r="W18" s="1505"/>
      <c r="X18" s="1505"/>
      <c r="Y18" s="1505"/>
      <c r="Z18" s="1505"/>
      <c r="AA18" s="1505"/>
      <c r="AB18" s="1505"/>
      <c r="AC18" s="1505"/>
      <c r="AD18" s="1505"/>
      <c r="AE18" s="1505"/>
      <c r="AF18" s="1505"/>
      <c r="AG18" s="1505"/>
      <c r="AH18" s="1505"/>
      <c r="AI18" s="1505"/>
      <c r="AJ18" s="1505"/>
      <c r="AK18" s="1505"/>
      <c r="AL18" s="1505"/>
      <c r="AM18" s="1505"/>
      <c r="AN18" s="1505"/>
      <c r="AO18" s="1505"/>
      <c r="AP18" s="1505"/>
      <c r="AQ18" s="1505"/>
      <c r="AR18" s="1505"/>
      <c r="AS18" s="1505"/>
      <c r="AT18" s="1505"/>
      <c r="AU18" s="1505"/>
      <c r="AV18" s="1505"/>
      <c r="AW18" s="1505"/>
      <c r="AX18" s="1505"/>
      <c r="AY18" s="1505"/>
      <c r="AZ18" s="1505"/>
      <c r="BA18" s="1505"/>
      <c r="BB18" s="1505"/>
      <c r="BC18" s="1505"/>
      <c r="BD18" s="1505"/>
      <c r="BE18" s="1505"/>
      <c r="BF18" s="1505"/>
      <c r="BG18" s="1505"/>
      <c r="BH18" s="1505"/>
      <c r="BI18" s="1505"/>
      <c r="BJ18" s="1505"/>
      <c r="BK18" s="1505"/>
      <c r="BL18" s="1505"/>
      <c r="BM18" s="1505"/>
      <c r="BN18" s="1505"/>
      <c r="BO18" s="1505"/>
      <c r="BP18" s="1505"/>
      <c r="BQ18" s="1505"/>
      <c r="BR18" s="1505"/>
      <c r="BS18" s="1505"/>
      <c r="BT18" s="1505"/>
      <c r="BU18" s="1505"/>
      <c r="BV18" s="1505"/>
      <c r="BW18" s="1505"/>
      <c r="BX18" s="1505"/>
      <c r="BY18" s="1505"/>
      <c r="BZ18" s="1505"/>
      <c r="CA18" s="1505"/>
      <c r="CB18" s="1505"/>
      <c r="CC18" s="1505"/>
      <c r="CD18" s="1505"/>
      <c r="CE18" s="1505"/>
      <c r="CF18" s="1505"/>
      <c r="CG18" s="1505"/>
      <c r="CH18" s="1505"/>
      <c r="CI18" s="1505"/>
      <c r="CJ18" s="1505"/>
      <c r="CK18" s="1505"/>
      <c r="CL18" s="1505"/>
      <c r="CM18" s="1505"/>
      <c r="CN18" s="1505"/>
      <c r="CO18" s="1505"/>
      <c r="CP18" s="1505"/>
      <c r="CQ18" s="1505"/>
      <c r="CR18" s="1505"/>
      <c r="CS18" s="1505"/>
      <c r="CT18" s="1505"/>
      <c r="CU18" s="1505"/>
      <c r="CV18" s="1505"/>
      <c r="CW18" s="1505"/>
      <c r="CX18" s="1505"/>
      <c r="CY18" s="1505"/>
      <c r="CZ18" s="1505"/>
      <c r="DA18" s="1505"/>
      <c r="DB18" s="1505"/>
      <c r="DC18" s="1505"/>
      <c r="DD18" s="1505"/>
      <c r="DE18" s="1505"/>
      <c r="DF18" s="1505"/>
      <c r="DG18" s="1505"/>
      <c r="DH18" s="1505"/>
      <c r="DI18" s="1505"/>
      <c r="DJ18" s="1505"/>
      <c r="DK18" s="1505"/>
      <c r="DL18" s="1505"/>
      <c r="DM18" s="1505"/>
      <c r="DN18" s="1505"/>
      <c r="DO18" s="1505"/>
      <c r="DP18" s="1505"/>
      <c r="DQ18" s="1505"/>
      <c r="DR18" s="1505"/>
      <c r="DS18" s="1505"/>
      <c r="DT18" s="1505"/>
      <c r="DU18" s="1505"/>
      <c r="DV18" s="1505"/>
      <c r="DW18" s="1505"/>
      <c r="DX18" s="1505"/>
      <c r="DY18" s="1505"/>
      <c r="DZ18" s="1505"/>
      <c r="EA18" s="1505"/>
    </row>
    <row r="19" spans="1:131" s="1506" customFormat="1">
      <c r="A19" s="1492"/>
      <c r="B19" s="1498" t="s">
        <v>2142</v>
      </c>
      <c r="C19" s="1494"/>
      <c r="D19" s="1495"/>
      <c r="E19" s="1500"/>
      <c r="F19" s="1500">
        <f t="shared" si="0"/>
        <v>0</v>
      </c>
      <c r="G19" s="1505"/>
      <c r="H19" s="1505"/>
      <c r="I19" s="1505"/>
      <c r="J19" s="1505"/>
      <c r="K19" s="1505"/>
      <c r="L19" s="1505"/>
      <c r="M19" s="1505"/>
      <c r="N19" s="1505"/>
      <c r="O19" s="1505"/>
      <c r="P19" s="1505"/>
      <c r="Q19" s="1505"/>
      <c r="R19" s="1505"/>
      <c r="S19" s="1505"/>
      <c r="T19" s="1505"/>
      <c r="U19" s="1505"/>
      <c r="V19" s="1505"/>
      <c r="W19" s="1505"/>
      <c r="X19" s="1505"/>
      <c r="Y19" s="1505"/>
      <c r="Z19" s="1505"/>
      <c r="AA19" s="1505"/>
      <c r="AB19" s="1505"/>
      <c r="AC19" s="1505"/>
      <c r="AD19" s="1505"/>
      <c r="AE19" s="1505"/>
      <c r="AF19" s="1505"/>
      <c r="AG19" s="1505"/>
      <c r="AH19" s="1505"/>
      <c r="AI19" s="1505"/>
      <c r="AJ19" s="1505"/>
      <c r="AK19" s="1505"/>
      <c r="AL19" s="1505"/>
      <c r="AM19" s="1505"/>
      <c r="AN19" s="1505"/>
      <c r="AO19" s="1505"/>
      <c r="AP19" s="1505"/>
      <c r="AQ19" s="1505"/>
      <c r="AR19" s="1505"/>
      <c r="AS19" s="1505"/>
      <c r="AT19" s="1505"/>
      <c r="AU19" s="1505"/>
      <c r="AV19" s="1505"/>
      <c r="AW19" s="1505"/>
      <c r="AX19" s="1505"/>
      <c r="AY19" s="1505"/>
      <c r="AZ19" s="1505"/>
      <c r="BA19" s="1505"/>
      <c r="BB19" s="1505"/>
      <c r="BC19" s="1505"/>
      <c r="BD19" s="1505"/>
      <c r="BE19" s="1505"/>
      <c r="BF19" s="1505"/>
      <c r="BG19" s="1505"/>
      <c r="BH19" s="1505"/>
      <c r="BI19" s="1505"/>
      <c r="BJ19" s="1505"/>
      <c r="BK19" s="1505"/>
      <c r="BL19" s="1505"/>
      <c r="BM19" s="1505"/>
      <c r="BN19" s="1505"/>
      <c r="BO19" s="1505"/>
      <c r="BP19" s="1505"/>
      <c r="BQ19" s="1505"/>
      <c r="BR19" s="1505"/>
      <c r="BS19" s="1505"/>
      <c r="BT19" s="1505"/>
      <c r="BU19" s="1505"/>
      <c r="BV19" s="1505"/>
      <c r="BW19" s="1505"/>
      <c r="BX19" s="1505"/>
      <c r="BY19" s="1505"/>
      <c r="BZ19" s="1505"/>
      <c r="CA19" s="1505"/>
      <c r="CB19" s="1505"/>
      <c r="CC19" s="1505"/>
      <c r="CD19" s="1505"/>
      <c r="CE19" s="1505"/>
      <c r="CF19" s="1505"/>
      <c r="CG19" s="1505"/>
      <c r="CH19" s="1505"/>
      <c r="CI19" s="1505"/>
      <c r="CJ19" s="1505"/>
      <c r="CK19" s="1505"/>
      <c r="CL19" s="1505"/>
      <c r="CM19" s="1505"/>
      <c r="CN19" s="1505"/>
      <c r="CO19" s="1505"/>
      <c r="CP19" s="1505"/>
      <c r="CQ19" s="1505"/>
      <c r="CR19" s="1505"/>
      <c r="CS19" s="1505"/>
      <c r="CT19" s="1505"/>
      <c r="CU19" s="1505"/>
      <c r="CV19" s="1505"/>
      <c r="CW19" s="1505"/>
      <c r="CX19" s="1505"/>
      <c r="CY19" s="1505"/>
      <c r="CZ19" s="1505"/>
      <c r="DA19" s="1505"/>
      <c r="DB19" s="1505"/>
      <c r="DC19" s="1505"/>
      <c r="DD19" s="1505"/>
      <c r="DE19" s="1505"/>
      <c r="DF19" s="1505"/>
      <c r="DG19" s="1505"/>
      <c r="DH19" s="1505"/>
      <c r="DI19" s="1505"/>
      <c r="DJ19" s="1505"/>
      <c r="DK19" s="1505"/>
      <c r="DL19" s="1505"/>
      <c r="DM19" s="1505"/>
      <c r="DN19" s="1505"/>
      <c r="DO19" s="1505"/>
      <c r="DP19" s="1505"/>
      <c r="DQ19" s="1505"/>
      <c r="DR19" s="1505"/>
      <c r="DS19" s="1505"/>
      <c r="DT19" s="1505"/>
      <c r="DU19" s="1505"/>
      <c r="DV19" s="1505"/>
      <c r="DW19" s="1505"/>
      <c r="DX19" s="1505"/>
      <c r="DY19" s="1505"/>
      <c r="DZ19" s="1505"/>
      <c r="EA19" s="1505"/>
    </row>
    <row r="20" spans="1:131" s="1506" customFormat="1">
      <c r="A20" s="1492"/>
      <c r="B20" s="1499" t="s">
        <v>2141</v>
      </c>
      <c r="C20" s="1494" t="s">
        <v>321</v>
      </c>
      <c r="D20" s="1495">
        <v>60</v>
      </c>
      <c r="E20" s="1500"/>
      <c r="F20" s="1500">
        <f t="shared" si="0"/>
        <v>0</v>
      </c>
      <c r="G20" s="1505"/>
      <c r="H20" s="1505"/>
      <c r="I20" s="1505"/>
      <c r="J20" s="1505"/>
      <c r="K20" s="1505"/>
      <c r="L20" s="1505"/>
      <c r="M20" s="1505"/>
      <c r="N20" s="1505"/>
      <c r="O20" s="1505"/>
      <c r="P20" s="1505"/>
      <c r="Q20" s="1505"/>
      <c r="R20" s="1505"/>
      <c r="S20" s="1505"/>
      <c r="T20" s="1505"/>
      <c r="U20" s="1505"/>
      <c r="V20" s="1505"/>
      <c r="W20" s="1505"/>
      <c r="X20" s="1505"/>
      <c r="Y20" s="1505"/>
      <c r="Z20" s="1505"/>
      <c r="AA20" s="1505"/>
      <c r="AB20" s="1505"/>
      <c r="AC20" s="1505"/>
      <c r="AD20" s="1505"/>
      <c r="AE20" s="1505"/>
      <c r="AF20" s="1505"/>
      <c r="AG20" s="1505"/>
      <c r="AH20" s="1505"/>
      <c r="AI20" s="1505"/>
      <c r="AJ20" s="1505"/>
      <c r="AK20" s="1505"/>
      <c r="AL20" s="1505"/>
      <c r="AM20" s="1505"/>
      <c r="AN20" s="1505"/>
      <c r="AO20" s="1505"/>
      <c r="AP20" s="1505"/>
      <c r="AQ20" s="1505"/>
      <c r="AR20" s="1505"/>
      <c r="AS20" s="1505"/>
      <c r="AT20" s="1505"/>
      <c r="AU20" s="1505"/>
      <c r="AV20" s="1505"/>
      <c r="AW20" s="1505"/>
      <c r="AX20" s="1505"/>
      <c r="AY20" s="1505"/>
      <c r="AZ20" s="1505"/>
      <c r="BA20" s="1505"/>
      <c r="BB20" s="1505"/>
      <c r="BC20" s="1505"/>
      <c r="BD20" s="1505"/>
      <c r="BE20" s="1505"/>
      <c r="BF20" s="1505"/>
      <c r="BG20" s="1505"/>
      <c r="BH20" s="1505"/>
      <c r="BI20" s="1505"/>
      <c r="BJ20" s="1505"/>
      <c r="BK20" s="1505"/>
      <c r="BL20" s="1505"/>
      <c r="BM20" s="1505"/>
      <c r="BN20" s="1505"/>
      <c r="BO20" s="1505"/>
      <c r="BP20" s="1505"/>
      <c r="BQ20" s="1505"/>
      <c r="BR20" s="1505"/>
      <c r="BS20" s="1505"/>
      <c r="BT20" s="1505"/>
      <c r="BU20" s="1505"/>
      <c r="BV20" s="1505"/>
      <c r="BW20" s="1505"/>
      <c r="BX20" s="1505"/>
      <c r="BY20" s="1505"/>
      <c r="BZ20" s="1505"/>
      <c r="CA20" s="1505"/>
      <c r="CB20" s="1505"/>
      <c r="CC20" s="1505"/>
      <c r="CD20" s="1505"/>
      <c r="CE20" s="1505"/>
      <c r="CF20" s="1505"/>
      <c r="CG20" s="1505"/>
      <c r="CH20" s="1505"/>
      <c r="CI20" s="1505"/>
      <c r="CJ20" s="1505"/>
      <c r="CK20" s="1505"/>
      <c r="CL20" s="1505"/>
      <c r="CM20" s="1505"/>
      <c r="CN20" s="1505"/>
      <c r="CO20" s="1505"/>
      <c r="CP20" s="1505"/>
      <c r="CQ20" s="1505"/>
      <c r="CR20" s="1505"/>
      <c r="CS20" s="1505"/>
      <c r="CT20" s="1505"/>
      <c r="CU20" s="1505"/>
      <c r="CV20" s="1505"/>
      <c r="CW20" s="1505"/>
      <c r="CX20" s="1505"/>
      <c r="CY20" s="1505"/>
      <c r="CZ20" s="1505"/>
      <c r="DA20" s="1505"/>
      <c r="DB20" s="1505"/>
      <c r="DC20" s="1505"/>
      <c r="DD20" s="1505"/>
      <c r="DE20" s="1505"/>
      <c r="DF20" s="1505"/>
      <c r="DG20" s="1505"/>
      <c r="DH20" s="1505"/>
      <c r="DI20" s="1505"/>
      <c r="DJ20" s="1505"/>
      <c r="DK20" s="1505"/>
      <c r="DL20" s="1505"/>
      <c r="DM20" s="1505"/>
      <c r="DN20" s="1505"/>
      <c r="DO20" s="1505"/>
      <c r="DP20" s="1505"/>
      <c r="DQ20" s="1505"/>
      <c r="DR20" s="1505"/>
      <c r="DS20" s="1505"/>
      <c r="DT20" s="1505"/>
      <c r="DU20" s="1505"/>
      <c r="DV20" s="1505"/>
      <c r="DW20" s="1505"/>
      <c r="DX20" s="1505"/>
      <c r="DY20" s="1505"/>
      <c r="DZ20" s="1505"/>
      <c r="EA20" s="1505"/>
    </row>
    <row r="21" spans="1:131" s="1506" customFormat="1">
      <c r="A21" s="1492"/>
      <c r="B21" s="1498" t="s">
        <v>2140</v>
      </c>
      <c r="C21" s="1494" t="s">
        <v>321</v>
      </c>
      <c r="D21" s="1495">
        <v>60</v>
      </c>
      <c r="E21" s="1500"/>
      <c r="F21" s="1500">
        <f t="shared" si="0"/>
        <v>0</v>
      </c>
      <c r="G21" s="1505"/>
      <c r="H21" s="1505"/>
      <c r="I21" s="1505"/>
      <c r="J21" s="1505"/>
      <c r="K21" s="1505"/>
      <c r="L21" s="1505"/>
      <c r="M21" s="1505"/>
      <c r="N21" s="1505"/>
      <c r="O21" s="1505"/>
      <c r="P21" s="1505"/>
      <c r="Q21" s="1505"/>
      <c r="R21" s="1505"/>
      <c r="S21" s="1505"/>
      <c r="T21" s="1505"/>
      <c r="U21" s="1505"/>
      <c r="V21" s="1505"/>
      <c r="W21" s="1505"/>
      <c r="X21" s="1505"/>
      <c r="Y21" s="1505"/>
      <c r="Z21" s="1505"/>
      <c r="AA21" s="1505"/>
      <c r="AB21" s="1505"/>
      <c r="AC21" s="1505"/>
      <c r="AD21" s="1505"/>
      <c r="AE21" s="1505"/>
      <c r="AF21" s="1505"/>
      <c r="AG21" s="1505"/>
      <c r="AH21" s="1505"/>
      <c r="AI21" s="1505"/>
      <c r="AJ21" s="1505"/>
      <c r="AK21" s="1505"/>
      <c r="AL21" s="1505"/>
      <c r="AM21" s="1505"/>
      <c r="AN21" s="1505"/>
      <c r="AO21" s="1505"/>
      <c r="AP21" s="1505"/>
      <c r="AQ21" s="1505"/>
      <c r="AR21" s="1505"/>
      <c r="AS21" s="1505"/>
      <c r="AT21" s="1505"/>
      <c r="AU21" s="1505"/>
      <c r="AV21" s="1505"/>
      <c r="AW21" s="1505"/>
      <c r="AX21" s="1505"/>
      <c r="AY21" s="1505"/>
      <c r="AZ21" s="1505"/>
      <c r="BA21" s="1505"/>
      <c r="BB21" s="1505"/>
      <c r="BC21" s="1505"/>
      <c r="BD21" s="1505"/>
      <c r="BE21" s="1505"/>
      <c r="BF21" s="1505"/>
      <c r="BG21" s="1505"/>
      <c r="BH21" s="1505"/>
      <c r="BI21" s="1505"/>
      <c r="BJ21" s="1505"/>
      <c r="BK21" s="1505"/>
      <c r="BL21" s="1505"/>
      <c r="BM21" s="1505"/>
      <c r="BN21" s="1505"/>
      <c r="BO21" s="1505"/>
      <c r="BP21" s="1505"/>
      <c r="BQ21" s="1505"/>
      <c r="BR21" s="1505"/>
      <c r="BS21" s="1505"/>
      <c r="BT21" s="1505"/>
      <c r="BU21" s="1505"/>
      <c r="BV21" s="1505"/>
      <c r="BW21" s="1505"/>
      <c r="BX21" s="1505"/>
      <c r="BY21" s="1505"/>
      <c r="BZ21" s="1505"/>
      <c r="CA21" s="1505"/>
      <c r="CB21" s="1505"/>
      <c r="CC21" s="1505"/>
      <c r="CD21" s="1505"/>
      <c r="CE21" s="1505"/>
      <c r="CF21" s="1505"/>
      <c r="CG21" s="1505"/>
      <c r="CH21" s="1505"/>
      <c r="CI21" s="1505"/>
      <c r="CJ21" s="1505"/>
      <c r="CK21" s="1505"/>
      <c r="CL21" s="1505"/>
      <c r="CM21" s="1505"/>
      <c r="CN21" s="1505"/>
      <c r="CO21" s="1505"/>
      <c r="CP21" s="1505"/>
      <c r="CQ21" s="1505"/>
      <c r="CR21" s="1505"/>
      <c r="CS21" s="1505"/>
      <c r="CT21" s="1505"/>
      <c r="CU21" s="1505"/>
      <c r="CV21" s="1505"/>
      <c r="CW21" s="1505"/>
      <c r="CX21" s="1505"/>
      <c r="CY21" s="1505"/>
      <c r="CZ21" s="1505"/>
      <c r="DA21" s="1505"/>
      <c r="DB21" s="1505"/>
      <c r="DC21" s="1505"/>
      <c r="DD21" s="1505"/>
      <c r="DE21" s="1505"/>
      <c r="DF21" s="1505"/>
      <c r="DG21" s="1505"/>
      <c r="DH21" s="1505"/>
      <c r="DI21" s="1505"/>
      <c r="DJ21" s="1505"/>
      <c r="DK21" s="1505"/>
      <c r="DL21" s="1505"/>
      <c r="DM21" s="1505"/>
      <c r="DN21" s="1505"/>
      <c r="DO21" s="1505"/>
      <c r="DP21" s="1505"/>
      <c r="DQ21" s="1505"/>
      <c r="DR21" s="1505"/>
      <c r="DS21" s="1505"/>
      <c r="DT21" s="1505"/>
      <c r="DU21" s="1505"/>
      <c r="DV21" s="1505"/>
      <c r="DW21" s="1505"/>
      <c r="DX21" s="1505"/>
      <c r="DY21" s="1505"/>
      <c r="DZ21" s="1505"/>
      <c r="EA21" s="1505"/>
    </row>
    <row r="22" spans="1:131" s="1506" customFormat="1">
      <c r="A22" s="1492"/>
      <c r="B22" s="1499"/>
      <c r="C22" s="1494"/>
      <c r="D22" s="1495"/>
      <c r="E22" s="1500"/>
      <c r="F22" s="1500"/>
      <c r="G22" s="1505"/>
      <c r="H22" s="1505"/>
      <c r="I22" s="1505"/>
      <c r="J22" s="1505"/>
      <c r="K22" s="1505"/>
      <c r="L22" s="1505"/>
      <c r="M22" s="1505"/>
      <c r="N22" s="1505"/>
      <c r="O22" s="1505"/>
      <c r="P22" s="1505"/>
      <c r="Q22" s="1505"/>
      <c r="R22" s="1505"/>
      <c r="S22" s="1505"/>
      <c r="T22" s="1505"/>
      <c r="U22" s="1505"/>
      <c r="V22" s="1505"/>
      <c r="W22" s="1505"/>
      <c r="X22" s="1505"/>
      <c r="Y22" s="1505"/>
      <c r="Z22" s="1505"/>
      <c r="AA22" s="1505"/>
      <c r="AB22" s="1505"/>
      <c r="AC22" s="1505"/>
      <c r="AD22" s="1505"/>
      <c r="AE22" s="1505"/>
      <c r="AF22" s="1505"/>
      <c r="AG22" s="1505"/>
      <c r="AH22" s="1505"/>
      <c r="AI22" s="1505"/>
      <c r="AJ22" s="1505"/>
      <c r="AK22" s="1505"/>
      <c r="AL22" s="1505"/>
      <c r="AM22" s="1505"/>
      <c r="AN22" s="1505"/>
      <c r="AO22" s="1505"/>
      <c r="AP22" s="1505"/>
      <c r="AQ22" s="1505"/>
      <c r="AR22" s="1505"/>
      <c r="AS22" s="1505"/>
      <c r="AT22" s="1505"/>
      <c r="AU22" s="1505"/>
      <c r="AV22" s="1505"/>
      <c r="AW22" s="1505"/>
      <c r="AX22" s="1505"/>
      <c r="AY22" s="1505"/>
      <c r="AZ22" s="1505"/>
      <c r="BA22" s="1505"/>
      <c r="BB22" s="1505"/>
      <c r="BC22" s="1505"/>
      <c r="BD22" s="1505"/>
      <c r="BE22" s="1505"/>
      <c r="BF22" s="1505"/>
      <c r="BG22" s="1505"/>
      <c r="BH22" s="1505"/>
      <c r="BI22" s="1505"/>
      <c r="BJ22" s="1505"/>
      <c r="BK22" s="1505"/>
      <c r="BL22" s="1505"/>
      <c r="BM22" s="1505"/>
      <c r="BN22" s="1505"/>
      <c r="BO22" s="1505"/>
      <c r="BP22" s="1505"/>
      <c r="BQ22" s="1505"/>
      <c r="BR22" s="1505"/>
      <c r="BS22" s="1505"/>
      <c r="BT22" s="1505"/>
      <c r="BU22" s="1505"/>
      <c r="BV22" s="1505"/>
      <c r="BW22" s="1505"/>
      <c r="BX22" s="1505"/>
      <c r="BY22" s="1505"/>
      <c r="BZ22" s="1505"/>
      <c r="CA22" s="1505"/>
      <c r="CB22" s="1505"/>
      <c r="CC22" s="1505"/>
      <c r="CD22" s="1505"/>
      <c r="CE22" s="1505"/>
      <c r="CF22" s="1505"/>
      <c r="CG22" s="1505"/>
      <c r="CH22" s="1505"/>
      <c r="CI22" s="1505"/>
      <c r="CJ22" s="1505"/>
      <c r="CK22" s="1505"/>
      <c r="CL22" s="1505"/>
      <c r="CM22" s="1505"/>
      <c r="CN22" s="1505"/>
      <c r="CO22" s="1505"/>
      <c r="CP22" s="1505"/>
      <c r="CQ22" s="1505"/>
      <c r="CR22" s="1505"/>
      <c r="CS22" s="1505"/>
      <c r="CT22" s="1505"/>
      <c r="CU22" s="1505"/>
      <c r="CV22" s="1505"/>
      <c r="CW22" s="1505"/>
      <c r="CX22" s="1505"/>
      <c r="CY22" s="1505"/>
      <c r="CZ22" s="1505"/>
      <c r="DA22" s="1505"/>
      <c r="DB22" s="1505"/>
      <c r="DC22" s="1505"/>
      <c r="DD22" s="1505"/>
      <c r="DE22" s="1505"/>
      <c r="DF22" s="1505"/>
      <c r="DG22" s="1505"/>
      <c r="DH22" s="1505"/>
      <c r="DI22" s="1505"/>
      <c r="DJ22" s="1505"/>
      <c r="DK22" s="1505"/>
      <c r="DL22" s="1505"/>
      <c r="DM22" s="1505"/>
      <c r="DN22" s="1505"/>
      <c r="DO22" s="1505"/>
      <c r="DP22" s="1505"/>
      <c r="DQ22" s="1505"/>
      <c r="DR22" s="1505"/>
      <c r="DS22" s="1505"/>
      <c r="DT22" s="1505"/>
      <c r="DU22" s="1505"/>
      <c r="DV22" s="1505"/>
      <c r="DW22" s="1505"/>
      <c r="DX22" s="1505"/>
      <c r="DY22" s="1505"/>
      <c r="DZ22" s="1505"/>
      <c r="EA22" s="1505"/>
    </row>
    <row r="23" spans="1:131" s="1506" customFormat="1" ht="51">
      <c r="A23" s="1492">
        <v>5</v>
      </c>
      <c r="B23" s="1498" t="s">
        <v>2139</v>
      </c>
      <c r="C23" s="1494"/>
      <c r="D23" s="1495"/>
      <c r="E23" s="1500"/>
      <c r="F23" s="1500">
        <f t="shared" si="0"/>
        <v>0</v>
      </c>
      <c r="G23" s="1505"/>
      <c r="H23" s="1505"/>
      <c r="I23" s="1505"/>
      <c r="J23" s="1505"/>
      <c r="K23" s="1505"/>
      <c r="L23" s="1505"/>
      <c r="M23" s="1505"/>
      <c r="N23" s="1505"/>
      <c r="O23" s="1505"/>
      <c r="P23" s="1505"/>
      <c r="Q23" s="1505"/>
      <c r="R23" s="1505"/>
      <c r="S23" s="1505"/>
      <c r="T23" s="1505"/>
      <c r="U23" s="1505"/>
      <c r="V23" s="1505"/>
      <c r="W23" s="1505"/>
      <c r="X23" s="1505"/>
      <c r="Y23" s="1505"/>
      <c r="Z23" s="1505"/>
      <c r="AA23" s="1505"/>
      <c r="AB23" s="1505"/>
      <c r="AC23" s="1505"/>
      <c r="AD23" s="1505"/>
      <c r="AE23" s="1505"/>
      <c r="AF23" s="1505"/>
      <c r="AG23" s="1505"/>
      <c r="AH23" s="1505"/>
      <c r="AI23" s="1505"/>
      <c r="AJ23" s="1505"/>
      <c r="AK23" s="1505"/>
      <c r="AL23" s="1505"/>
      <c r="AM23" s="1505"/>
      <c r="AN23" s="1505"/>
      <c r="AO23" s="1505"/>
      <c r="AP23" s="1505"/>
      <c r="AQ23" s="1505"/>
      <c r="AR23" s="1505"/>
      <c r="AS23" s="1505"/>
      <c r="AT23" s="1505"/>
      <c r="AU23" s="1505"/>
      <c r="AV23" s="1505"/>
      <c r="AW23" s="1505"/>
      <c r="AX23" s="1505"/>
      <c r="AY23" s="1505"/>
      <c r="AZ23" s="1505"/>
      <c r="BA23" s="1505"/>
      <c r="BB23" s="1505"/>
      <c r="BC23" s="1505"/>
      <c r="BD23" s="1505"/>
      <c r="BE23" s="1505"/>
      <c r="BF23" s="1505"/>
      <c r="BG23" s="1505"/>
      <c r="BH23" s="1505"/>
      <c r="BI23" s="1505"/>
      <c r="BJ23" s="1505"/>
      <c r="BK23" s="1505"/>
      <c r="BL23" s="1505"/>
      <c r="BM23" s="1505"/>
      <c r="BN23" s="1505"/>
      <c r="BO23" s="1505"/>
      <c r="BP23" s="1505"/>
      <c r="BQ23" s="1505"/>
      <c r="BR23" s="1505"/>
      <c r="BS23" s="1505"/>
      <c r="BT23" s="1505"/>
      <c r="BU23" s="1505"/>
      <c r="BV23" s="1505"/>
      <c r="BW23" s="1505"/>
      <c r="BX23" s="1505"/>
      <c r="BY23" s="1505"/>
      <c r="BZ23" s="1505"/>
      <c r="CA23" s="1505"/>
      <c r="CB23" s="1505"/>
      <c r="CC23" s="1505"/>
      <c r="CD23" s="1505"/>
      <c r="CE23" s="1505"/>
      <c r="CF23" s="1505"/>
      <c r="CG23" s="1505"/>
      <c r="CH23" s="1505"/>
      <c r="CI23" s="1505"/>
      <c r="CJ23" s="1505"/>
      <c r="CK23" s="1505"/>
      <c r="CL23" s="1505"/>
      <c r="CM23" s="1505"/>
      <c r="CN23" s="1505"/>
      <c r="CO23" s="1505"/>
      <c r="CP23" s="1505"/>
      <c r="CQ23" s="1505"/>
      <c r="CR23" s="1505"/>
      <c r="CS23" s="1505"/>
      <c r="CT23" s="1505"/>
      <c r="CU23" s="1505"/>
      <c r="CV23" s="1505"/>
      <c r="CW23" s="1505"/>
      <c r="CX23" s="1505"/>
      <c r="CY23" s="1505"/>
      <c r="CZ23" s="1505"/>
      <c r="DA23" s="1505"/>
      <c r="DB23" s="1505"/>
      <c r="DC23" s="1505"/>
      <c r="DD23" s="1505"/>
      <c r="DE23" s="1505"/>
      <c r="DF23" s="1505"/>
      <c r="DG23" s="1505"/>
      <c r="DH23" s="1505"/>
      <c r="DI23" s="1505"/>
      <c r="DJ23" s="1505"/>
      <c r="DK23" s="1505"/>
      <c r="DL23" s="1505"/>
      <c r="DM23" s="1505"/>
      <c r="DN23" s="1505"/>
      <c r="DO23" s="1505"/>
      <c r="DP23" s="1505"/>
      <c r="DQ23" s="1505"/>
      <c r="DR23" s="1505"/>
      <c r="DS23" s="1505"/>
      <c r="DT23" s="1505"/>
      <c r="DU23" s="1505"/>
      <c r="DV23" s="1505"/>
      <c r="DW23" s="1505"/>
      <c r="DX23" s="1505"/>
      <c r="DY23" s="1505"/>
      <c r="DZ23" s="1505"/>
      <c r="EA23" s="1505"/>
    </row>
    <row r="24" spans="1:131" s="1506" customFormat="1">
      <c r="A24" s="1507"/>
      <c r="B24" s="1508"/>
      <c r="C24" s="1509" t="s">
        <v>321</v>
      </c>
      <c r="D24" s="1510">
        <v>60</v>
      </c>
      <c r="E24" s="1511"/>
      <c r="F24" s="1512">
        <f t="shared" si="0"/>
        <v>0</v>
      </c>
      <c r="G24" s="1505"/>
      <c r="H24" s="1505"/>
      <c r="I24" s="1505"/>
      <c r="J24" s="1505"/>
      <c r="K24" s="1505"/>
      <c r="L24" s="1505"/>
      <c r="M24" s="1505"/>
      <c r="N24" s="1505"/>
      <c r="O24" s="1505"/>
      <c r="P24" s="1505"/>
      <c r="Q24" s="1505"/>
      <c r="R24" s="1505"/>
      <c r="S24" s="1505"/>
      <c r="T24" s="1505"/>
      <c r="U24" s="1505"/>
      <c r="V24" s="1505"/>
      <c r="W24" s="1505"/>
      <c r="X24" s="1505"/>
      <c r="Y24" s="1505"/>
      <c r="Z24" s="1505"/>
      <c r="AA24" s="1505"/>
      <c r="AB24" s="1505"/>
      <c r="AC24" s="1505"/>
      <c r="AD24" s="1505"/>
      <c r="AE24" s="1505"/>
      <c r="AF24" s="1505"/>
      <c r="AG24" s="1505"/>
      <c r="AH24" s="1505"/>
      <c r="AI24" s="1505"/>
      <c r="AJ24" s="1505"/>
      <c r="AK24" s="1505"/>
      <c r="AL24" s="1505"/>
      <c r="AM24" s="1505"/>
      <c r="AN24" s="1505"/>
      <c r="AO24" s="1505"/>
      <c r="AP24" s="1505"/>
      <c r="AQ24" s="1505"/>
      <c r="AR24" s="1505"/>
      <c r="AS24" s="1505"/>
      <c r="AT24" s="1505"/>
      <c r="AU24" s="1505"/>
      <c r="AV24" s="1505"/>
      <c r="AW24" s="1505"/>
      <c r="AX24" s="1505"/>
      <c r="AY24" s="1505"/>
      <c r="AZ24" s="1505"/>
      <c r="BA24" s="1505"/>
      <c r="BB24" s="1505"/>
      <c r="BC24" s="1505"/>
      <c r="BD24" s="1505"/>
      <c r="BE24" s="1505"/>
      <c r="BF24" s="1505"/>
      <c r="BG24" s="1505"/>
      <c r="BH24" s="1505"/>
      <c r="BI24" s="1505"/>
      <c r="BJ24" s="1505"/>
      <c r="BK24" s="1505"/>
      <c r="BL24" s="1505"/>
      <c r="BM24" s="1505"/>
      <c r="BN24" s="1505"/>
      <c r="BO24" s="1505"/>
      <c r="BP24" s="1505"/>
      <c r="BQ24" s="1505"/>
      <c r="BR24" s="1505"/>
      <c r="BS24" s="1505"/>
      <c r="BT24" s="1505"/>
      <c r="BU24" s="1505"/>
      <c r="BV24" s="1505"/>
      <c r="BW24" s="1505"/>
      <c r="BX24" s="1505"/>
      <c r="BY24" s="1505"/>
      <c r="BZ24" s="1505"/>
      <c r="CA24" s="1505"/>
      <c r="CB24" s="1505"/>
      <c r="CC24" s="1505"/>
      <c r="CD24" s="1505"/>
      <c r="CE24" s="1505"/>
      <c r="CF24" s="1505"/>
      <c r="CG24" s="1505"/>
      <c r="CH24" s="1505"/>
      <c r="CI24" s="1505"/>
      <c r="CJ24" s="1505"/>
      <c r="CK24" s="1505"/>
      <c r="CL24" s="1505"/>
      <c r="CM24" s="1505"/>
      <c r="CN24" s="1505"/>
      <c r="CO24" s="1505"/>
      <c r="CP24" s="1505"/>
      <c r="CQ24" s="1505"/>
      <c r="CR24" s="1505"/>
      <c r="CS24" s="1505"/>
      <c r="CT24" s="1505"/>
      <c r="CU24" s="1505"/>
      <c r="CV24" s="1505"/>
      <c r="CW24" s="1505"/>
      <c r="CX24" s="1505"/>
      <c r="CY24" s="1505"/>
      <c r="CZ24" s="1505"/>
      <c r="DA24" s="1505"/>
      <c r="DB24" s="1505"/>
      <c r="DC24" s="1505"/>
      <c r="DD24" s="1505"/>
      <c r="DE24" s="1505"/>
      <c r="DF24" s="1505"/>
      <c r="DG24" s="1505"/>
      <c r="DH24" s="1505"/>
      <c r="DI24" s="1505"/>
      <c r="DJ24" s="1505"/>
      <c r="DK24" s="1505"/>
      <c r="DL24" s="1505"/>
      <c r="DM24" s="1505"/>
      <c r="DN24" s="1505"/>
      <c r="DO24" s="1505"/>
      <c r="DP24" s="1505"/>
      <c r="DQ24" s="1505"/>
      <c r="DR24" s="1505"/>
      <c r="DS24" s="1505"/>
      <c r="DT24" s="1505"/>
      <c r="DU24" s="1505"/>
      <c r="DV24" s="1505"/>
      <c r="DW24" s="1505"/>
      <c r="DX24" s="1505"/>
      <c r="DY24" s="1505"/>
      <c r="DZ24" s="1505"/>
      <c r="EA24" s="1505"/>
    </row>
    <row r="25" spans="1:131" s="1506" customFormat="1">
      <c r="A25" s="1507"/>
      <c r="B25" s="1508"/>
      <c r="C25" s="1509"/>
      <c r="D25" s="1510"/>
      <c r="E25" s="1511"/>
      <c r="F25" s="1512">
        <f t="shared" si="0"/>
        <v>0</v>
      </c>
      <c r="G25" s="1505"/>
      <c r="H25" s="1505"/>
      <c r="I25" s="1505"/>
      <c r="J25" s="1505"/>
      <c r="K25" s="1505"/>
      <c r="L25" s="1505"/>
      <c r="M25" s="1505"/>
      <c r="N25" s="1505"/>
      <c r="O25" s="1505"/>
      <c r="P25" s="1505"/>
      <c r="Q25" s="1505"/>
      <c r="R25" s="1505"/>
      <c r="S25" s="1505"/>
      <c r="T25" s="1505"/>
      <c r="U25" s="1505"/>
      <c r="V25" s="1505"/>
      <c r="W25" s="1505"/>
      <c r="X25" s="1505"/>
      <c r="Y25" s="1505"/>
      <c r="Z25" s="1505"/>
      <c r="AA25" s="1505"/>
      <c r="AB25" s="1505"/>
      <c r="AC25" s="1505"/>
      <c r="AD25" s="1505"/>
      <c r="AE25" s="1505"/>
      <c r="AF25" s="1505"/>
      <c r="AG25" s="1505"/>
      <c r="AH25" s="1505"/>
      <c r="AI25" s="1505"/>
      <c r="AJ25" s="1505"/>
      <c r="AK25" s="1505"/>
      <c r="AL25" s="1505"/>
      <c r="AM25" s="1505"/>
      <c r="AN25" s="1505"/>
      <c r="AO25" s="1505"/>
      <c r="AP25" s="1505"/>
      <c r="AQ25" s="1505"/>
      <c r="AR25" s="1505"/>
      <c r="AS25" s="1505"/>
      <c r="AT25" s="1505"/>
      <c r="AU25" s="1505"/>
      <c r="AV25" s="1505"/>
      <c r="AW25" s="1505"/>
      <c r="AX25" s="1505"/>
      <c r="AY25" s="1505"/>
      <c r="AZ25" s="1505"/>
      <c r="BA25" s="1505"/>
      <c r="BB25" s="1505"/>
      <c r="BC25" s="1505"/>
      <c r="BD25" s="1505"/>
      <c r="BE25" s="1505"/>
      <c r="BF25" s="1505"/>
      <c r="BG25" s="1505"/>
      <c r="BH25" s="1505"/>
      <c r="BI25" s="1505"/>
      <c r="BJ25" s="1505"/>
      <c r="BK25" s="1505"/>
      <c r="BL25" s="1505"/>
      <c r="BM25" s="1505"/>
      <c r="BN25" s="1505"/>
      <c r="BO25" s="1505"/>
      <c r="BP25" s="1505"/>
      <c r="BQ25" s="1505"/>
      <c r="BR25" s="1505"/>
      <c r="BS25" s="1505"/>
      <c r="BT25" s="1505"/>
      <c r="BU25" s="1505"/>
      <c r="BV25" s="1505"/>
      <c r="BW25" s="1505"/>
      <c r="BX25" s="1505"/>
      <c r="BY25" s="1505"/>
      <c r="BZ25" s="1505"/>
      <c r="CA25" s="1505"/>
      <c r="CB25" s="1505"/>
      <c r="CC25" s="1505"/>
      <c r="CD25" s="1505"/>
      <c r="CE25" s="1505"/>
      <c r="CF25" s="1505"/>
      <c r="CG25" s="1505"/>
      <c r="CH25" s="1505"/>
      <c r="CI25" s="1505"/>
      <c r="CJ25" s="1505"/>
      <c r="CK25" s="1505"/>
      <c r="CL25" s="1505"/>
      <c r="CM25" s="1505"/>
      <c r="CN25" s="1505"/>
      <c r="CO25" s="1505"/>
      <c r="CP25" s="1505"/>
      <c r="CQ25" s="1505"/>
      <c r="CR25" s="1505"/>
      <c r="CS25" s="1505"/>
      <c r="CT25" s="1505"/>
      <c r="CU25" s="1505"/>
      <c r="CV25" s="1505"/>
      <c r="CW25" s="1505"/>
      <c r="CX25" s="1505"/>
      <c r="CY25" s="1505"/>
      <c r="CZ25" s="1505"/>
      <c r="DA25" s="1505"/>
      <c r="DB25" s="1505"/>
      <c r="DC25" s="1505"/>
      <c r="DD25" s="1505"/>
      <c r="DE25" s="1505"/>
      <c r="DF25" s="1505"/>
      <c r="DG25" s="1505"/>
      <c r="DH25" s="1505"/>
      <c r="DI25" s="1505"/>
      <c r="DJ25" s="1505"/>
      <c r="DK25" s="1505"/>
      <c r="DL25" s="1505"/>
      <c r="DM25" s="1505"/>
      <c r="DN25" s="1505"/>
      <c r="DO25" s="1505"/>
      <c r="DP25" s="1505"/>
      <c r="DQ25" s="1505"/>
      <c r="DR25" s="1505"/>
      <c r="DS25" s="1505"/>
      <c r="DT25" s="1505"/>
      <c r="DU25" s="1505"/>
      <c r="DV25" s="1505"/>
      <c r="DW25" s="1505"/>
      <c r="DX25" s="1505"/>
      <c r="DY25" s="1505"/>
      <c r="DZ25" s="1505"/>
      <c r="EA25" s="1505"/>
    </row>
    <row r="26" spans="1:131" s="1506" customFormat="1" ht="89.25">
      <c r="A26" s="1507">
        <v>6</v>
      </c>
      <c r="B26" s="1508" t="s">
        <v>2138</v>
      </c>
      <c r="C26" s="1509" t="s">
        <v>35</v>
      </c>
      <c r="D26" s="1510">
        <v>7</v>
      </c>
      <c r="E26" s="1511"/>
      <c r="F26" s="1512">
        <f t="shared" si="0"/>
        <v>0</v>
      </c>
      <c r="G26" s="1505"/>
      <c r="H26" s="1505"/>
      <c r="I26" s="1505"/>
      <c r="J26" s="1505"/>
      <c r="K26" s="1505"/>
      <c r="L26" s="1505"/>
      <c r="M26" s="1505"/>
      <c r="N26" s="1505"/>
      <c r="O26" s="1505"/>
      <c r="P26" s="1505"/>
      <c r="Q26" s="1505"/>
      <c r="R26" s="1505"/>
      <c r="S26" s="1505"/>
      <c r="T26" s="1505"/>
      <c r="U26" s="1505"/>
      <c r="V26" s="1505"/>
      <c r="W26" s="1505"/>
      <c r="X26" s="1505"/>
      <c r="Y26" s="1505"/>
      <c r="Z26" s="1505"/>
      <c r="AA26" s="1505"/>
      <c r="AB26" s="1505"/>
      <c r="AC26" s="1505"/>
      <c r="AD26" s="1505"/>
      <c r="AE26" s="1505"/>
      <c r="AF26" s="1505"/>
      <c r="AG26" s="1505"/>
      <c r="AH26" s="1505"/>
      <c r="AI26" s="1505"/>
      <c r="AJ26" s="1505"/>
      <c r="AK26" s="1505"/>
      <c r="AL26" s="1505"/>
      <c r="AM26" s="1505"/>
      <c r="AN26" s="1505"/>
      <c r="AO26" s="1505"/>
      <c r="AP26" s="1505"/>
      <c r="AQ26" s="1505"/>
      <c r="AR26" s="1505"/>
      <c r="AS26" s="1505"/>
      <c r="AT26" s="1505"/>
      <c r="AU26" s="1505"/>
      <c r="AV26" s="1505"/>
      <c r="AW26" s="1505"/>
      <c r="AX26" s="1505"/>
      <c r="AY26" s="1505"/>
      <c r="AZ26" s="1505"/>
      <c r="BA26" s="1505"/>
      <c r="BB26" s="1505"/>
      <c r="BC26" s="1505"/>
      <c r="BD26" s="1505"/>
      <c r="BE26" s="1505"/>
      <c r="BF26" s="1505"/>
      <c r="BG26" s="1505"/>
      <c r="BH26" s="1505"/>
      <c r="BI26" s="1505"/>
      <c r="BJ26" s="1505"/>
      <c r="BK26" s="1505"/>
      <c r="BL26" s="1505"/>
      <c r="BM26" s="1505"/>
      <c r="BN26" s="1505"/>
      <c r="BO26" s="1505"/>
      <c r="BP26" s="1505"/>
      <c r="BQ26" s="1505"/>
      <c r="BR26" s="1505"/>
      <c r="BS26" s="1505"/>
      <c r="BT26" s="1505"/>
      <c r="BU26" s="1505"/>
      <c r="BV26" s="1505"/>
      <c r="BW26" s="1505"/>
      <c r="BX26" s="1505"/>
      <c r="BY26" s="1505"/>
      <c r="BZ26" s="1505"/>
      <c r="CA26" s="1505"/>
      <c r="CB26" s="1505"/>
      <c r="CC26" s="1505"/>
      <c r="CD26" s="1505"/>
      <c r="CE26" s="1505"/>
      <c r="CF26" s="1505"/>
      <c r="CG26" s="1505"/>
      <c r="CH26" s="1505"/>
      <c r="CI26" s="1505"/>
      <c r="CJ26" s="1505"/>
      <c r="CK26" s="1505"/>
      <c r="CL26" s="1505"/>
      <c r="CM26" s="1505"/>
      <c r="CN26" s="1505"/>
      <c r="CO26" s="1505"/>
      <c r="CP26" s="1505"/>
      <c r="CQ26" s="1505"/>
      <c r="CR26" s="1505"/>
      <c r="CS26" s="1505"/>
      <c r="CT26" s="1505"/>
      <c r="CU26" s="1505"/>
      <c r="CV26" s="1505"/>
      <c r="CW26" s="1505"/>
      <c r="CX26" s="1505"/>
      <c r="CY26" s="1505"/>
      <c r="CZ26" s="1505"/>
      <c r="DA26" s="1505"/>
      <c r="DB26" s="1505"/>
      <c r="DC26" s="1505"/>
      <c r="DD26" s="1505"/>
      <c r="DE26" s="1505"/>
      <c r="DF26" s="1505"/>
      <c r="DG26" s="1505"/>
      <c r="DH26" s="1505"/>
      <c r="DI26" s="1505"/>
      <c r="DJ26" s="1505"/>
      <c r="DK26" s="1505"/>
      <c r="DL26" s="1505"/>
      <c r="DM26" s="1505"/>
      <c r="DN26" s="1505"/>
      <c r="DO26" s="1505"/>
      <c r="DP26" s="1505"/>
      <c r="DQ26" s="1505"/>
      <c r="DR26" s="1505"/>
      <c r="DS26" s="1505"/>
      <c r="DT26" s="1505"/>
      <c r="DU26" s="1505"/>
      <c r="DV26" s="1505"/>
      <c r="DW26" s="1505"/>
      <c r="DX26" s="1505"/>
      <c r="DY26" s="1505"/>
      <c r="DZ26" s="1505"/>
      <c r="EA26" s="1505"/>
    </row>
    <row r="27" spans="1:131" s="1506" customFormat="1">
      <c r="A27" s="1507"/>
      <c r="B27" s="1508"/>
      <c r="C27" s="1509"/>
      <c r="D27" s="1510"/>
      <c r="E27" s="1511"/>
      <c r="F27" s="1512">
        <f t="shared" si="0"/>
        <v>0</v>
      </c>
      <c r="G27" s="1505"/>
      <c r="H27" s="1505"/>
      <c r="I27" s="1505"/>
      <c r="J27" s="1505"/>
      <c r="K27" s="1505"/>
      <c r="L27" s="1505"/>
      <c r="M27" s="1505"/>
      <c r="N27" s="1505"/>
      <c r="O27" s="1505"/>
      <c r="P27" s="1505"/>
      <c r="Q27" s="1505"/>
      <c r="R27" s="1505"/>
      <c r="S27" s="1505"/>
      <c r="T27" s="1505"/>
      <c r="U27" s="1505"/>
      <c r="V27" s="1505"/>
      <c r="W27" s="1505"/>
      <c r="X27" s="1505"/>
      <c r="Y27" s="1505"/>
      <c r="Z27" s="1505"/>
      <c r="AA27" s="1505"/>
      <c r="AB27" s="1505"/>
      <c r="AC27" s="1505"/>
      <c r="AD27" s="1505"/>
      <c r="AE27" s="1505"/>
      <c r="AF27" s="1505"/>
      <c r="AG27" s="1505"/>
      <c r="AH27" s="1505"/>
      <c r="AI27" s="1505"/>
      <c r="AJ27" s="1505"/>
      <c r="AK27" s="1505"/>
      <c r="AL27" s="1505"/>
      <c r="AM27" s="1505"/>
      <c r="AN27" s="1505"/>
      <c r="AO27" s="1505"/>
      <c r="AP27" s="1505"/>
      <c r="AQ27" s="1505"/>
      <c r="AR27" s="1505"/>
      <c r="AS27" s="1505"/>
      <c r="AT27" s="1505"/>
      <c r="AU27" s="1505"/>
      <c r="AV27" s="1505"/>
      <c r="AW27" s="1505"/>
      <c r="AX27" s="1505"/>
      <c r="AY27" s="1505"/>
      <c r="AZ27" s="1505"/>
      <c r="BA27" s="1505"/>
      <c r="BB27" s="1505"/>
      <c r="BC27" s="1505"/>
      <c r="BD27" s="1505"/>
      <c r="BE27" s="1505"/>
      <c r="BF27" s="1505"/>
      <c r="BG27" s="1505"/>
      <c r="BH27" s="1505"/>
      <c r="BI27" s="1505"/>
      <c r="BJ27" s="1505"/>
      <c r="BK27" s="1505"/>
      <c r="BL27" s="1505"/>
      <c r="BM27" s="1505"/>
      <c r="BN27" s="1505"/>
      <c r="BO27" s="1505"/>
      <c r="BP27" s="1505"/>
      <c r="BQ27" s="1505"/>
      <c r="BR27" s="1505"/>
      <c r="BS27" s="1505"/>
      <c r="BT27" s="1505"/>
      <c r="BU27" s="1505"/>
      <c r="BV27" s="1505"/>
      <c r="BW27" s="1505"/>
      <c r="BX27" s="1505"/>
      <c r="BY27" s="1505"/>
      <c r="BZ27" s="1505"/>
      <c r="CA27" s="1505"/>
      <c r="CB27" s="1505"/>
      <c r="CC27" s="1505"/>
      <c r="CD27" s="1505"/>
      <c r="CE27" s="1505"/>
      <c r="CF27" s="1505"/>
      <c r="CG27" s="1505"/>
      <c r="CH27" s="1505"/>
      <c r="CI27" s="1505"/>
      <c r="CJ27" s="1505"/>
      <c r="CK27" s="1505"/>
      <c r="CL27" s="1505"/>
      <c r="CM27" s="1505"/>
      <c r="CN27" s="1505"/>
      <c r="CO27" s="1505"/>
      <c r="CP27" s="1505"/>
      <c r="CQ27" s="1505"/>
      <c r="CR27" s="1505"/>
      <c r="CS27" s="1505"/>
      <c r="CT27" s="1505"/>
      <c r="CU27" s="1505"/>
      <c r="CV27" s="1505"/>
      <c r="CW27" s="1505"/>
      <c r="CX27" s="1505"/>
      <c r="CY27" s="1505"/>
      <c r="CZ27" s="1505"/>
      <c r="DA27" s="1505"/>
      <c r="DB27" s="1505"/>
      <c r="DC27" s="1505"/>
      <c r="DD27" s="1505"/>
      <c r="DE27" s="1505"/>
      <c r="DF27" s="1505"/>
      <c r="DG27" s="1505"/>
      <c r="DH27" s="1505"/>
      <c r="DI27" s="1505"/>
      <c r="DJ27" s="1505"/>
      <c r="DK27" s="1505"/>
      <c r="DL27" s="1505"/>
      <c r="DM27" s="1505"/>
      <c r="DN27" s="1505"/>
      <c r="DO27" s="1505"/>
      <c r="DP27" s="1505"/>
      <c r="DQ27" s="1505"/>
      <c r="DR27" s="1505"/>
      <c r="DS27" s="1505"/>
      <c r="DT27" s="1505"/>
      <c r="DU27" s="1505"/>
      <c r="DV27" s="1505"/>
      <c r="DW27" s="1505"/>
      <c r="DX27" s="1505"/>
      <c r="DY27" s="1505"/>
      <c r="DZ27" s="1505"/>
      <c r="EA27" s="1505"/>
    </row>
    <row r="28" spans="1:131" s="1506" customFormat="1" ht="114.75">
      <c r="A28" s="1507">
        <v>7</v>
      </c>
      <c r="B28" s="1508" t="s">
        <v>2137</v>
      </c>
      <c r="C28" s="1509" t="s">
        <v>35</v>
      </c>
      <c r="D28" s="1510">
        <v>7</v>
      </c>
      <c r="E28" s="1511"/>
      <c r="F28" s="1512">
        <f t="shared" si="0"/>
        <v>0</v>
      </c>
      <c r="G28" s="1505"/>
      <c r="H28" s="1505"/>
      <c r="I28" s="1505"/>
      <c r="J28" s="1505"/>
      <c r="K28" s="1505"/>
      <c r="L28" s="1505"/>
      <c r="M28" s="1505"/>
      <c r="N28" s="1505"/>
      <c r="O28" s="1505"/>
      <c r="P28" s="1505"/>
      <c r="Q28" s="1505"/>
      <c r="R28" s="1505"/>
      <c r="S28" s="1505"/>
      <c r="T28" s="1505"/>
      <c r="U28" s="1505"/>
      <c r="V28" s="1505"/>
      <c r="W28" s="1505"/>
      <c r="X28" s="1505"/>
      <c r="Y28" s="1505"/>
      <c r="Z28" s="1505"/>
      <c r="AA28" s="1505"/>
      <c r="AB28" s="1505"/>
      <c r="AC28" s="1505"/>
      <c r="AD28" s="1505"/>
      <c r="AE28" s="1505"/>
      <c r="AF28" s="1505"/>
      <c r="AG28" s="1505"/>
      <c r="AH28" s="1505"/>
      <c r="AI28" s="1505"/>
      <c r="AJ28" s="1505"/>
      <c r="AK28" s="1505"/>
      <c r="AL28" s="1505"/>
      <c r="AM28" s="1505"/>
      <c r="AN28" s="1505"/>
      <c r="AO28" s="1505"/>
      <c r="AP28" s="1505"/>
      <c r="AQ28" s="1505"/>
      <c r="AR28" s="1505"/>
      <c r="AS28" s="1505"/>
      <c r="AT28" s="1505"/>
      <c r="AU28" s="1505"/>
      <c r="AV28" s="1505"/>
      <c r="AW28" s="1505"/>
      <c r="AX28" s="1505"/>
      <c r="AY28" s="1505"/>
      <c r="AZ28" s="1505"/>
      <c r="BA28" s="1505"/>
      <c r="BB28" s="1505"/>
      <c r="BC28" s="1505"/>
      <c r="BD28" s="1505"/>
      <c r="BE28" s="1505"/>
      <c r="BF28" s="1505"/>
      <c r="BG28" s="1505"/>
      <c r="BH28" s="1505"/>
      <c r="BI28" s="1505"/>
      <c r="BJ28" s="1505"/>
      <c r="BK28" s="1505"/>
      <c r="BL28" s="1505"/>
      <c r="BM28" s="1505"/>
      <c r="BN28" s="1505"/>
      <c r="BO28" s="1505"/>
      <c r="BP28" s="1505"/>
      <c r="BQ28" s="1505"/>
      <c r="BR28" s="1505"/>
      <c r="BS28" s="1505"/>
      <c r="BT28" s="1505"/>
      <c r="BU28" s="1505"/>
      <c r="BV28" s="1505"/>
      <c r="BW28" s="1505"/>
      <c r="BX28" s="1505"/>
      <c r="BY28" s="1505"/>
      <c r="BZ28" s="1505"/>
      <c r="CA28" s="1505"/>
      <c r="CB28" s="1505"/>
      <c r="CC28" s="1505"/>
      <c r="CD28" s="1505"/>
      <c r="CE28" s="1505"/>
      <c r="CF28" s="1505"/>
      <c r="CG28" s="1505"/>
      <c r="CH28" s="1505"/>
      <c r="CI28" s="1505"/>
      <c r="CJ28" s="1505"/>
      <c r="CK28" s="1505"/>
      <c r="CL28" s="1505"/>
      <c r="CM28" s="1505"/>
      <c r="CN28" s="1505"/>
      <c r="CO28" s="1505"/>
      <c r="CP28" s="1505"/>
      <c r="CQ28" s="1505"/>
      <c r="CR28" s="1505"/>
      <c r="CS28" s="1505"/>
      <c r="CT28" s="1505"/>
      <c r="CU28" s="1505"/>
      <c r="CV28" s="1505"/>
      <c r="CW28" s="1505"/>
      <c r="CX28" s="1505"/>
      <c r="CY28" s="1505"/>
      <c r="CZ28" s="1505"/>
      <c r="DA28" s="1505"/>
      <c r="DB28" s="1505"/>
      <c r="DC28" s="1505"/>
      <c r="DD28" s="1505"/>
      <c r="DE28" s="1505"/>
      <c r="DF28" s="1505"/>
      <c r="DG28" s="1505"/>
      <c r="DH28" s="1505"/>
      <c r="DI28" s="1505"/>
      <c r="DJ28" s="1505"/>
      <c r="DK28" s="1505"/>
      <c r="DL28" s="1505"/>
      <c r="DM28" s="1505"/>
      <c r="DN28" s="1505"/>
      <c r="DO28" s="1505"/>
      <c r="DP28" s="1505"/>
      <c r="DQ28" s="1505"/>
      <c r="DR28" s="1505"/>
      <c r="DS28" s="1505"/>
      <c r="DT28" s="1505"/>
      <c r="DU28" s="1505"/>
      <c r="DV28" s="1505"/>
      <c r="DW28" s="1505"/>
      <c r="DX28" s="1505"/>
      <c r="DY28" s="1505"/>
      <c r="DZ28" s="1505"/>
      <c r="EA28" s="1505"/>
    </row>
    <row r="29" spans="1:131" s="1506" customFormat="1">
      <c r="A29" s="1507"/>
      <c r="B29" s="1508"/>
      <c r="C29" s="1509"/>
      <c r="D29" s="1510"/>
      <c r="E29" s="1511"/>
      <c r="F29" s="1512">
        <f t="shared" si="0"/>
        <v>0</v>
      </c>
      <c r="G29" s="1505"/>
      <c r="H29" s="1505"/>
      <c r="I29" s="1505"/>
      <c r="J29" s="1505"/>
      <c r="K29" s="1505"/>
      <c r="L29" s="1505"/>
      <c r="M29" s="1505"/>
      <c r="N29" s="1505"/>
      <c r="O29" s="1505"/>
      <c r="P29" s="1505"/>
      <c r="Q29" s="1505"/>
      <c r="R29" s="1505"/>
      <c r="S29" s="1505"/>
      <c r="T29" s="1505"/>
      <c r="U29" s="1505"/>
      <c r="V29" s="1505"/>
      <c r="W29" s="1505"/>
      <c r="X29" s="1505"/>
      <c r="Y29" s="1505"/>
      <c r="Z29" s="1505"/>
      <c r="AA29" s="1505"/>
      <c r="AB29" s="1505"/>
      <c r="AC29" s="1505"/>
      <c r="AD29" s="1505"/>
      <c r="AE29" s="1505"/>
      <c r="AF29" s="1505"/>
      <c r="AG29" s="1505"/>
      <c r="AH29" s="1505"/>
      <c r="AI29" s="1505"/>
      <c r="AJ29" s="1505"/>
      <c r="AK29" s="1505"/>
      <c r="AL29" s="1505"/>
      <c r="AM29" s="1505"/>
      <c r="AN29" s="1505"/>
      <c r="AO29" s="1505"/>
      <c r="AP29" s="1505"/>
      <c r="AQ29" s="1505"/>
      <c r="AR29" s="1505"/>
      <c r="AS29" s="1505"/>
      <c r="AT29" s="1505"/>
      <c r="AU29" s="1505"/>
      <c r="AV29" s="1505"/>
      <c r="AW29" s="1505"/>
      <c r="AX29" s="1505"/>
      <c r="AY29" s="1505"/>
      <c r="AZ29" s="1505"/>
      <c r="BA29" s="1505"/>
      <c r="BB29" s="1505"/>
      <c r="BC29" s="1505"/>
      <c r="BD29" s="1505"/>
      <c r="BE29" s="1505"/>
      <c r="BF29" s="1505"/>
      <c r="BG29" s="1505"/>
      <c r="BH29" s="1505"/>
      <c r="BI29" s="1505"/>
      <c r="BJ29" s="1505"/>
      <c r="BK29" s="1505"/>
      <c r="BL29" s="1505"/>
      <c r="BM29" s="1505"/>
      <c r="BN29" s="1505"/>
      <c r="BO29" s="1505"/>
      <c r="BP29" s="1505"/>
      <c r="BQ29" s="1505"/>
      <c r="BR29" s="1505"/>
      <c r="BS29" s="1505"/>
      <c r="BT29" s="1505"/>
      <c r="BU29" s="1505"/>
      <c r="BV29" s="1505"/>
      <c r="BW29" s="1505"/>
      <c r="BX29" s="1505"/>
      <c r="BY29" s="1505"/>
      <c r="BZ29" s="1505"/>
      <c r="CA29" s="1505"/>
      <c r="CB29" s="1505"/>
      <c r="CC29" s="1505"/>
      <c r="CD29" s="1505"/>
      <c r="CE29" s="1505"/>
      <c r="CF29" s="1505"/>
      <c r="CG29" s="1505"/>
      <c r="CH29" s="1505"/>
      <c r="CI29" s="1505"/>
      <c r="CJ29" s="1505"/>
      <c r="CK29" s="1505"/>
      <c r="CL29" s="1505"/>
      <c r="CM29" s="1505"/>
      <c r="CN29" s="1505"/>
      <c r="CO29" s="1505"/>
      <c r="CP29" s="1505"/>
      <c r="CQ29" s="1505"/>
      <c r="CR29" s="1505"/>
      <c r="CS29" s="1505"/>
      <c r="CT29" s="1505"/>
      <c r="CU29" s="1505"/>
      <c r="CV29" s="1505"/>
      <c r="CW29" s="1505"/>
      <c r="CX29" s="1505"/>
      <c r="CY29" s="1505"/>
      <c r="CZ29" s="1505"/>
      <c r="DA29" s="1505"/>
      <c r="DB29" s="1505"/>
      <c r="DC29" s="1505"/>
      <c r="DD29" s="1505"/>
      <c r="DE29" s="1505"/>
      <c r="DF29" s="1505"/>
      <c r="DG29" s="1505"/>
      <c r="DH29" s="1505"/>
      <c r="DI29" s="1505"/>
      <c r="DJ29" s="1505"/>
      <c r="DK29" s="1505"/>
      <c r="DL29" s="1505"/>
      <c r="DM29" s="1505"/>
      <c r="DN29" s="1505"/>
      <c r="DO29" s="1505"/>
      <c r="DP29" s="1505"/>
      <c r="DQ29" s="1505"/>
      <c r="DR29" s="1505"/>
      <c r="DS29" s="1505"/>
      <c r="DT29" s="1505"/>
      <c r="DU29" s="1505"/>
      <c r="DV29" s="1505"/>
      <c r="DW29" s="1505"/>
      <c r="DX29" s="1505"/>
      <c r="DY29" s="1505"/>
      <c r="DZ29" s="1505"/>
      <c r="EA29" s="1505"/>
    </row>
    <row r="30" spans="1:131" s="1506" customFormat="1" ht="38.25">
      <c r="A30" s="1507">
        <v>8</v>
      </c>
      <c r="B30" s="1508" t="s">
        <v>2136</v>
      </c>
      <c r="C30" s="1509" t="s">
        <v>35</v>
      </c>
      <c r="D30" s="1510">
        <v>7</v>
      </c>
      <c r="E30" s="1511"/>
      <c r="F30" s="1512">
        <f t="shared" si="0"/>
        <v>0</v>
      </c>
      <c r="G30" s="1505"/>
      <c r="H30" s="1505"/>
      <c r="I30" s="1505"/>
      <c r="J30" s="1505"/>
      <c r="K30" s="1505"/>
      <c r="L30" s="1505"/>
      <c r="M30" s="1505"/>
      <c r="N30" s="1505"/>
      <c r="O30" s="1505"/>
      <c r="P30" s="1505"/>
      <c r="Q30" s="1505"/>
      <c r="R30" s="1505"/>
      <c r="S30" s="1505"/>
      <c r="T30" s="1505"/>
      <c r="U30" s="1505"/>
      <c r="V30" s="1505"/>
      <c r="W30" s="1505"/>
      <c r="X30" s="1505"/>
      <c r="Y30" s="1505"/>
      <c r="Z30" s="1505"/>
      <c r="AA30" s="1505"/>
      <c r="AB30" s="1505"/>
      <c r="AC30" s="1505"/>
      <c r="AD30" s="1505"/>
      <c r="AE30" s="1505"/>
      <c r="AF30" s="1505"/>
      <c r="AG30" s="1505"/>
      <c r="AH30" s="1505"/>
      <c r="AI30" s="1505"/>
      <c r="AJ30" s="1505"/>
      <c r="AK30" s="1505"/>
      <c r="AL30" s="1505"/>
      <c r="AM30" s="1505"/>
      <c r="AN30" s="1505"/>
      <c r="AO30" s="1505"/>
      <c r="AP30" s="1505"/>
      <c r="AQ30" s="1505"/>
      <c r="AR30" s="1505"/>
      <c r="AS30" s="1505"/>
      <c r="AT30" s="1505"/>
      <c r="AU30" s="1505"/>
      <c r="AV30" s="1505"/>
      <c r="AW30" s="1505"/>
      <c r="AX30" s="1505"/>
      <c r="AY30" s="1505"/>
      <c r="AZ30" s="1505"/>
      <c r="BA30" s="1505"/>
      <c r="BB30" s="1505"/>
      <c r="BC30" s="1505"/>
      <c r="BD30" s="1505"/>
      <c r="BE30" s="1505"/>
      <c r="BF30" s="1505"/>
      <c r="BG30" s="1505"/>
      <c r="BH30" s="1505"/>
      <c r="BI30" s="1505"/>
      <c r="BJ30" s="1505"/>
      <c r="BK30" s="1505"/>
      <c r="BL30" s="1505"/>
      <c r="BM30" s="1505"/>
      <c r="BN30" s="1505"/>
      <c r="BO30" s="1505"/>
      <c r="BP30" s="1505"/>
      <c r="BQ30" s="1505"/>
      <c r="BR30" s="1505"/>
      <c r="BS30" s="1505"/>
      <c r="BT30" s="1505"/>
      <c r="BU30" s="1505"/>
      <c r="BV30" s="1505"/>
      <c r="BW30" s="1505"/>
      <c r="BX30" s="1505"/>
      <c r="BY30" s="1505"/>
      <c r="BZ30" s="1505"/>
      <c r="CA30" s="1505"/>
      <c r="CB30" s="1505"/>
      <c r="CC30" s="1505"/>
      <c r="CD30" s="1505"/>
      <c r="CE30" s="1505"/>
      <c r="CF30" s="1505"/>
      <c r="CG30" s="1505"/>
      <c r="CH30" s="1505"/>
      <c r="CI30" s="1505"/>
      <c r="CJ30" s="1505"/>
      <c r="CK30" s="1505"/>
      <c r="CL30" s="1505"/>
      <c r="CM30" s="1505"/>
      <c r="CN30" s="1505"/>
      <c r="CO30" s="1505"/>
      <c r="CP30" s="1505"/>
      <c r="CQ30" s="1505"/>
      <c r="CR30" s="1505"/>
      <c r="CS30" s="1505"/>
      <c r="CT30" s="1505"/>
      <c r="CU30" s="1505"/>
      <c r="CV30" s="1505"/>
      <c r="CW30" s="1505"/>
      <c r="CX30" s="1505"/>
      <c r="CY30" s="1505"/>
      <c r="CZ30" s="1505"/>
      <c r="DA30" s="1505"/>
      <c r="DB30" s="1505"/>
      <c r="DC30" s="1505"/>
      <c r="DD30" s="1505"/>
      <c r="DE30" s="1505"/>
      <c r="DF30" s="1505"/>
      <c r="DG30" s="1505"/>
      <c r="DH30" s="1505"/>
      <c r="DI30" s="1505"/>
      <c r="DJ30" s="1505"/>
      <c r="DK30" s="1505"/>
      <c r="DL30" s="1505"/>
      <c r="DM30" s="1505"/>
      <c r="DN30" s="1505"/>
      <c r="DO30" s="1505"/>
      <c r="DP30" s="1505"/>
      <c r="DQ30" s="1505"/>
      <c r="DR30" s="1505"/>
      <c r="DS30" s="1505"/>
      <c r="DT30" s="1505"/>
      <c r="DU30" s="1505"/>
      <c r="DV30" s="1505"/>
      <c r="DW30" s="1505"/>
      <c r="DX30" s="1505"/>
      <c r="DY30" s="1505"/>
      <c r="DZ30" s="1505"/>
      <c r="EA30" s="1505"/>
    </row>
    <row r="31" spans="1:131" s="1506" customFormat="1">
      <c r="A31" s="1507"/>
      <c r="B31" s="1508"/>
      <c r="C31" s="1509"/>
      <c r="D31" s="1510"/>
      <c r="E31" s="1511"/>
      <c r="F31" s="1512">
        <f t="shared" si="0"/>
        <v>0</v>
      </c>
      <c r="G31" s="1505"/>
      <c r="H31" s="1505"/>
      <c r="I31" s="1505"/>
      <c r="J31" s="1505"/>
      <c r="K31" s="1505"/>
      <c r="L31" s="1505"/>
      <c r="M31" s="1505"/>
      <c r="N31" s="1505"/>
      <c r="O31" s="1505"/>
      <c r="P31" s="1505"/>
      <c r="Q31" s="1505"/>
      <c r="R31" s="1505"/>
      <c r="S31" s="1505"/>
      <c r="T31" s="1505"/>
      <c r="U31" s="1505"/>
      <c r="V31" s="1505"/>
      <c r="W31" s="1505"/>
      <c r="X31" s="1505"/>
      <c r="Y31" s="1505"/>
      <c r="Z31" s="1505"/>
      <c r="AA31" s="1505"/>
      <c r="AB31" s="1505"/>
      <c r="AC31" s="1505"/>
      <c r="AD31" s="1505"/>
      <c r="AE31" s="1505"/>
      <c r="AF31" s="1505"/>
      <c r="AG31" s="1505"/>
      <c r="AH31" s="1505"/>
      <c r="AI31" s="1505"/>
      <c r="AJ31" s="1505"/>
      <c r="AK31" s="1505"/>
      <c r="AL31" s="1505"/>
      <c r="AM31" s="1505"/>
      <c r="AN31" s="1505"/>
      <c r="AO31" s="1505"/>
      <c r="AP31" s="1505"/>
      <c r="AQ31" s="1505"/>
      <c r="AR31" s="1505"/>
      <c r="AS31" s="1505"/>
      <c r="AT31" s="1505"/>
      <c r="AU31" s="1505"/>
      <c r="AV31" s="1505"/>
      <c r="AW31" s="1505"/>
      <c r="AX31" s="1505"/>
      <c r="AY31" s="1505"/>
      <c r="AZ31" s="1505"/>
      <c r="BA31" s="1505"/>
      <c r="BB31" s="1505"/>
      <c r="BC31" s="1505"/>
      <c r="BD31" s="1505"/>
      <c r="BE31" s="1505"/>
      <c r="BF31" s="1505"/>
      <c r="BG31" s="1505"/>
      <c r="BH31" s="1505"/>
      <c r="BI31" s="1505"/>
      <c r="BJ31" s="1505"/>
      <c r="BK31" s="1505"/>
      <c r="BL31" s="1505"/>
      <c r="BM31" s="1505"/>
      <c r="BN31" s="1505"/>
      <c r="BO31" s="1505"/>
      <c r="BP31" s="1505"/>
      <c r="BQ31" s="1505"/>
      <c r="BR31" s="1505"/>
      <c r="BS31" s="1505"/>
      <c r="BT31" s="1505"/>
      <c r="BU31" s="1505"/>
      <c r="BV31" s="1505"/>
      <c r="BW31" s="1505"/>
      <c r="BX31" s="1505"/>
      <c r="BY31" s="1505"/>
      <c r="BZ31" s="1505"/>
      <c r="CA31" s="1505"/>
      <c r="CB31" s="1505"/>
      <c r="CC31" s="1505"/>
      <c r="CD31" s="1505"/>
      <c r="CE31" s="1505"/>
      <c r="CF31" s="1505"/>
      <c r="CG31" s="1505"/>
      <c r="CH31" s="1505"/>
      <c r="CI31" s="1505"/>
      <c r="CJ31" s="1505"/>
      <c r="CK31" s="1505"/>
      <c r="CL31" s="1505"/>
      <c r="CM31" s="1505"/>
      <c r="CN31" s="1505"/>
      <c r="CO31" s="1505"/>
      <c r="CP31" s="1505"/>
      <c r="CQ31" s="1505"/>
      <c r="CR31" s="1505"/>
      <c r="CS31" s="1505"/>
      <c r="CT31" s="1505"/>
      <c r="CU31" s="1505"/>
      <c r="CV31" s="1505"/>
      <c r="CW31" s="1505"/>
      <c r="CX31" s="1505"/>
      <c r="CY31" s="1505"/>
      <c r="CZ31" s="1505"/>
      <c r="DA31" s="1505"/>
      <c r="DB31" s="1505"/>
      <c r="DC31" s="1505"/>
      <c r="DD31" s="1505"/>
      <c r="DE31" s="1505"/>
      <c r="DF31" s="1505"/>
      <c r="DG31" s="1505"/>
      <c r="DH31" s="1505"/>
      <c r="DI31" s="1505"/>
      <c r="DJ31" s="1505"/>
      <c r="DK31" s="1505"/>
      <c r="DL31" s="1505"/>
      <c r="DM31" s="1505"/>
      <c r="DN31" s="1505"/>
      <c r="DO31" s="1505"/>
      <c r="DP31" s="1505"/>
      <c r="DQ31" s="1505"/>
      <c r="DR31" s="1505"/>
      <c r="DS31" s="1505"/>
      <c r="DT31" s="1505"/>
      <c r="DU31" s="1505"/>
      <c r="DV31" s="1505"/>
      <c r="DW31" s="1505"/>
      <c r="DX31" s="1505"/>
      <c r="DY31" s="1505"/>
      <c r="DZ31" s="1505"/>
      <c r="EA31" s="1505"/>
    </row>
    <row r="32" spans="1:131" s="1506" customFormat="1" ht="51">
      <c r="A32" s="1507">
        <v>9</v>
      </c>
      <c r="B32" s="1508" t="s">
        <v>2135</v>
      </c>
      <c r="C32" s="1509" t="s">
        <v>35</v>
      </c>
      <c r="D32" s="1510">
        <v>7</v>
      </c>
      <c r="E32" s="1511"/>
      <c r="F32" s="1512">
        <f>SUM(D32*E32)</f>
        <v>0</v>
      </c>
      <c r="G32" s="1505"/>
      <c r="H32" s="1505"/>
      <c r="I32" s="1505"/>
      <c r="J32" s="1505"/>
      <c r="K32" s="1505"/>
      <c r="L32" s="1505"/>
      <c r="M32" s="1505"/>
      <c r="N32" s="1505"/>
      <c r="O32" s="1505"/>
      <c r="P32" s="1505"/>
      <c r="Q32" s="1505"/>
      <c r="R32" s="1505"/>
      <c r="S32" s="1505"/>
      <c r="T32" s="1505"/>
      <c r="U32" s="1505"/>
      <c r="V32" s="1505"/>
      <c r="W32" s="1505"/>
      <c r="X32" s="1505"/>
      <c r="Y32" s="1505"/>
      <c r="Z32" s="1505"/>
      <c r="AA32" s="1505"/>
      <c r="AB32" s="1505"/>
      <c r="AC32" s="1505"/>
      <c r="AD32" s="1505"/>
      <c r="AE32" s="1505"/>
      <c r="AF32" s="1505"/>
      <c r="AG32" s="1505"/>
      <c r="AH32" s="1505"/>
      <c r="AI32" s="1505"/>
      <c r="AJ32" s="1505"/>
      <c r="AK32" s="1505"/>
      <c r="AL32" s="1505"/>
      <c r="AM32" s="1505"/>
      <c r="AN32" s="1505"/>
      <c r="AO32" s="1505"/>
      <c r="AP32" s="1505"/>
      <c r="AQ32" s="1505"/>
      <c r="AR32" s="1505"/>
      <c r="AS32" s="1505"/>
      <c r="AT32" s="1505"/>
      <c r="AU32" s="1505"/>
      <c r="AV32" s="1505"/>
      <c r="AW32" s="1505"/>
      <c r="AX32" s="1505"/>
      <c r="AY32" s="1505"/>
      <c r="AZ32" s="1505"/>
      <c r="BA32" s="1505"/>
      <c r="BB32" s="1505"/>
      <c r="BC32" s="1505"/>
      <c r="BD32" s="1505"/>
      <c r="BE32" s="1505"/>
      <c r="BF32" s="1505"/>
      <c r="BG32" s="1505"/>
      <c r="BH32" s="1505"/>
      <c r="BI32" s="1505"/>
      <c r="BJ32" s="1505"/>
      <c r="BK32" s="1505"/>
      <c r="BL32" s="1505"/>
      <c r="BM32" s="1505"/>
      <c r="BN32" s="1505"/>
      <c r="BO32" s="1505"/>
      <c r="BP32" s="1505"/>
      <c r="BQ32" s="1505"/>
      <c r="BR32" s="1505"/>
      <c r="BS32" s="1505"/>
      <c r="BT32" s="1505"/>
      <c r="BU32" s="1505"/>
      <c r="BV32" s="1505"/>
      <c r="BW32" s="1505"/>
      <c r="BX32" s="1505"/>
      <c r="BY32" s="1505"/>
      <c r="BZ32" s="1505"/>
      <c r="CA32" s="1505"/>
      <c r="CB32" s="1505"/>
      <c r="CC32" s="1505"/>
      <c r="CD32" s="1505"/>
      <c r="CE32" s="1505"/>
      <c r="CF32" s="1505"/>
      <c r="CG32" s="1505"/>
      <c r="CH32" s="1505"/>
      <c r="CI32" s="1505"/>
      <c r="CJ32" s="1505"/>
      <c r="CK32" s="1505"/>
      <c r="CL32" s="1505"/>
      <c r="CM32" s="1505"/>
      <c r="CN32" s="1505"/>
      <c r="CO32" s="1505"/>
      <c r="CP32" s="1505"/>
      <c r="CQ32" s="1505"/>
      <c r="CR32" s="1505"/>
      <c r="CS32" s="1505"/>
      <c r="CT32" s="1505"/>
      <c r="CU32" s="1505"/>
      <c r="CV32" s="1505"/>
      <c r="CW32" s="1505"/>
      <c r="CX32" s="1505"/>
      <c r="CY32" s="1505"/>
      <c r="CZ32" s="1505"/>
      <c r="DA32" s="1505"/>
      <c r="DB32" s="1505"/>
      <c r="DC32" s="1505"/>
      <c r="DD32" s="1505"/>
      <c r="DE32" s="1505"/>
      <c r="DF32" s="1505"/>
      <c r="DG32" s="1505"/>
      <c r="DH32" s="1505"/>
      <c r="DI32" s="1505"/>
      <c r="DJ32" s="1505"/>
      <c r="DK32" s="1505"/>
      <c r="DL32" s="1505"/>
      <c r="DM32" s="1505"/>
      <c r="DN32" s="1505"/>
      <c r="DO32" s="1505"/>
      <c r="DP32" s="1505"/>
      <c r="DQ32" s="1505"/>
      <c r="DR32" s="1505"/>
      <c r="DS32" s="1505"/>
      <c r="DT32" s="1505"/>
      <c r="DU32" s="1505"/>
      <c r="DV32" s="1505"/>
      <c r="DW32" s="1505"/>
      <c r="DX32" s="1505"/>
      <c r="DY32" s="1505"/>
      <c r="DZ32" s="1505"/>
      <c r="EA32" s="1505"/>
    </row>
    <row r="33" spans="1:131" s="1506" customFormat="1">
      <c r="A33" s="1513"/>
      <c r="B33" s="1514"/>
      <c r="C33" s="1515"/>
      <c r="D33" s="1516"/>
      <c r="E33" s="1517"/>
      <c r="F33" s="1518"/>
      <c r="G33" s="1505"/>
      <c r="H33" s="1505"/>
      <c r="I33" s="1505"/>
      <c r="J33" s="1505"/>
      <c r="K33" s="1505"/>
      <c r="L33" s="1505"/>
      <c r="M33" s="1505"/>
      <c r="N33" s="1505"/>
      <c r="O33" s="1505"/>
      <c r="P33" s="1505"/>
      <c r="Q33" s="1505"/>
      <c r="R33" s="1505"/>
      <c r="S33" s="1505"/>
      <c r="T33" s="1505"/>
      <c r="U33" s="1505"/>
      <c r="V33" s="1505"/>
      <c r="W33" s="1505"/>
      <c r="X33" s="1505"/>
      <c r="Y33" s="1505"/>
      <c r="Z33" s="1505"/>
      <c r="AA33" s="1505"/>
      <c r="AB33" s="1505"/>
      <c r="AC33" s="1505"/>
      <c r="AD33" s="1505"/>
      <c r="AE33" s="1505"/>
      <c r="AF33" s="1505"/>
      <c r="AG33" s="1505"/>
      <c r="AH33" s="1505"/>
      <c r="AI33" s="1505"/>
      <c r="AJ33" s="1505"/>
      <c r="AK33" s="1505"/>
      <c r="AL33" s="1505"/>
      <c r="AM33" s="1505"/>
      <c r="AN33" s="1505"/>
      <c r="AO33" s="1505"/>
      <c r="AP33" s="1505"/>
      <c r="AQ33" s="1505"/>
      <c r="AR33" s="1505"/>
      <c r="AS33" s="1505"/>
      <c r="AT33" s="1505"/>
      <c r="AU33" s="1505"/>
      <c r="AV33" s="1505"/>
      <c r="AW33" s="1505"/>
      <c r="AX33" s="1505"/>
      <c r="AY33" s="1505"/>
      <c r="AZ33" s="1505"/>
      <c r="BA33" s="1505"/>
      <c r="BB33" s="1505"/>
      <c r="BC33" s="1505"/>
      <c r="BD33" s="1505"/>
      <c r="BE33" s="1505"/>
      <c r="BF33" s="1505"/>
      <c r="BG33" s="1505"/>
      <c r="BH33" s="1505"/>
      <c r="BI33" s="1505"/>
      <c r="BJ33" s="1505"/>
      <c r="BK33" s="1505"/>
      <c r="BL33" s="1505"/>
      <c r="BM33" s="1505"/>
      <c r="BN33" s="1505"/>
      <c r="BO33" s="1505"/>
      <c r="BP33" s="1505"/>
      <c r="BQ33" s="1505"/>
      <c r="BR33" s="1505"/>
      <c r="BS33" s="1505"/>
      <c r="BT33" s="1505"/>
      <c r="BU33" s="1505"/>
      <c r="BV33" s="1505"/>
      <c r="BW33" s="1505"/>
      <c r="BX33" s="1505"/>
      <c r="BY33" s="1505"/>
      <c r="BZ33" s="1505"/>
      <c r="CA33" s="1505"/>
      <c r="CB33" s="1505"/>
      <c r="CC33" s="1505"/>
      <c r="CD33" s="1505"/>
      <c r="CE33" s="1505"/>
      <c r="CF33" s="1505"/>
      <c r="CG33" s="1505"/>
      <c r="CH33" s="1505"/>
      <c r="CI33" s="1505"/>
      <c r="CJ33" s="1505"/>
      <c r="CK33" s="1505"/>
      <c r="CL33" s="1505"/>
      <c r="CM33" s="1505"/>
      <c r="CN33" s="1505"/>
      <c r="CO33" s="1505"/>
      <c r="CP33" s="1505"/>
      <c r="CQ33" s="1505"/>
      <c r="CR33" s="1505"/>
      <c r="CS33" s="1505"/>
      <c r="CT33" s="1505"/>
      <c r="CU33" s="1505"/>
      <c r="CV33" s="1505"/>
      <c r="CW33" s="1505"/>
      <c r="CX33" s="1505"/>
      <c r="CY33" s="1505"/>
      <c r="CZ33" s="1505"/>
      <c r="DA33" s="1505"/>
      <c r="DB33" s="1505"/>
      <c r="DC33" s="1505"/>
      <c r="DD33" s="1505"/>
      <c r="DE33" s="1505"/>
      <c r="DF33" s="1505"/>
      <c r="DG33" s="1505"/>
      <c r="DH33" s="1505"/>
      <c r="DI33" s="1505"/>
      <c r="DJ33" s="1505"/>
      <c r="DK33" s="1505"/>
      <c r="DL33" s="1505"/>
      <c r="DM33" s="1505"/>
      <c r="DN33" s="1505"/>
      <c r="DO33" s="1505"/>
      <c r="DP33" s="1505"/>
      <c r="DQ33" s="1505"/>
      <c r="DR33" s="1505"/>
      <c r="DS33" s="1505"/>
      <c r="DT33" s="1505"/>
      <c r="DU33" s="1505"/>
      <c r="DV33" s="1505"/>
      <c r="DW33" s="1505"/>
      <c r="DX33" s="1505"/>
      <c r="DY33" s="1505"/>
      <c r="DZ33" s="1505"/>
      <c r="EA33" s="1505"/>
    </row>
    <row r="34" spans="1:131">
      <c r="A34" s="1519"/>
      <c r="B34" s="1520" t="s">
        <v>2134</v>
      </c>
      <c r="C34" s="1470"/>
      <c r="D34" s="1471"/>
      <c r="E34" s="1472"/>
      <c r="F34" s="1473">
        <f>SUM(F5:F32)</f>
        <v>0</v>
      </c>
    </row>
    <row r="35" spans="1:131" s="1506" customFormat="1">
      <c r="A35" s="1513"/>
      <c r="B35" s="1493"/>
      <c r="C35" s="1515"/>
      <c r="D35" s="1516"/>
      <c r="E35" s="1517"/>
      <c r="F35" s="1518"/>
      <c r="G35" s="1505"/>
      <c r="H35" s="1505"/>
      <c r="I35" s="1505"/>
      <c r="J35" s="1505"/>
      <c r="K35" s="1505"/>
      <c r="L35" s="1505"/>
      <c r="M35" s="1505"/>
      <c r="N35" s="1505"/>
      <c r="O35" s="1505"/>
      <c r="P35" s="1505"/>
      <c r="Q35" s="1505"/>
      <c r="R35" s="1505"/>
      <c r="S35" s="1505"/>
      <c r="T35" s="1505"/>
      <c r="U35" s="1505"/>
      <c r="V35" s="1505"/>
      <c r="W35" s="1505"/>
      <c r="X35" s="1505"/>
      <c r="Y35" s="1505"/>
      <c r="Z35" s="1505"/>
      <c r="AA35" s="1505"/>
      <c r="AB35" s="1505"/>
      <c r="AC35" s="1505"/>
      <c r="AD35" s="1505"/>
      <c r="AE35" s="1505"/>
      <c r="AF35" s="1505"/>
      <c r="AG35" s="1505"/>
      <c r="AH35" s="1505"/>
      <c r="AI35" s="1505"/>
      <c r="AJ35" s="1505"/>
      <c r="AK35" s="1505"/>
      <c r="AL35" s="1505"/>
      <c r="AM35" s="1505"/>
      <c r="AN35" s="1505"/>
      <c r="AO35" s="1505"/>
      <c r="AP35" s="1505"/>
      <c r="AQ35" s="1505"/>
      <c r="AR35" s="1505"/>
      <c r="AS35" s="1505"/>
      <c r="AT35" s="1505"/>
      <c r="AU35" s="1505"/>
      <c r="AV35" s="1505"/>
      <c r="AW35" s="1505"/>
      <c r="AX35" s="1505"/>
      <c r="AY35" s="1505"/>
      <c r="AZ35" s="1505"/>
      <c r="BA35" s="1505"/>
      <c r="BB35" s="1505"/>
      <c r="BC35" s="1505"/>
      <c r="BD35" s="1505"/>
      <c r="BE35" s="1505"/>
      <c r="BF35" s="1505"/>
      <c r="BG35" s="1505"/>
      <c r="BH35" s="1505"/>
      <c r="BI35" s="1505"/>
      <c r="BJ35" s="1505"/>
      <c r="BK35" s="1505"/>
      <c r="BL35" s="1505"/>
      <c r="BM35" s="1505"/>
      <c r="BN35" s="1505"/>
      <c r="BO35" s="1505"/>
      <c r="BP35" s="1505"/>
      <c r="BQ35" s="1505"/>
      <c r="BR35" s="1505"/>
      <c r="BS35" s="1505"/>
      <c r="BT35" s="1505"/>
      <c r="BU35" s="1505"/>
      <c r="BV35" s="1505"/>
      <c r="BW35" s="1505"/>
      <c r="BX35" s="1505"/>
      <c r="BY35" s="1505"/>
      <c r="BZ35" s="1505"/>
      <c r="CA35" s="1505"/>
      <c r="CB35" s="1505"/>
      <c r="CC35" s="1505"/>
      <c r="CD35" s="1505"/>
      <c r="CE35" s="1505"/>
      <c r="CF35" s="1505"/>
      <c r="CG35" s="1505"/>
      <c r="CH35" s="1505"/>
      <c r="CI35" s="1505"/>
      <c r="CJ35" s="1505"/>
      <c r="CK35" s="1505"/>
      <c r="CL35" s="1505"/>
      <c r="CM35" s="1505"/>
      <c r="CN35" s="1505"/>
      <c r="CO35" s="1505"/>
      <c r="CP35" s="1505"/>
      <c r="CQ35" s="1505"/>
      <c r="CR35" s="1505"/>
      <c r="CS35" s="1505"/>
      <c r="CT35" s="1505"/>
      <c r="CU35" s="1505"/>
      <c r="CV35" s="1505"/>
      <c r="CW35" s="1505"/>
      <c r="CX35" s="1505"/>
      <c r="CY35" s="1505"/>
      <c r="CZ35" s="1505"/>
      <c r="DA35" s="1505"/>
      <c r="DB35" s="1505"/>
      <c r="DC35" s="1505"/>
      <c r="DD35" s="1505"/>
      <c r="DE35" s="1505"/>
      <c r="DF35" s="1505"/>
      <c r="DG35" s="1505"/>
      <c r="DH35" s="1505"/>
      <c r="DI35" s="1505"/>
      <c r="DJ35" s="1505"/>
      <c r="DK35" s="1505"/>
      <c r="DL35" s="1505"/>
      <c r="DM35" s="1505"/>
      <c r="DN35" s="1505"/>
      <c r="DO35" s="1505"/>
      <c r="DP35" s="1505"/>
      <c r="DQ35" s="1505"/>
      <c r="DR35" s="1505"/>
      <c r="DS35" s="1505"/>
      <c r="DT35" s="1505"/>
      <c r="DU35" s="1505"/>
      <c r="DV35" s="1505"/>
      <c r="DW35" s="1505"/>
      <c r="DX35" s="1505"/>
      <c r="DY35" s="1505"/>
      <c r="DZ35" s="1505"/>
      <c r="EA35" s="1505"/>
    </row>
    <row r="36" spans="1:131">
      <c r="A36" s="1482" t="s">
        <v>17</v>
      </c>
      <c r="B36" s="1483" t="s">
        <v>2133</v>
      </c>
      <c r="E36" s="1468"/>
      <c r="F36" s="1477"/>
    </row>
    <row r="37" spans="1:131" s="1506" customFormat="1">
      <c r="A37" s="1487"/>
      <c r="B37" s="1488" t="s">
        <v>29</v>
      </c>
      <c r="C37" s="1489" t="s">
        <v>25</v>
      </c>
      <c r="D37" s="1490" t="s">
        <v>1863</v>
      </c>
      <c r="E37" s="1491" t="s">
        <v>1862</v>
      </c>
      <c r="F37" s="1491" t="s">
        <v>28</v>
      </c>
      <c r="G37" s="1505"/>
      <c r="H37" s="1505"/>
      <c r="I37" s="1505"/>
      <c r="J37" s="1505"/>
      <c r="K37" s="1505"/>
      <c r="L37" s="1505"/>
      <c r="M37" s="1505"/>
      <c r="N37" s="1505"/>
      <c r="O37" s="1505"/>
      <c r="P37" s="1505"/>
      <c r="Q37" s="1505"/>
      <c r="R37" s="1505"/>
      <c r="S37" s="1505"/>
      <c r="T37" s="1505"/>
      <c r="U37" s="1505"/>
      <c r="V37" s="1505"/>
      <c r="W37" s="1505"/>
      <c r="X37" s="1505"/>
      <c r="Y37" s="1505"/>
      <c r="Z37" s="1505"/>
      <c r="AA37" s="1505"/>
      <c r="AB37" s="1505"/>
      <c r="AC37" s="1505"/>
      <c r="AD37" s="1505"/>
      <c r="AE37" s="1505"/>
      <c r="AF37" s="1505"/>
      <c r="AG37" s="1505"/>
      <c r="AH37" s="1505"/>
      <c r="AI37" s="1505"/>
      <c r="AJ37" s="1505"/>
      <c r="AK37" s="1505"/>
      <c r="AL37" s="1505"/>
      <c r="AM37" s="1505"/>
      <c r="AN37" s="1505"/>
      <c r="AO37" s="1505"/>
      <c r="AP37" s="1505"/>
      <c r="AQ37" s="1505"/>
      <c r="AR37" s="1505"/>
      <c r="AS37" s="1505"/>
      <c r="AT37" s="1505"/>
      <c r="AU37" s="1505"/>
      <c r="AV37" s="1505"/>
      <c r="AW37" s="1505"/>
      <c r="AX37" s="1505"/>
      <c r="AY37" s="1505"/>
      <c r="AZ37" s="1505"/>
      <c r="BA37" s="1505"/>
      <c r="BB37" s="1505"/>
      <c r="BC37" s="1505"/>
      <c r="BD37" s="1505"/>
      <c r="BE37" s="1505"/>
      <c r="BF37" s="1505"/>
      <c r="BG37" s="1505"/>
      <c r="BH37" s="1505"/>
      <c r="BI37" s="1505"/>
      <c r="BJ37" s="1505"/>
      <c r="BK37" s="1505"/>
      <c r="BL37" s="1505"/>
      <c r="BM37" s="1505"/>
      <c r="BN37" s="1505"/>
      <c r="BO37" s="1505"/>
      <c r="BP37" s="1505"/>
      <c r="BQ37" s="1505"/>
      <c r="BR37" s="1505"/>
      <c r="BS37" s="1505"/>
      <c r="BT37" s="1505"/>
      <c r="BU37" s="1505"/>
      <c r="BV37" s="1505"/>
      <c r="BW37" s="1505"/>
      <c r="BX37" s="1505"/>
      <c r="BY37" s="1505"/>
      <c r="BZ37" s="1505"/>
      <c r="CA37" s="1505"/>
      <c r="CB37" s="1505"/>
      <c r="CC37" s="1505"/>
      <c r="CD37" s="1505"/>
      <c r="CE37" s="1505"/>
      <c r="CF37" s="1505"/>
      <c r="CG37" s="1505"/>
      <c r="CH37" s="1505"/>
      <c r="CI37" s="1505"/>
      <c r="CJ37" s="1505"/>
      <c r="CK37" s="1505"/>
      <c r="CL37" s="1505"/>
      <c r="CM37" s="1505"/>
      <c r="CN37" s="1505"/>
      <c r="CO37" s="1505"/>
      <c r="CP37" s="1505"/>
      <c r="CQ37" s="1505"/>
      <c r="CR37" s="1505"/>
      <c r="CS37" s="1505"/>
      <c r="CT37" s="1505"/>
      <c r="CU37" s="1505"/>
      <c r="CV37" s="1505"/>
      <c r="CW37" s="1505"/>
      <c r="CX37" s="1505"/>
      <c r="CY37" s="1505"/>
      <c r="CZ37" s="1505"/>
      <c r="DA37" s="1505"/>
      <c r="DB37" s="1505"/>
      <c r="DC37" s="1505"/>
      <c r="DD37" s="1505"/>
      <c r="DE37" s="1505"/>
      <c r="DF37" s="1505"/>
      <c r="DG37" s="1505"/>
      <c r="DH37" s="1505"/>
      <c r="DI37" s="1505"/>
      <c r="DJ37" s="1505"/>
      <c r="DK37" s="1505"/>
      <c r="DL37" s="1505"/>
      <c r="DM37" s="1505"/>
      <c r="DN37" s="1505"/>
      <c r="DO37" s="1505"/>
      <c r="DP37" s="1505"/>
      <c r="DQ37" s="1505"/>
      <c r="DR37" s="1505"/>
      <c r="DS37" s="1505"/>
      <c r="DT37" s="1505"/>
      <c r="DU37" s="1505"/>
      <c r="DV37" s="1505"/>
      <c r="DW37" s="1505"/>
      <c r="DX37" s="1505"/>
      <c r="DY37" s="1505"/>
      <c r="DZ37" s="1505"/>
      <c r="EA37" s="1505"/>
    </row>
    <row r="38" spans="1:131" s="1506" customFormat="1" ht="140.25">
      <c r="A38" s="1521">
        <v>1</v>
      </c>
      <c r="B38" s="1508" t="s">
        <v>2220</v>
      </c>
      <c r="C38" s="1522"/>
      <c r="D38" s="1523"/>
      <c r="E38" s="1524"/>
      <c r="F38" s="1525" t="str">
        <f>IF(E38="","",ROUND(D38,2)*ROUND(E38,2))</f>
        <v/>
      </c>
      <c r="G38" s="1505"/>
      <c r="H38" s="1505"/>
      <c r="I38" s="1505"/>
      <c r="J38" s="1505"/>
      <c r="K38" s="1505"/>
      <c r="L38" s="1505"/>
      <c r="M38" s="1505"/>
      <c r="N38" s="1505"/>
      <c r="O38" s="1505"/>
      <c r="P38" s="1505"/>
      <c r="Q38" s="1505"/>
      <c r="R38" s="1505"/>
      <c r="S38" s="1505"/>
      <c r="T38" s="1505"/>
      <c r="U38" s="1505"/>
      <c r="V38" s="1505"/>
      <c r="W38" s="1505"/>
      <c r="X38" s="1505"/>
      <c r="Y38" s="1505"/>
      <c r="Z38" s="1505"/>
      <c r="AA38" s="1505"/>
      <c r="AB38" s="1505"/>
      <c r="AC38" s="1505"/>
      <c r="AD38" s="1505"/>
      <c r="AE38" s="1505"/>
      <c r="AF38" s="1505"/>
      <c r="AG38" s="1505"/>
      <c r="AH38" s="1505"/>
      <c r="AI38" s="1505"/>
      <c r="AJ38" s="1505"/>
      <c r="AK38" s="1505"/>
      <c r="AL38" s="1505"/>
      <c r="AM38" s="1505"/>
      <c r="AN38" s="1505"/>
      <c r="AO38" s="1505"/>
      <c r="AP38" s="1505"/>
      <c r="AQ38" s="1505"/>
      <c r="AR38" s="1505"/>
      <c r="AS38" s="1505"/>
      <c r="AT38" s="1505"/>
      <c r="AU38" s="1505"/>
      <c r="AV38" s="1505"/>
      <c r="AW38" s="1505"/>
      <c r="AX38" s="1505"/>
      <c r="AY38" s="1505"/>
      <c r="AZ38" s="1505"/>
      <c r="BA38" s="1505"/>
      <c r="BB38" s="1505"/>
      <c r="BC38" s="1505"/>
      <c r="BD38" s="1505"/>
      <c r="BE38" s="1505"/>
      <c r="BF38" s="1505"/>
      <c r="BG38" s="1505"/>
      <c r="BH38" s="1505"/>
      <c r="BI38" s="1505"/>
      <c r="BJ38" s="1505"/>
      <c r="BK38" s="1505"/>
      <c r="BL38" s="1505"/>
      <c r="BM38" s="1505"/>
      <c r="BN38" s="1505"/>
      <c r="BO38" s="1505"/>
      <c r="BP38" s="1505"/>
      <c r="BQ38" s="1505"/>
      <c r="BR38" s="1505"/>
      <c r="BS38" s="1505"/>
      <c r="BT38" s="1505"/>
      <c r="BU38" s="1505"/>
      <c r="BV38" s="1505"/>
      <c r="BW38" s="1505"/>
      <c r="BX38" s="1505"/>
      <c r="BY38" s="1505"/>
      <c r="BZ38" s="1505"/>
      <c r="CA38" s="1505"/>
      <c r="CB38" s="1505"/>
      <c r="CC38" s="1505"/>
      <c r="CD38" s="1505"/>
      <c r="CE38" s="1505"/>
      <c r="CF38" s="1505"/>
      <c r="CG38" s="1505"/>
      <c r="CH38" s="1505"/>
      <c r="CI38" s="1505"/>
      <c r="CJ38" s="1505"/>
      <c r="CK38" s="1505"/>
      <c r="CL38" s="1505"/>
      <c r="CM38" s="1505"/>
      <c r="CN38" s="1505"/>
      <c r="CO38" s="1505"/>
      <c r="CP38" s="1505"/>
      <c r="CQ38" s="1505"/>
      <c r="CR38" s="1505"/>
      <c r="CS38" s="1505"/>
      <c r="CT38" s="1505"/>
      <c r="CU38" s="1505"/>
      <c r="CV38" s="1505"/>
      <c r="CW38" s="1505"/>
      <c r="CX38" s="1505"/>
      <c r="CY38" s="1505"/>
      <c r="CZ38" s="1505"/>
      <c r="DA38" s="1505"/>
      <c r="DB38" s="1505"/>
      <c r="DC38" s="1505"/>
      <c r="DD38" s="1505"/>
      <c r="DE38" s="1505"/>
      <c r="DF38" s="1505"/>
      <c r="DG38" s="1505"/>
      <c r="DH38" s="1505"/>
      <c r="DI38" s="1505"/>
      <c r="DJ38" s="1505"/>
      <c r="DK38" s="1505"/>
      <c r="DL38" s="1505"/>
      <c r="DM38" s="1505"/>
      <c r="DN38" s="1505"/>
      <c r="DO38" s="1505"/>
      <c r="DP38" s="1505"/>
      <c r="DQ38" s="1505"/>
      <c r="DR38" s="1505"/>
      <c r="DS38" s="1505"/>
      <c r="DT38" s="1505"/>
      <c r="DU38" s="1505"/>
      <c r="DV38" s="1505"/>
      <c r="DW38" s="1505"/>
      <c r="DX38" s="1505"/>
      <c r="DY38" s="1505"/>
      <c r="DZ38" s="1505"/>
      <c r="EA38" s="1505"/>
    </row>
    <row r="39" spans="1:131" s="1506" customFormat="1">
      <c r="A39" s="1521"/>
      <c r="B39" s="1526" t="s">
        <v>2123</v>
      </c>
      <c r="C39" s="1522"/>
      <c r="D39" s="1523"/>
      <c r="E39" s="1524"/>
      <c r="F39" s="1525"/>
      <c r="G39" s="1505"/>
      <c r="H39" s="1505"/>
      <c r="I39" s="1505"/>
      <c r="J39" s="1505"/>
      <c r="K39" s="1505"/>
      <c r="L39" s="1505"/>
      <c r="M39" s="1505"/>
      <c r="N39" s="1505"/>
      <c r="O39" s="1505"/>
      <c r="P39" s="1505"/>
      <c r="Q39" s="1505"/>
      <c r="R39" s="1505"/>
      <c r="S39" s="1505"/>
      <c r="T39" s="1505"/>
      <c r="U39" s="1505"/>
      <c r="V39" s="1505"/>
      <c r="W39" s="1505"/>
      <c r="X39" s="1505"/>
      <c r="Y39" s="1505"/>
      <c r="Z39" s="1505"/>
      <c r="AA39" s="1505"/>
      <c r="AB39" s="1505"/>
      <c r="AC39" s="1505"/>
      <c r="AD39" s="1505"/>
      <c r="AE39" s="1505"/>
      <c r="AF39" s="1505"/>
      <c r="AG39" s="1505"/>
      <c r="AH39" s="1505"/>
      <c r="AI39" s="1505"/>
      <c r="AJ39" s="1505"/>
      <c r="AK39" s="1505"/>
      <c r="AL39" s="1505"/>
      <c r="AM39" s="1505"/>
      <c r="AN39" s="1505"/>
      <c r="AO39" s="1505"/>
      <c r="AP39" s="1505"/>
      <c r="AQ39" s="1505"/>
      <c r="AR39" s="1505"/>
      <c r="AS39" s="1505"/>
      <c r="AT39" s="1505"/>
      <c r="AU39" s="1505"/>
      <c r="AV39" s="1505"/>
      <c r="AW39" s="1505"/>
      <c r="AX39" s="1505"/>
      <c r="AY39" s="1505"/>
      <c r="AZ39" s="1505"/>
      <c r="BA39" s="1505"/>
      <c r="BB39" s="1505"/>
      <c r="BC39" s="1505"/>
      <c r="BD39" s="1505"/>
      <c r="BE39" s="1505"/>
      <c r="BF39" s="1505"/>
      <c r="BG39" s="1505"/>
      <c r="BH39" s="1505"/>
      <c r="BI39" s="1505"/>
      <c r="BJ39" s="1505"/>
      <c r="BK39" s="1505"/>
      <c r="BL39" s="1505"/>
      <c r="BM39" s="1505"/>
      <c r="BN39" s="1505"/>
      <c r="BO39" s="1505"/>
      <c r="BP39" s="1505"/>
      <c r="BQ39" s="1505"/>
      <c r="BR39" s="1505"/>
      <c r="BS39" s="1505"/>
      <c r="BT39" s="1505"/>
      <c r="BU39" s="1505"/>
      <c r="BV39" s="1505"/>
      <c r="BW39" s="1505"/>
      <c r="BX39" s="1505"/>
      <c r="BY39" s="1505"/>
      <c r="BZ39" s="1505"/>
      <c r="CA39" s="1505"/>
      <c r="CB39" s="1505"/>
      <c r="CC39" s="1505"/>
      <c r="CD39" s="1505"/>
      <c r="CE39" s="1505"/>
      <c r="CF39" s="1505"/>
      <c r="CG39" s="1505"/>
      <c r="CH39" s="1505"/>
      <c r="CI39" s="1505"/>
      <c r="CJ39" s="1505"/>
      <c r="CK39" s="1505"/>
      <c r="CL39" s="1505"/>
      <c r="CM39" s="1505"/>
      <c r="CN39" s="1505"/>
      <c r="CO39" s="1505"/>
      <c r="CP39" s="1505"/>
      <c r="CQ39" s="1505"/>
      <c r="CR39" s="1505"/>
      <c r="CS39" s="1505"/>
      <c r="CT39" s="1505"/>
      <c r="CU39" s="1505"/>
      <c r="CV39" s="1505"/>
      <c r="CW39" s="1505"/>
      <c r="CX39" s="1505"/>
      <c r="CY39" s="1505"/>
      <c r="CZ39" s="1505"/>
      <c r="DA39" s="1505"/>
      <c r="DB39" s="1505"/>
      <c r="DC39" s="1505"/>
      <c r="DD39" s="1505"/>
      <c r="DE39" s="1505"/>
      <c r="DF39" s="1505"/>
      <c r="DG39" s="1505"/>
      <c r="DH39" s="1505"/>
      <c r="DI39" s="1505"/>
      <c r="DJ39" s="1505"/>
      <c r="DK39" s="1505"/>
      <c r="DL39" s="1505"/>
      <c r="DM39" s="1505"/>
      <c r="DN39" s="1505"/>
      <c r="DO39" s="1505"/>
      <c r="DP39" s="1505"/>
      <c r="DQ39" s="1505"/>
      <c r="DR39" s="1505"/>
      <c r="DS39" s="1505"/>
      <c r="DT39" s="1505"/>
      <c r="DU39" s="1505"/>
      <c r="DV39" s="1505"/>
      <c r="DW39" s="1505"/>
      <c r="DX39" s="1505"/>
      <c r="DY39" s="1505"/>
      <c r="DZ39" s="1505"/>
      <c r="EA39" s="1505"/>
    </row>
    <row r="40" spans="1:131" s="1506" customFormat="1">
      <c r="A40" s="1521"/>
      <c r="B40" s="1527" t="s">
        <v>2132</v>
      </c>
      <c r="C40" s="1528" t="s">
        <v>43</v>
      </c>
      <c r="D40" s="1528">
        <v>9</v>
      </c>
      <c r="E40" s="1529"/>
      <c r="F40" s="1525">
        <f>D40*E40</f>
        <v>0</v>
      </c>
      <c r="G40" s="1505"/>
      <c r="H40" s="1505"/>
      <c r="I40" s="1505"/>
      <c r="J40" s="1505"/>
      <c r="K40" s="1505"/>
      <c r="L40" s="1505"/>
      <c r="M40" s="1505"/>
      <c r="N40" s="1505"/>
      <c r="O40" s="1505"/>
      <c r="P40" s="1505"/>
      <c r="Q40" s="1505"/>
      <c r="R40" s="1505"/>
      <c r="S40" s="1505"/>
      <c r="T40" s="1505"/>
      <c r="U40" s="1505"/>
      <c r="V40" s="1505"/>
      <c r="W40" s="1505"/>
      <c r="X40" s="1505"/>
      <c r="Y40" s="1505"/>
      <c r="Z40" s="1505"/>
      <c r="AA40" s="1505"/>
      <c r="AB40" s="1505"/>
      <c r="AC40" s="1505"/>
      <c r="AD40" s="1505"/>
      <c r="AE40" s="1505"/>
      <c r="AF40" s="1505"/>
      <c r="AG40" s="1505"/>
      <c r="AH40" s="1505"/>
      <c r="AI40" s="1505"/>
      <c r="AJ40" s="1505"/>
      <c r="AK40" s="1505"/>
      <c r="AL40" s="1505"/>
      <c r="AM40" s="1505"/>
      <c r="AN40" s="1505"/>
      <c r="AO40" s="1505"/>
      <c r="AP40" s="1505"/>
      <c r="AQ40" s="1505"/>
      <c r="AR40" s="1505"/>
      <c r="AS40" s="1505"/>
      <c r="AT40" s="1505"/>
      <c r="AU40" s="1505"/>
      <c r="AV40" s="1505"/>
      <c r="AW40" s="1505"/>
      <c r="AX40" s="1505"/>
      <c r="AY40" s="1505"/>
      <c r="AZ40" s="1505"/>
      <c r="BA40" s="1505"/>
      <c r="BB40" s="1505"/>
      <c r="BC40" s="1505"/>
      <c r="BD40" s="1505"/>
      <c r="BE40" s="1505"/>
      <c r="BF40" s="1505"/>
      <c r="BG40" s="1505"/>
      <c r="BH40" s="1505"/>
      <c r="BI40" s="1505"/>
      <c r="BJ40" s="1505"/>
      <c r="BK40" s="1505"/>
      <c r="BL40" s="1505"/>
      <c r="BM40" s="1505"/>
      <c r="BN40" s="1505"/>
      <c r="BO40" s="1505"/>
      <c r="BP40" s="1505"/>
      <c r="BQ40" s="1505"/>
      <c r="BR40" s="1505"/>
      <c r="BS40" s="1505"/>
      <c r="BT40" s="1505"/>
      <c r="BU40" s="1505"/>
      <c r="BV40" s="1505"/>
      <c r="BW40" s="1505"/>
      <c r="BX40" s="1505"/>
      <c r="BY40" s="1505"/>
      <c r="BZ40" s="1505"/>
      <c r="CA40" s="1505"/>
      <c r="CB40" s="1505"/>
      <c r="CC40" s="1505"/>
      <c r="CD40" s="1505"/>
      <c r="CE40" s="1505"/>
      <c r="CF40" s="1505"/>
      <c r="CG40" s="1505"/>
      <c r="CH40" s="1505"/>
      <c r="CI40" s="1505"/>
      <c r="CJ40" s="1505"/>
      <c r="CK40" s="1505"/>
      <c r="CL40" s="1505"/>
      <c r="CM40" s="1505"/>
      <c r="CN40" s="1505"/>
      <c r="CO40" s="1505"/>
      <c r="CP40" s="1505"/>
      <c r="CQ40" s="1505"/>
      <c r="CR40" s="1505"/>
      <c r="CS40" s="1505"/>
      <c r="CT40" s="1505"/>
      <c r="CU40" s="1505"/>
      <c r="CV40" s="1505"/>
      <c r="CW40" s="1505"/>
      <c r="CX40" s="1505"/>
      <c r="CY40" s="1505"/>
      <c r="CZ40" s="1505"/>
      <c r="DA40" s="1505"/>
      <c r="DB40" s="1505"/>
      <c r="DC40" s="1505"/>
      <c r="DD40" s="1505"/>
      <c r="DE40" s="1505"/>
      <c r="DF40" s="1505"/>
      <c r="DG40" s="1505"/>
      <c r="DH40" s="1505"/>
      <c r="DI40" s="1505"/>
      <c r="DJ40" s="1505"/>
      <c r="DK40" s="1505"/>
      <c r="DL40" s="1505"/>
      <c r="DM40" s="1505"/>
      <c r="DN40" s="1505"/>
      <c r="DO40" s="1505"/>
      <c r="DP40" s="1505"/>
      <c r="DQ40" s="1505"/>
      <c r="DR40" s="1505"/>
      <c r="DS40" s="1505"/>
      <c r="DT40" s="1505"/>
      <c r="DU40" s="1505"/>
      <c r="DV40" s="1505"/>
      <c r="DW40" s="1505"/>
      <c r="DX40" s="1505"/>
      <c r="DY40" s="1505"/>
      <c r="DZ40" s="1505"/>
      <c r="EA40" s="1505"/>
    </row>
    <row r="41" spans="1:131" s="1506" customFormat="1">
      <c r="A41" s="1521"/>
      <c r="B41" s="1527" t="s">
        <v>2128</v>
      </c>
      <c r="C41" s="1528"/>
      <c r="D41" s="1528"/>
      <c r="E41" s="1529"/>
      <c r="F41" s="1525"/>
      <c r="G41" s="1505"/>
      <c r="H41" s="1505"/>
      <c r="I41" s="1505"/>
      <c r="J41" s="1505"/>
      <c r="K41" s="1505"/>
      <c r="L41" s="1505"/>
      <c r="M41" s="1505"/>
      <c r="N41" s="1505"/>
      <c r="O41" s="1505"/>
      <c r="P41" s="1505"/>
      <c r="Q41" s="1505"/>
      <c r="R41" s="1505"/>
      <c r="S41" s="1505"/>
      <c r="T41" s="1505"/>
      <c r="U41" s="1505"/>
      <c r="V41" s="1505"/>
      <c r="W41" s="1505"/>
      <c r="X41" s="1505"/>
      <c r="Y41" s="1505"/>
      <c r="Z41" s="1505"/>
      <c r="AA41" s="1505"/>
      <c r="AB41" s="1505"/>
      <c r="AC41" s="1505"/>
      <c r="AD41" s="1505"/>
      <c r="AE41" s="1505"/>
      <c r="AF41" s="1505"/>
      <c r="AG41" s="1505"/>
      <c r="AH41" s="1505"/>
      <c r="AI41" s="1505"/>
      <c r="AJ41" s="1505"/>
      <c r="AK41" s="1505"/>
      <c r="AL41" s="1505"/>
      <c r="AM41" s="1505"/>
      <c r="AN41" s="1505"/>
      <c r="AO41" s="1505"/>
      <c r="AP41" s="1505"/>
      <c r="AQ41" s="1505"/>
      <c r="AR41" s="1505"/>
      <c r="AS41" s="1505"/>
      <c r="AT41" s="1505"/>
      <c r="AU41" s="1505"/>
      <c r="AV41" s="1505"/>
      <c r="AW41" s="1505"/>
      <c r="AX41" s="1505"/>
      <c r="AY41" s="1505"/>
      <c r="AZ41" s="1505"/>
      <c r="BA41" s="1505"/>
      <c r="BB41" s="1505"/>
      <c r="BC41" s="1505"/>
      <c r="BD41" s="1505"/>
      <c r="BE41" s="1505"/>
      <c r="BF41" s="1505"/>
      <c r="BG41" s="1505"/>
      <c r="BH41" s="1505"/>
      <c r="BI41" s="1505"/>
      <c r="BJ41" s="1505"/>
      <c r="BK41" s="1505"/>
      <c r="BL41" s="1505"/>
      <c r="BM41" s="1505"/>
      <c r="BN41" s="1505"/>
      <c r="BO41" s="1505"/>
      <c r="BP41" s="1505"/>
      <c r="BQ41" s="1505"/>
      <c r="BR41" s="1505"/>
      <c r="BS41" s="1505"/>
      <c r="BT41" s="1505"/>
      <c r="BU41" s="1505"/>
      <c r="BV41" s="1505"/>
      <c r="BW41" s="1505"/>
      <c r="BX41" s="1505"/>
      <c r="BY41" s="1505"/>
      <c r="BZ41" s="1505"/>
      <c r="CA41" s="1505"/>
      <c r="CB41" s="1505"/>
      <c r="CC41" s="1505"/>
      <c r="CD41" s="1505"/>
      <c r="CE41" s="1505"/>
      <c r="CF41" s="1505"/>
      <c r="CG41" s="1505"/>
      <c r="CH41" s="1505"/>
      <c r="CI41" s="1505"/>
      <c r="CJ41" s="1505"/>
      <c r="CK41" s="1505"/>
      <c r="CL41" s="1505"/>
      <c r="CM41" s="1505"/>
      <c r="CN41" s="1505"/>
      <c r="CO41" s="1505"/>
      <c r="CP41" s="1505"/>
      <c r="CQ41" s="1505"/>
      <c r="CR41" s="1505"/>
      <c r="CS41" s="1505"/>
      <c r="CT41" s="1505"/>
      <c r="CU41" s="1505"/>
      <c r="CV41" s="1505"/>
      <c r="CW41" s="1505"/>
      <c r="CX41" s="1505"/>
      <c r="CY41" s="1505"/>
      <c r="CZ41" s="1505"/>
      <c r="DA41" s="1505"/>
      <c r="DB41" s="1505"/>
      <c r="DC41" s="1505"/>
      <c r="DD41" s="1505"/>
      <c r="DE41" s="1505"/>
      <c r="DF41" s="1505"/>
      <c r="DG41" s="1505"/>
      <c r="DH41" s="1505"/>
      <c r="DI41" s="1505"/>
      <c r="DJ41" s="1505"/>
      <c r="DK41" s="1505"/>
      <c r="DL41" s="1505"/>
      <c r="DM41" s="1505"/>
      <c r="DN41" s="1505"/>
      <c r="DO41" s="1505"/>
      <c r="DP41" s="1505"/>
      <c r="DQ41" s="1505"/>
      <c r="DR41" s="1505"/>
      <c r="DS41" s="1505"/>
      <c r="DT41" s="1505"/>
      <c r="DU41" s="1505"/>
      <c r="DV41" s="1505"/>
      <c r="DW41" s="1505"/>
      <c r="DX41" s="1505"/>
      <c r="DY41" s="1505"/>
      <c r="DZ41" s="1505"/>
      <c r="EA41" s="1505"/>
    </row>
    <row r="42" spans="1:131" s="1506" customFormat="1" ht="15" customHeight="1">
      <c r="A42" s="1521"/>
      <c r="B42" s="1530" t="s">
        <v>2131</v>
      </c>
      <c r="C42" s="1528" t="s">
        <v>43</v>
      </c>
      <c r="D42" s="1528">
        <v>9</v>
      </c>
      <c r="E42" s="1529"/>
      <c r="F42" s="1525">
        <f>D42*E42</f>
        <v>0</v>
      </c>
      <c r="G42" s="1505"/>
      <c r="H42" s="1505"/>
      <c r="I42" s="1505"/>
      <c r="J42" s="1505"/>
      <c r="K42" s="1505"/>
      <c r="L42" s="1505"/>
      <c r="M42" s="1505"/>
      <c r="N42" s="1505"/>
      <c r="O42" s="1505"/>
      <c r="P42" s="1505"/>
      <c r="Q42" s="1505"/>
      <c r="R42" s="1505"/>
      <c r="S42" s="1505"/>
      <c r="T42" s="1505"/>
      <c r="U42" s="1505"/>
      <c r="V42" s="1505"/>
      <c r="W42" s="1505"/>
      <c r="X42" s="1505"/>
      <c r="Y42" s="1505"/>
      <c r="Z42" s="1505"/>
      <c r="AA42" s="1505"/>
      <c r="AB42" s="1505"/>
      <c r="AC42" s="1505"/>
      <c r="AD42" s="1505"/>
      <c r="AE42" s="1505"/>
      <c r="AF42" s="1505"/>
      <c r="AG42" s="1505"/>
      <c r="AH42" s="1505"/>
      <c r="AI42" s="1505"/>
      <c r="AJ42" s="1505"/>
      <c r="AK42" s="1505"/>
      <c r="AL42" s="1505"/>
      <c r="AM42" s="1505"/>
      <c r="AN42" s="1505"/>
      <c r="AO42" s="1505"/>
      <c r="AP42" s="1505"/>
      <c r="AQ42" s="1505"/>
      <c r="AR42" s="1505"/>
      <c r="AS42" s="1505"/>
      <c r="AT42" s="1505"/>
      <c r="AU42" s="1505"/>
      <c r="AV42" s="1505"/>
      <c r="AW42" s="1505"/>
      <c r="AX42" s="1505"/>
      <c r="AY42" s="1505"/>
      <c r="AZ42" s="1505"/>
      <c r="BA42" s="1505"/>
      <c r="BB42" s="1505"/>
      <c r="BC42" s="1505"/>
      <c r="BD42" s="1505"/>
      <c r="BE42" s="1505"/>
      <c r="BF42" s="1505"/>
      <c r="BG42" s="1505"/>
      <c r="BH42" s="1505"/>
      <c r="BI42" s="1505"/>
      <c r="BJ42" s="1505"/>
      <c r="BK42" s="1505"/>
      <c r="BL42" s="1505"/>
      <c r="BM42" s="1505"/>
      <c r="BN42" s="1505"/>
      <c r="BO42" s="1505"/>
      <c r="BP42" s="1505"/>
      <c r="BQ42" s="1505"/>
      <c r="BR42" s="1505"/>
      <c r="BS42" s="1505"/>
      <c r="BT42" s="1505"/>
      <c r="BU42" s="1505"/>
      <c r="BV42" s="1505"/>
      <c r="BW42" s="1505"/>
      <c r="BX42" s="1505"/>
      <c r="BY42" s="1505"/>
      <c r="BZ42" s="1505"/>
      <c r="CA42" s="1505"/>
      <c r="CB42" s="1505"/>
      <c r="CC42" s="1505"/>
      <c r="CD42" s="1505"/>
      <c r="CE42" s="1505"/>
      <c r="CF42" s="1505"/>
      <c r="CG42" s="1505"/>
      <c r="CH42" s="1505"/>
      <c r="CI42" s="1505"/>
      <c r="CJ42" s="1505"/>
      <c r="CK42" s="1505"/>
      <c r="CL42" s="1505"/>
      <c r="CM42" s="1505"/>
      <c r="CN42" s="1505"/>
      <c r="CO42" s="1505"/>
      <c r="CP42" s="1505"/>
      <c r="CQ42" s="1505"/>
      <c r="CR42" s="1505"/>
      <c r="CS42" s="1505"/>
      <c r="CT42" s="1505"/>
      <c r="CU42" s="1505"/>
      <c r="CV42" s="1505"/>
      <c r="CW42" s="1505"/>
      <c r="CX42" s="1505"/>
      <c r="CY42" s="1505"/>
      <c r="CZ42" s="1505"/>
      <c r="DA42" s="1505"/>
      <c r="DB42" s="1505"/>
      <c r="DC42" s="1505"/>
      <c r="DD42" s="1505"/>
      <c r="DE42" s="1505"/>
      <c r="DF42" s="1505"/>
      <c r="DG42" s="1505"/>
      <c r="DH42" s="1505"/>
      <c r="DI42" s="1505"/>
      <c r="DJ42" s="1505"/>
      <c r="DK42" s="1505"/>
      <c r="DL42" s="1505"/>
      <c r="DM42" s="1505"/>
      <c r="DN42" s="1505"/>
      <c r="DO42" s="1505"/>
      <c r="DP42" s="1505"/>
      <c r="DQ42" s="1505"/>
      <c r="DR42" s="1505"/>
      <c r="DS42" s="1505"/>
      <c r="DT42" s="1505"/>
      <c r="DU42" s="1505"/>
      <c r="DV42" s="1505"/>
      <c r="DW42" s="1505"/>
      <c r="DX42" s="1505"/>
      <c r="DY42" s="1505"/>
      <c r="DZ42" s="1505"/>
      <c r="EA42" s="1505"/>
    </row>
    <row r="43" spans="1:131" s="1506" customFormat="1" ht="25.5">
      <c r="A43" s="1521"/>
      <c r="B43" s="1527" t="s">
        <v>2125</v>
      </c>
      <c r="C43" s="1509" t="s">
        <v>35</v>
      </c>
      <c r="D43" s="1510">
        <v>9</v>
      </c>
      <c r="E43" s="1529"/>
      <c r="F43" s="1525" t="str">
        <f>IF(E43="","",ROUND(D43,2)*ROUND(E43,2))</f>
        <v/>
      </c>
      <c r="G43" s="1505"/>
      <c r="H43" s="1505"/>
      <c r="I43" s="1505"/>
      <c r="J43" s="1505"/>
      <c r="K43" s="1505"/>
      <c r="L43" s="1505"/>
      <c r="M43" s="1505"/>
      <c r="N43" s="1505"/>
      <c r="O43" s="1505"/>
      <c r="P43" s="1505"/>
      <c r="Q43" s="1505"/>
      <c r="R43" s="1505"/>
      <c r="S43" s="1505"/>
      <c r="T43" s="1505"/>
      <c r="U43" s="1505"/>
      <c r="V43" s="1505"/>
      <c r="W43" s="1505"/>
      <c r="X43" s="1505"/>
      <c r="Y43" s="1505"/>
      <c r="Z43" s="1505"/>
      <c r="AA43" s="1505"/>
      <c r="AB43" s="1505"/>
      <c r="AC43" s="1505"/>
      <c r="AD43" s="1505"/>
      <c r="AE43" s="1505"/>
      <c r="AF43" s="1505"/>
      <c r="AG43" s="1505"/>
      <c r="AH43" s="1505"/>
      <c r="AI43" s="1505"/>
      <c r="AJ43" s="1505"/>
      <c r="AK43" s="1505"/>
      <c r="AL43" s="1505"/>
      <c r="AM43" s="1505"/>
      <c r="AN43" s="1505"/>
      <c r="AO43" s="1505"/>
      <c r="AP43" s="1505"/>
      <c r="AQ43" s="1505"/>
      <c r="AR43" s="1505"/>
      <c r="AS43" s="1505"/>
      <c r="AT43" s="1505"/>
      <c r="AU43" s="1505"/>
      <c r="AV43" s="1505"/>
      <c r="AW43" s="1505"/>
      <c r="AX43" s="1505"/>
      <c r="AY43" s="1505"/>
      <c r="AZ43" s="1505"/>
      <c r="BA43" s="1505"/>
      <c r="BB43" s="1505"/>
      <c r="BC43" s="1505"/>
      <c r="BD43" s="1505"/>
      <c r="BE43" s="1505"/>
      <c r="BF43" s="1505"/>
      <c r="BG43" s="1505"/>
      <c r="BH43" s="1505"/>
      <c r="BI43" s="1505"/>
      <c r="BJ43" s="1505"/>
      <c r="BK43" s="1505"/>
      <c r="BL43" s="1505"/>
      <c r="BM43" s="1505"/>
      <c r="BN43" s="1505"/>
      <c r="BO43" s="1505"/>
      <c r="BP43" s="1505"/>
      <c r="BQ43" s="1505"/>
      <c r="BR43" s="1505"/>
      <c r="BS43" s="1505"/>
      <c r="BT43" s="1505"/>
      <c r="BU43" s="1505"/>
      <c r="BV43" s="1505"/>
      <c r="BW43" s="1505"/>
      <c r="BX43" s="1505"/>
      <c r="BY43" s="1505"/>
      <c r="BZ43" s="1505"/>
      <c r="CA43" s="1505"/>
      <c r="CB43" s="1505"/>
      <c r="CC43" s="1505"/>
      <c r="CD43" s="1505"/>
      <c r="CE43" s="1505"/>
      <c r="CF43" s="1505"/>
      <c r="CG43" s="1505"/>
      <c r="CH43" s="1505"/>
      <c r="CI43" s="1505"/>
      <c r="CJ43" s="1505"/>
      <c r="CK43" s="1505"/>
      <c r="CL43" s="1505"/>
      <c r="CM43" s="1505"/>
      <c r="CN43" s="1505"/>
      <c r="CO43" s="1505"/>
      <c r="CP43" s="1505"/>
      <c r="CQ43" s="1505"/>
      <c r="CR43" s="1505"/>
      <c r="CS43" s="1505"/>
      <c r="CT43" s="1505"/>
      <c r="CU43" s="1505"/>
      <c r="CV43" s="1505"/>
      <c r="CW43" s="1505"/>
      <c r="CX43" s="1505"/>
      <c r="CY43" s="1505"/>
      <c r="CZ43" s="1505"/>
      <c r="DA43" s="1505"/>
      <c r="DB43" s="1505"/>
      <c r="DC43" s="1505"/>
      <c r="DD43" s="1505"/>
      <c r="DE43" s="1505"/>
      <c r="DF43" s="1505"/>
      <c r="DG43" s="1505"/>
      <c r="DH43" s="1505"/>
      <c r="DI43" s="1505"/>
      <c r="DJ43" s="1505"/>
      <c r="DK43" s="1505"/>
      <c r="DL43" s="1505"/>
      <c r="DM43" s="1505"/>
      <c r="DN43" s="1505"/>
      <c r="DO43" s="1505"/>
      <c r="DP43" s="1505"/>
      <c r="DQ43" s="1505"/>
      <c r="DR43" s="1505"/>
      <c r="DS43" s="1505"/>
      <c r="DT43" s="1505"/>
      <c r="DU43" s="1505"/>
      <c r="DV43" s="1505"/>
      <c r="DW43" s="1505"/>
      <c r="DX43" s="1505"/>
      <c r="DY43" s="1505"/>
      <c r="DZ43" s="1505"/>
      <c r="EA43" s="1505"/>
    </row>
    <row r="44" spans="1:131" s="1506" customFormat="1">
      <c r="A44" s="1521"/>
      <c r="B44" s="1508"/>
      <c r="C44" s="1509"/>
      <c r="D44" s="1510"/>
      <c r="E44" s="1529"/>
      <c r="F44" s="1525"/>
      <c r="G44" s="1505"/>
      <c r="H44" s="1505"/>
      <c r="I44" s="1505"/>
      <c r="J44" s="1505"/>
      <c r="K44" s="1505"/>
      <c r="L44" s="1505"/>
      <c r="M44" s="1505"/>
      <c r="N44" s="1505"/>
      <c r="O44" s="1505"/>
      <c r="P44" s="1505"/>
      <c r="Q44" s="1505"/>
      <c r="R44" s="1505"/>
      <c r="S44" s="1505"/>
      <c r="T44" s="1505"/>
      <c r="U44" s="1505"/>
      <c r="V44" s="1505"/>
      <c r="W44" s="1505"/>
      <c r="X44" s="1505"/>
      <c r="Y44" s="1505"/>
      <c r="Z44" s="1505"/>
      <c r="AA44" s="1505"/>
      <c r="AB44" s="1505"/>
      <c r="AC44" s="1505"/>
      <c r="AD44" s="1505"/>
      <c r="AE44" s="1505"/>
      <c r="AF44" s="1505"/>
      <c r="AG44" s="1505"/>
      <c r="AH44" s="1505"/>
      <c r="AI44" s="1505"/>
      <c r="AJ44" s="1505"/>
      <c r="AK44" s="1505"/>
      <c r="AL44" s="1505"/>
      <c r="AM44" s="1505"/>
      <c r="AN44" s="1505"/>
      <c r="AO44" s="1505"/>
      <c r="AP44" s="1505"/>
      <c r="AQ44" s="1505"/>
      <c r="AR44" s="1505"/>
      <c r="AS44" s="1505"/>
      <c r="AT44" s="1505"/>
      <c r="AU44" s="1505"/>
      <c r="AV44" s="1505"/>
      <c r="AW44" s="1505"/>
      <c r="AX44" s="1505"/>
      <c r="AY44" s="1505"/>
      <c r="AZ44" s="1505"/>
      <c r="BA44" s="1505"/>
      <c r="BB44" s="1505"/>
      <c r="BC44" s="1505"/>
      <c r="BD44" s="1505"/>
      <c r="BE44" s="1505"/>
      <c r="BF44" s="1505"/>
      <c r="BG44" s="1505"/>
      <c r="BH44" s="1505"/>
      <c r="BI44" s="1505"/>
      <c r="BJ44" s="1505"/>
      <c r="BK44" s="1505"/>
      <c r="BL44" s="1505"/>
      <c r="BM44" s="1505"/>
      <c r="BN44" s="1505"/>
      <c r="BO44" s="1505"/>
      <c r="BP44" s="1505"/>
      <c r="BQ44" s="1505"/>
      <c r="BR44" s="1505"/>
      <c r="BS44" s="1505"/>
      <c r="BT44" s="1505"/>
      <c r="BU44" s="1505"/>
      <c r="BV44" s="1505"/>
      <c r="BW44" s="1505"/>
      <c r="BX44" s="1505"/>
      <c r="BY44" s="1505"/>
      <c r="BZ44" s="1505"/>
      <c r="CA44" s="1505"/>
      <c r="CB44" s="1505"/>
      <c r="CC44" s="1505"/>
      <c r="CD44" s="1505"/>
      <c r="CE44" s="1505"/>
      <c r="CF44" s="1505"/>
      <c r="CG44" s="1505"/>
      <c r="CH44" s="1505"/>
      <c r="CI44" s="1505"/>
      <c r="CJ44" s="1505"/>
      <c r="CK44" s="1505"/>
      <c r="CL44" s="1505"/>
      <c r="CM44" s="1505"/>
      <c r="CN44" s="1505"/>
      <c r="CO44" s="1505"/>
      <c r="CP44" s="1505"/>
      <c r="CQ44" s="1505"/>
      <c r="CR44" s="1505"/>
      <c r="CS44" s="1505"/>
      <c r="CT44" s="1505"/>
      <c r="CU44" s="1505"/>
      <c r="CV44" s="1505"/>
      <c r="CW44" s="1505"/>
      <c r="CX44" s="1505"/>
      <c r="CY44" s="1505"/>
      <c r="CZ44" s="1505"/>
      <c r="DA44" s="1505"/>
      <c r="DB44" s="1505"/>
      <c r="DC44" s="1505"/>
      <c r="DD44" s="1505"/>
      <c r="DE44" s="1505"/>
      <c r="DF44" s="1505"/>
      <c r="DG44" s="1505"/>
      <c r="DH44" s="1505"/>
      <c r="DI44" s="1505"/>
      <c r="DJ44" s="1505"/>
      <c r="DK44" s="1505"/>
      <c r="DL44" s="1505"/>
      <c r="DM44" s="1505"/>
      <c r="DN44" s="1505"/>
      <c r="DO44" s="1505"/>
      <c r="DP44" s="1505"/>
      <c r="DQ44" s="1505"/>
      <c r="DR44" s="1505"/>
      <c r="DS44" s="1505"/>
      <c r="DT44" s="1505"/>
      <c r="DU44" s="1505"/>
      <c r="DV44" s="1505"/>
      <c r="DW44" s="1505"/>
      <c r="DX44" s="1505"/>
      <c r="DY44" s="1505"/>
      <c r="DZ44" s="1505"/>
      <c r="EA44" s="1505"/>
    </row>
    <row r="45" spans="1:131" s="1506" customFormat="1" ht="127.5">
      <c r="A45" s="1521">
        <v>2</v>
      </c>
      <c r="B45" s="1508" t="s">
        <v>2130</v>
      </c>
      <c r="C45" s="1531"/>
      <c r="D45" s="1510"/>
      <c r="E45" s="1532"/>
      <c r="F45" s="1512" t="str">
        <f t="shared" ref="F45" si="1">IF(E45="","",ROUND(D45,2)*ROUND(E45,2))</f>
        <v/>
      </c>
      <c r="G45" s="1505"/>
      <c r="H45" s="1505"/>
      <c r="I45" s="1505"/>
      <c r="J45" s="1505"/>
      <c r="K45" s="1505"/>
      <c r="L45" s="1505"/>
      <c r="M45" s="1505"/>
      <c r="N45" s="1505"/>
      <c r="O45" s="1505"/>
      <c r="P45" s="1505"/>
      <c r="Q45" s="1505"/>
      <c r="R45" s="1505"/>
      <c r="S45" s="1505"/>
      <c r="T45" s="1505"/>
      <c r="U45" s="1505"/>
      <c r="V45" s="1505"/>
      <c r="W45" s="1505"/>
      <c r="X45" s="1505"/>
      <c r="Y45" s="1505"/>
      <c r="Z45" s="1505"/>
      <c r="AA45" s="1505"/>
      <c r="AB45" s="1505"/>
      <c r="AC45" s="1505"/>
      <c r="AD45" s="1505"/>
      <c r="AE45" s="1505"/>
      <c r="AF45" s="1505"/>
      <c r="AG45" s="1505"/>
      <c r="AH45" s="1505"/>
      <c r="AI45" s="1505"/>
      <c r="AJ45" s="1505"/>
      <c r="AK45" s="1505"/>
      <c r="AL45" s="1505"/>
      <c r="AM45" s="1505"/>
      <c r="AN45" s="1505"/>
      <c r="AO45" s="1505"/>
      <c r="AP45" s="1505"/>
      <c r="AQ45" s="1505"/>
      <c r="AR45" s="1505"/>
      <c r="AS45" s="1505"/>
      <c r="AT45" s="1505"/>
      <c r="AU45" s="1505"/>
      <c r="AV45" s="1505"/>
      <c r="AW45" s="1505"/>
      <c r="AX45" s="1505"/>
      <c r="AY45" s="1505"/>
      <c r="AZ45" s="1505"/>
      <c r="BA45" s="1505"/>
      <c r="BB45" s="1505"/>
      <c r="BC45" s="1505"/>
      <c r="BD45" s="1505"/>
      <c r="BE45" s="1505"/>
      <c r="BF45" s="1505"/>
      <c r="BG45" s="1505"/>
      <c r="BH45" s="1505"/>
      <c r="BI45" s="1505"/>
      <c r="BJ45" s="1505"/>
      <c r="BK45" s="1505"/>
      <c r="BL45" s="1505"/>
      <c r="BM45" s="1505"/>
      <c r="BN45" s="1505"/>
      <c r="BO45" s="1505"/>
      <c r="BP45" s="1505"/>
      <c r="BQ45" s="1505"/>
      <c r="BR45" s="1505"/>
      <c r="BS45" s="1505"/>
      <c r="BT45" s="1505"/>
      <c r="BU45" s="1505"/>
      <c r="BV45" s="1505"/>
      <c r="BW45" s="1505"/>
      <c r="BX45" s="1505"/>
      <c r="BY45" s="1505"/>
      <c r="BZ45" s="1505"/>
      <c r="CA45" s="1505"/>
      <c r="CB45" s="1505"/>
      <c r="CC45" s="1505"/>
      <c r="CD45" s="1505"/>
      <c r="CE45" s="1505"/>
      <c r="CF45" s="1505"/>
      <c r="CG45" s="1505"/>
      <c r="CH45" s="1505"/>
      <c r="CI45" s="1505"/>
      <c r="CJ45" s="1505"/>
      <c r="CK45" s="1505"/>
      <c r="CL45" s="1505"/>
      <c r="CM45" s="1505"/>
      <c r="CN45" s="1505"/>
      <c r="CO45" s="1505"/>
      <c r="CP45" s="1505"/>
      <c r="CQ45" s="1505"/>
      <c r="CR45" s="1505"/>
      <c r="CS45" s="1505"/>
      <c r="CT45" s="1505"/>
      <c r="CU45" s="1505"/>
      <c r="CV45" s="1505"/>
      <c r="CW45" s="1505"/>
      <c r="CX45" s="1505"/>
      <c r="CY45" s="1505"/>
      <c r="CZ45" s="1505"/>
      <c r="DA45" s="1505"/>
      <c r="DB45" s="1505"/>
      <c r="DC45" s="1505"/>
      <c r="DD45" s="1505"/>
      <c r="DE45" s="1505"/>
      <c r="DF45" s="1505"/>
      <c r="DG45" s="1505"/>
      <c r="DH45" s="1505"/>
      <c r="DI45" s="1505"/>
      <c r="DJ45" s="1505"/>
      <c r="DK45" s="1505"/>
      <c r="DL45" s="1505"/>
      <c r="DM45" s="1505"/>
      <c r="DN45" s="1505"/>
      <c r="DO45" s="1505"/>
      <c r="DP45" s="1505"/>
      <c r="DQ45" s="1505"/>
      <c r="DR45" s="1505"/>
      <c r="DS45" s="1505"/>
      <c r="DT45" s="1505"/>
      <c r="DU45" s="1505"/>
      <c r="DV45" s="1505"/>
      <c r="DW45" s="1505"/>
      <c r="DX45" s="1505"/>
      <c r="DY45" s="1505"/>
      <c r="DZ45" s="1505"/>
      <c r="EA45" s="1505"/>
    </row>
    <row r="46" spans="1:131" s="1506" customFormat="1">
      <c r="A46" s="1521"/>
      <c r="B46" s="1526" t="s">
        <v>2120</v>
      </c>
      <c r="C46" s="1531"/>
      <c r="D46" s="1510"/>
      <c r="E46" s="1532"/>
      <c r="F46" s="1512"/>
      <c r="G46" s="1505"/>
      <c r="H46" s="1505"/>
      <c r="I46" s="1505"/>
      <c r="J46" s="1505"/>
      <c r="K46" s="1505"/>
      <c r="L46" s="1505"/>
      <c r="M46" s="1505"/>
      <c r="N46" s="1505"/>
      <c r="O46" s="1505"/>
      <c r="P46" s="1505"/>
      <c r="Q46" s="1505"/>
      <c r="R46" s="1505"/>
      <c r="S46" s="1505"/>
      <c r="T46" s="1505"/>
      <c r="U46" s="1505"/>
      <c r="V46" s="1505"/>
      <c r="W46" s="1505"/>
      <c r="X46" s="1505"/>
      <c r="Y46" s="1505"/>
      <c r="Z46" s="1505"/>
      <c r="AA46" s="1505"/>
      <c r="AB46" s="1505"/>
      <c r="AC46" s="1505"/>
      <c r="AD46" s="1505"/>
      <c r="AE46" s="1505"/>
      <c r="AF46" s="1505"/>
      <c r="AG46" s="1505"/>
      <c r="AH46" s="1505"/>
      <c r="AI46" s="1505"/>
      <c r="AJ46" s="1505"/>
      <c r="AK46" s="1505"/>
      <c r="AL46" s="1505"/>
      <c r="AM46" s="1505"/>
      <c r="AN46" s="1505"/>
      <c r="AO46" s="1505"/>
      <c r="AP46" s="1505"/>
      <c r="AQ46" s="1505"/>
      <c r="AR46" s="1505"/>
      <c r="AS46" s="1505"/>
      <c r="AT46" s="1505"/>
      <c r="AU46" s="1505"/>
      <c r="AV46" s="1505"/>
      <c r="AW46" s="1505"/>
      <c r="AX46" s="1505"/>
      <c r="AY46" s="1505"/>
      <c r="AZ46" s="1505"/>
      <c r="BA46" s="1505"/>
      <c r="BB46" s="1505"/>
      <c r="BC46" s="1505"/>
      <c r="BD46" s="1505"/>
      <c r="BE46" s="1505"/>
      <c r="BF46" s="1505"/>
      <c r="BG46" s="1505"/>
      <c r="BH46" s="1505"/>
      <c r="BI46" s="1505"/>
      <c r="BJ46" s="1505"/>
      <c r="BK46" s="1505"/>
      <c r="BL46" s="1505"/>
      <c r="BM46" s="1505"/>
      <c r="BN46" s="1505"/>
      <c r="BO46" s="1505"/>
      <c r="BP46" s="1505"/>
      <c r="BQ46" s="1505"/>
      <c r="BR46" s="1505"/>
      <c r="BS46" s="1505"/>
      <c r="BT46" s="1505"/>
      <c r="BU46" s="1505"/>
      <c r="BV46" s="1505"/>
      <c r="BW46" s="1505"/>
      <c r="BX46" s="1505"/>
      <c r="BY46" s="1505"/>
      <c r="BZ46" s="1505"/>
      <c r="CA46" s="1505"/>
      <c r="CB46" s="1505"/>
      <c r="CC46" s="1505"/>
      <c r="CD46" s="1505"/>
      <c r="CE46" s="1505"/>
      <c r="CF46" s="1505"/>
      <c r="CG46" s="1505"/>
      <c r="CH46" s="1505"/>
      <c r="CI46" s="1505"/>
      <c r="CJ46" s="1505"/>
      <c r="CK46" s="1505"/>
      <c r="CL46" s="1505"/>
      <c r="CM46" s="1505"/>
      <c r="CN46" s="1505"/>
      <c r="CO46" s="1505"/>
      <c r="CP46" s="1505"/>
      <c r="CQ46" s="1505"/>
      <c r="CR46" s="1505"/>
      <c r="CS46" s="1505"/>
      <c r="CT46" s="1505"/>
      <c r="CU46" s="1505"/>
      <c r="CV46" s="1505"/>
      <c r="CW46" s="1505"/>
      <c r="CX46" s="1505"/>
      <c r="CY46" s="1505"/>
      <c r="CZ46" s="1505"/>
      <c r="DA46" s="1505"/>
      <c r="DB46" s="1505"/>
      <c r="DC46" s="1505"/>
      <c r="DD46" s="1505"/>
      <c r="DE46" s="1505"/>
      <c r="DF46" s="1505"/>
      <c r="DG46" s="1505"/>
      <c r="DH46" s="1505"/>
      <c r="DI46" s="1505"/>
      <c r="DJ46" s="1505"/>
      <c r="DK46" s="1505"/>
      <c r="DL46" s="1505"/>
      <c r="DM46" s="1505"/>
      <c r="DN46" s="1505"/>
      <c r="DO46" s="1505"/>
      <c r="DP46" s="1505"/>
      <c r="DQ46" s="1505"/>
      <c r="DR46" s="1505"/>
      <c r="DS46" s="1505"/>
      <c r="DT46" s="1505"/>
      <c r="DU46" s="1505"/>
      <c r="DV46" s="1505"/>
      <c r="DW46" s="1505"/>
      <c r="DX46" s="1505"/>
      <c r="DY46" s="1505"/>
      <c r="DZ46" s="1505"/>
      <c r="EA46" s="1505"/>
    </row>
    <row r="47" spans="1:131" s="1506" customFormat="1">
      <c r="A47" s="1521"/>
      <c r="B47" s="1508" t="s">
        <v>2129</v>
      </c>
      <c r="C47" s="1531" t="s">
        <v>35</v>
      </c>
      <c r="D47" s="1510">
        <v>2</v>
      </c>
      <c r="E47" s="1532"/>
      <c r="F47" s="1512" t="str">
        <f>IF(E47="","",ROUND(D47,2)*ROUND(E47,2))</f>
        <v/>
      </c>
      <c r="G47" s="1505"/>
      <c r="H47" s="1505"/>
      <c r="I47" s="1505"/>
      <c r="J47" s="1505"/>
      <c r="K47" s="1505"/>
      <c r="L47" s="1505"/>
      <c r="M47" s="1505"/>
      <c r="N47" s="1505"/>
      <c r="O47" s="1505"/>
      <c r="P47" s="1505"/>
      <c r="Q47" s="1505"/>
      <c r="R47" s="1505"/>
      <c r="S47" s="1505"/>
      <c r="T47" s="1505"/>
      <c r="U47" s="1505"/>
      <c r="V47" s="1505"/>
      <c r="W47" s="1505"/>
      <c r="X47" s="1505"/>
      <c r="Y47" s="1505"/>
      <c r="Z47" s="1505"/>
      <c r="AA47" s="1505"/>
      <c r="AB47" s="1505"/>
      <c r="AC47" s="1505"/>
      <c r="AD47" s="1505"/>
      <c r="AE47" s="1505"/>
      <c r="AF47" s="1505"/>
      <c r="AG47" s="1505"/>
      <c r="AH47" s="1505"/>
      <c r="AI47" s="1505"/>
      <c r="AJ47" s="1505"/>
      <c r="AK47" s="1505"/>
      <c r="AL47" s="1505"/>
      <c r="AM47" s="1505"/>
      <c r="AN47" s="1505"/>
      <c r="AO47" s="1505"/>
      <c r="AP47" s="1505"/>
      <c r="AQ47" s="1505"/>
      <c r="AR47" s="1505"/>
      <c r="AS47" s="1505"/>
      <c r="AT47" s="1505"/>
      <c r="AU47" s="1505"/>
      <c r="AV47" s="1505"/>
      <c r="AW47" s="1505"/>
      <c r="AX47" s="1505"/>
      <c r="AY47" s="1505"/>
      <c r="AZ47" s="1505"/>
      <c r="BA47" s="1505"/>
      <c r="BB47" s="1505"/>
      <c r="BC47" s="1505"/>
      <c r="BD47" s="1505"/>
      <c r="BE47" s="1505"/>
      <c r="BF47" s="1505"/>
      <c r="BG47" s="1505"/>
      <c r="BH47" s="1505"/>
      <c r="BI47" s="1505"/>
      <c r="BJ47" s="1505"/>
      <c r="BK47" s="1505"/>
      <c r="BL47" s="1505"/>
      <c r="BM47" s="1505"/>
      <c r="BN47" s="1505"/>
      <c r="BO47" s="1505"/>
      <c r="BP47" s="1505"/>
      <c r="BQ47" s="1505"/>
      <c r="BR47" s="1505"/>
      <c r="BS47" s="1505"/>
      <c r="BT47" s="1505"/>
      <c r="BU47" s="1505"/>
      <c r="BV47" s="1505"/>
      <c r="BW47" s="1505"/>
      <c r="BX47" s="1505"/>
      <c r="BY47" s="1505"/>
      <c r="BZ47" s="1505"/>
      <c r="CA47" s="1505"/>
      <c r="CB47" s="1505"/>
      <c r="CC47" s="1505"/>
      <c r="CD47" s="1505"/>
      <c r="CE47" s="1505"/>
      <c r="CF47" s="1505"/>
      <c r="CG47" s="1505"/>
      <c r="CH47" s="1505"/>
      <c r="CI47" s="1505"/>
      <c r="CJ47" s="1505"/>
      <c r="CK47" s="1505"/>
      <c r="CL47" s="1505"/>
      <c r="CM47" s="1505"/>
      <c r="CN47" s="1505"/>
      <c r="CO47" s="1505"/>
      <c r="CP47" s="1505"/>
      <c r="CQ47" s="1505"/>
      <c r="CR47" s="1505"/>
      <c r="CS47" s="1505"/>
      <c r="CT47" s="1505"/>
      <c r="CU47" s="1505"/>
      <c r="CV47" s="1505"/>
      <c r="CW47" s="1505"/>
      <c r="CX47" s="1505"/>
      <c r="CY47" s="1505"/>
      <c r="CZ47" s="1505"/>
      <c r="DA47" s="1505"/>
      <c r="DB47" s="1505"/>
      <c r="DC47" s="1505"/>
      <c r="DD47" s="1505"/>
      <c r="DE47" s="1505"/>
      <c r="DF47" s="1505"/>
      <c r="DG47" s="1505"/>
      <c r="DH47" s="1505"/>
      <c r="DI47" s="1505"/>
      <c r="DJ47" s="1505"/>
      <c r="DK47" s="1505"/>
      <c r="DL47" s="1505"/>
      <c r="DM47" s="1505"/>
      <c r="DN47" s="1505"/>
      <c r="DO47" s="1505"/>
      <c r="DP47" s="1505"/>
      <c r="DQ47" s="1505"/>
      <c r="DR47" s="1505"/>
      <c r="DS47" s="1505"/>
      <c r="DT47" s="1505"/>
      <c r="DU47" s="1505"/>
      <c r="DV47" s="1505"/>
      <c r="DW47" s="1505"/>
      <c r="DX47" s="1505"/>
      <c r="DY47" s="1505"/>
      <c r="DZ47" s="1505"/>
      <c r="EA47" s="1505"/>
    </row>
    <row r="48" spans="1:131" s="1506" customFormat="1">
      <c r="A48" s="1521"/>
      <c r="B48" s="1508" t="s">
        <v>2128</v>
      </c>
      <c r="C48" s="1531"/>
      <c r="D48" s="1510"/>
      <c r="E48" s="1532"/>
      <c r="F48" s="1512"/>
      <c r="G48" s="1505"/>
      <c r="H48" s="1505"/>
      <c r="I48" s="1505"/>
      <c r="J48" s="1505"/>
      <c r="K48" s="1505"/>
      <c r="L48" s="1505"/>
      <c r="M48" s="1505"/>
      <c r="N48" s="1505"/>
      <c r="O48" s="1505"/>
      <c r="P48" s="1505"/>
      <c r="Q48" s="1505"/>
      <c r="R48" s="1505"/>
      <c r="S48" s="1505"/>
      <c r="T48" s="1505"/>
      <c r="U48" s="1505"/>
      <c r="V48" s="1505"/>
      <c r="W48" s="1505"/>
      <c r="X48" s="1505"/>
      <c r="Y48" s="1505"/>
      <c r="Z48" s="1505"/>
      <c r="AA48" s="1505"/>
      <c r="AB48" s="1505"/>
      <c r="AC48" s="1505"/>
      <c r="AD48" s="1505"/>
      <c r="AE48" s="1505"/>
      <c r="AF48" s="1505"/>
      <c r="AG48" s="1505"/>
      <c r="AH48" s="1505"/>
      <c r="AI48" s="1505"/>
      <c r="AJ48" s="1505"/>
      <c r="AK48" s="1505"/>
      <c r="AL48" s="1505"/>
      <c r="AM48" s="1505"/>
      <c r="AN48" s="1505"/>
      <c r="AO48" s="1505"/>
      <c r="AP48" s="1505"/>
      <c r="AQ48" s="1505"/>
      <c r="AR48" s="1505"/>
      <c r="AS48" s="1505"/>
      <c r="AT48" s="1505"/>
      <c r="AU48" s="1505"/>
      <c r="AV48" s="1505"/>
      <c r="AW48" s="1505"/>
      <c r="AX48" s="1505"/>
      <c r="AY48" s="1505"/>
      <c r="AZ48" s="1505"/>
      <c r="BA48" s="1505"/>
      <c r="BB48" s="1505"/>
      <c r="BC48" s="1505"/>
      <c r="BD48" s="1505"/>
      <c r="BE48" s="1505"/>
      <c r="BF48" s="1505"/>
      <c r="BG48" s="1505"/>
      <c r="BH48" s="1505"/>
      <c r="BI48" s="1505"/>
      <c r="BJ48" s="1505"/>
      <c r="BK48" s="1505"/>
      <c r="BL48" s="1505"/>
      <c r="BM48" s="1505"/>
      <c r="BN48" s="1505"/>
      <c r="BO48" s="1505"/>
      <c r="BP48" s="1505"/>
      <c r="BQ48" s="1505"/>
      <c r="BR48" s="1505"/>
      <c r="BS48" s="1505"/>
      <c r="BT48" s="1505"/>
      <c r="BU48" s="1505"/>
      <c r="BV48" s="1505"/>
      <c r="BW48" s="1505"/>
      <c r="BX48" s="1505"/>
      <c r="BY48" s="1505"/>
      <c r="BZ48" s="1505"/>
      <c r="CA48" s="1505"/>
      <c r="CB48" s="1505"/>
      <c r="CC48" s="1505"/>
      <c r="CD48" s="1505"/>
      <c r="CE48" s="1505"/>
      <c r="CF48" s="1505"/>
      <c r="CG48" s="1505"/>
      <c r="CH48" s="1505"/>
      <c r="CI48" s="1505"/>
      <c r="CJ48" s="1505"/>
      <c r="CK48" s="1505"/>
      <c r="CL48" s="1505"/>
      <c r="CM48" s="1505"/>
      <c r="CN48" s="1505"/>
      <c r="CO48" s="1505"/>
      <c r="CP48" s="1505"/>
      <c r="CQ48" s="1505"/>
      <c r="CR48" s="1505"/>
      <c r="CS48" s="1505"/>
      <c r="CT48" s="1505"/>
      <c r="CU48" s="1505"/>
      <c r="CV48" s="1505"/>
      <c r="CW48" s="1505"/>
      <c r="CX48" s="1505"/>
      <c r="CY48" s="1505"/>
      <c r="CZ48" s="1505"/>
      <c r="DA48" s="1505"/>
      <c r="DB48" s="1505"/>
      <c r="DC48" s="1505"/>
      <c r="DD48" s="1505"/>
      <c r="DE48" s="1505"/>
      <c r="DF48" s="1505"/>
      <c r="DG48" s="1505"/>
      <c r="DH48" s="1505"/>
      <c r="DI48" s="1505"/>
      <c r="DJ48" s="1505"/>
      <c r="DK48" s="1505"/>
      <c r="DL48" s="1505"/>
      <c r="DM48" s="1505"/>
      <c r="DN48" s="1505"/>
      <c r="DO48" s="1505"/>
      <c r="DP48" s="1505"/>
      <c r="DQ48" s="1505"/>
      <c r="DR48" s="1505"/>
      <c r="DS48" s="1505"/>
      <c r="DT48" s="1505"/>
      <c r="DU48" s="1505"/>
      <c r="DV48" s="1505"/>
      <c r="DW48" s="1505"/>
      <c r="DX48" s="1505"/>
      <c r="DY48" s="1505"/>
      <c r="DZ48" s="1505"/>
      <c r="EA48" s="1505"/>
    </row>
    <row r="49" spans="1:131" s="1506" customFormat="1" ht="25.5">
      <c r="A49" s="1521"/>
      <c r="B49" s="1508" t="s">
        <v>2127</v>
      </c>
      <c r="C49" s="1531"/>
      <c r="D49" s="1510"/>
      <c r="E49" s="1532"/>
      <c r="F49" s="1512"/>
      <c r="G49" s="1505"/>
      <c r="H49" s="1505"/>
      <c r="I49" s="1505"/>
      <c r="J49" s="1505"/>
      <c r="K49" s="1505"/>
      <c r="L49" s="1505"/>
      <c r="M49" s="1505"/>
      <c r="N49" s="1505"/>
      <c r="O49" s="1505"/>
      <c r="P49" s="1505"/>
      <c r="Q49" s="1505"/>
      <c r="R49" s="1505"/>
      <c r="S49" s="1505"/>
      <c r="T49" s="1505"/>
      <c r="U49" s="1505"/>
      <c r="V49" s="1505"/>
      <c r="W49" s="1505"/>
      <c r="X49" s="1505"/>
      <c r="Y49" s="1505"/>
      <c r="Z49" s="1505"/>
      <c r="AA49" s="1505"/>
      <c r="AB49" s="1505"/>
      <c r="AC49" s="1505"/>
      <c r="AD49" s="1505"/>
      <c r="AE49" s="1505"/>
      <c r="AF49" s="1505"/>
      <c r="AG49" s="1505"/>
      <c r="AH49" s="1505"/>
      <c r="AI49" s="1505"/>
      <c r="AJ49" s="1505"/>
      <c r="AK49" s="1505"/>
      <c r="AL49" s="1505"/>
      <c r="AM49" s="1505"/>
      <c r="AN49" s="1505"/>
      <c r="AO49" s="1505"/>
      <c r="AP49" s="1505"/>
      <c r="AQ49" s="1505"/>
      <c r="AR49" s="1505"/>
      <c r="AS49" s="1505"/>
      <c r="AT49" s="1505"/>
      <c r="AU49" s="1505"/>
      <c r="AV49" s="1505"/>
      <c r="AW49" s="1505"/>
      <c r="AX49" s="1505"/>
      <c r="AY49" s="1505"/>
      <c r="AZ49" s="1505"/>
      <c r="BA49" s="1505"/>
      <c r="BB49" s="1505"/>
      <c r="BC49" s="1505"/>
      <c r="BD49" s="1505"/>
      <c r="BE49" s="1505"/>
      <c r="BF49" s="1505"/>
      <c r="BG49" s="1505"/>
      <c r="BH49" s="1505"/>
      <c r="BI49" s="1505"/>
      <c r="BJ49" s="1505"/>
      <c r="BK49" s="1505"/>
      <c r="BL49" s="1505"/>
      <c r="BM49" s="1505"/>
      <c r="BN49" s="1505"/>
      <c r="BO49" s="1505"/>
      <c r="BP49" s="1505"/>
      <c r="BQ49" s="1505"/>
      <c r="BR49" s="1505"/>
      <c r="BS49" s="1505"/>
      <c r="BT49" s="1505"/>
      <c r="BU49" s="1505"/>
      <c r="BV49" s="1505"/>
      <c r="BW49" s="1505"/>
      <c r="BX49" s="1505"/>
      <c r="BY49" s="1505"/>
      <c r="BZ49" s="1505"/>
      <c r="CA49" s="1505"/>
      <c r="CB49" s="1505"/>
      <c r="CC49" s="1505"/>
      <c r="CD49" s="1505"/>
      <c r="CE49" s="1505"/>
      <c r="CF49" s="1505"/>
      <c r="CG49" s="1505"/>
      <c r="CH49" s="1505"/>
      <c r="CI49" s="1505"/>
      <c r="CJ49" s="1505"/>
      <c r="CK49" s="1505"/>
      <c r="CL49" s="1505"/>
      <c r="CM49" s="1505"/>
      <c r="CN49" s="1505"/>
      <c r="CO49" s="1505"/>
      <c r="CP49" s="1505"/>
      <c r="CQ49" s="1505"/>
      <c r="CR49" s="1505"/>
      <c r="CS49" s="1505"/>
      <c r="CT49" s="1505"/>
      <c r="CU49" s="1505"/>
      <c r="CV49" s="1505"/>
      <c r="CW49" s="1505"/>
      <c r="CX49" s="1505"/>
      <c r="CY49" s="1505"/>
      <c r="CZ49" s="1505"/>
      <c r="DA49" s="1505"/>
      <c r="DB49" s="1505"/>
      <c r="DC49" s="1505"/>
      <c r="DD49" s="1505"/>
      <c r="DE49" s="1505"/>
      <c r="DF49" s="1505"/>
      <c r="DG49" s="1505"/>
      <c r="DH49" s="1505"/>
      <c r="DI49" s="1505"/>
      <c r="DJ49" s="1505"/>
      <c r="DK49" s="1505"/>
      <c r="DL49" s="1505"/>
      <c r="DM49" s="1505"/>
      <c r="DN49" s="1505"/>
      <c r="DO49" s="1505"/>
      <c r="DP49" s="1505"/>
      <c r="DQ49" s="1505"/>
      <c r="DR49" s="1505"/>
      <c r="DS49" s="1505"/>
      <c r="DT49" s="1505"/>
      <c r="DU49" s="1505"/>
      <c r="DV49" s="1505"/>
      <c r="DW49" s="1505"/>
      <c r="DX49" s="1505"/>
      <c r="DY49" s="1505"/>
      <c r="DZ49" s="1505"/>
      <c r="EA49" s="1505"/>
    </row>
    <row r="50" spans="1:131" s="1506" customFormat="1">
      <c r="A50" s="1521"/>
      <c r="B50" s="1508" t="s">
        <v>2126</v>
      </c>
      <c r="C50" s="1531" t="s">
        <v>35</v>
      </c>
      <c r="D50" s="1510">
        <v>2</v>
      </c>
      <c r="E50" s="1532"/>
      <c r="F50" s="1512" t="str">
        <f t="shared" ref="F50" si="2">IF(E50="","",ROUND(D50,2)*ROUND(E50,2))</f>
        <v/>
      </c>
      <c r="G50" s="1505"/>
      <c r="H50" s="1505"/>
      <c r="I50" s="1505"/>
      <c r="J50" s="1505"/>
      <c r="K50" s="1505"/>
      <c r="L50" s="1505"/>
      <c r="M50" s="1505"/>
      <c r="N50" s="1505"/>
      <c r="O50" s="1505"/>
      <c r="P50" s="1505"/>
      <c r="Q50" s="1505"/>
      <c r="R50" s="1505"/>
      <c r="S50" s="1505"/>
      <c r="T50" s="1505"/>
      <c r="U50" s="1505"/>
      <c r="V50" s="1505"/>
      <c r="W50" s="1505"/>
      <c r="X50" s="1505"/>
      <c r="Y50" s="1505"/>
      <c r="Z50" s="1505"/>
      <c r="AA50" s="1505"/>
      <c r="AB50" s="1505"/>
      <c r="AC50" s="1505"/>
      <c r="AD50" s="1505"/>
      <c r="AE50" s="1505"/>
      <c r="AF50" s="1505"/>
      <c r="AG50" s="1505"/>
      <c r="AH50" s="1505"/>
      <c r="AI50" s="1505"/>
      <c r="AJ50" s="1505"/>
      <c r="AK50" s="1505"/>
      <c r="AL50" s="1505"/>
      <c r="AM50" s="1505"/>
      <c r="AN50" s="1505"/>
      <c r="AO50" s="1505"/>
      <c r="AP50" s="1505"/>
      <c r="AQ50" s="1505"/>
      <c r="AR50" s="1505"/>
      <c r="AS50" s="1505"/>
      <c r="AT50" s="1505"/>
      <c r="AU50" s="1505"/>
      <c r="AV50" s="1505"/>
      <c r="AW50" s="1505"/>
      <c r="AX50" s="1505"/>
      <c r="AY50" s="1505"/>
      <c r="AZ50" s="1505"/>
      <c r="BA50" s="1505"/>
      <c r="BB50" s="1505"/>
      <c r="BC50" s="1505"/>
      <c r="BD50" s="1505"/>
      <c r="BE50" s="1505"/>
      <c r="BF50" s="1505"/>
      <c r="BG50" s="1505"/>
      <c r="BH50" s="1505"/>
      <c r="BI50" s="1505"/>
      <c r="BJ50" s="1505"/>
      <c r="BK50" s="1505"/>
      <c r="BL50" s="1505"/>
      <c r="BM50" s="1505"/>
      <c r="BN50" s="1505"/>
      <c r="BO50" s="1505"/>
      <c r="BP50" s="1505"/>
      <c r="BQ50" s="1505"/>
      <c r="BR50" s="1505"/>
      <c r="BS50" s="1505"/>
      <c r="BT50" s="1505"/>
      <c r="BU50" s="1505"/>
      <c r="BV50" s="1505"/>
      <c r="BW50" s="1505"/>
      <c r="BX50" s="1505"/>
      <c r="BY50" s="1505"/>
      <c r="BZ50" s="1505"/>
      <c r="CA50" s="1505"/>
      <c r="CB50" s="1505"/>
      <c r="CC50" s="1505"/>
      <c r="CD50" s="1505"/>
      <c r="CE50" s="1505"/>
      <c r="CF50" s="1505"/>
      <c r="CG50" s="1505"/>
      <c r="CH50" s="1505"/>
      <c r="CI50" s="1505"/>
      <c r="CJ50" s="1505"/>
      <c r="CK50" s="1505"/>
      <c r="CL50" s="1505"/>
      <c r="CM50" s="1505"/>
      <c r="CN50" s="1505"/>
      <c r="CO50" s="1505"/>
      <c r="CP50" s="1505"/>
      <c r="CQ50" s="1505"/>
      <c r="CR50" s="1505"/>
      <c r="CS50" s="1505"/>
      <c r="CT50" s="1505"/>
      <c r="CU50" s="1505"/>
      <c r="CV50" s="1505"/>
      <c r="CW50" s="1505"/>
      <c r="CX50" s="1505"/>
      <c r="CY50" s="1505"/>
      <c r="CZ50" s="1505"/>
      <c r="DA50" s="1505"/>
      <c r="DB50" s="1505"/>
      <c r="DC50" s="1505"/>
      <c r="DD50" s="1505"/>
      <c r="DE50" s="1505"/>
      <c r="DF50" s="1505"/>
      <c r="DG50" s="1505"/>
      <c r="DH50" s="1505"/>
      <c r="DI50" s="1505"/>
      <c r="DJ50" s="1505"/>
      <c r="DK50" s="1505"/>
      <c r="DL50" s="1505"/>
      <c r="DM50" s="1505"/>
      <c r="DN50" s="1505"/>
      <c r="DO50" s="1505"/>
      <c r="DP50" s="1505"/>
      <c r="DQ50" s="1505"/>
      <c r="DR50" s="1505"/>
      <c r="DS50" s="1505"/>
      <c r="DT50" s="1505"/>
      <c r="DU50" s="1505"/>
      <c r="DV50" s="1505"/>
      <c r="DW50" s="1505"/>
      <c r="DX50" s="1505"/>
      <c r="DY50" s="1505"/>
      <c r="DZ50" s="1505"/>
      <c r="EA50" s="1505"/>
    </row>
    <row r="51" spans="1:131" s="1506" customFormat="1" ht="25.5">
      <c r="A51" s="1521"/>
      <c r="B51" s="1508" t="s">
        <v>2125</v>
      </c>
      <c r="C51" s="1531" t="s">
        <v>35</v>
      </c>
      <c r="D51" s="1510">
        <v>2</v>
      </c>
      <c r="E51" s="1532"/>
      <c r="F51" s="1512" t="str">
        <f>IF(E51="","",ROUND(D51,2)*ROUND(E51,2))</f>
        <v/>
      </c>
      <c r="G51" s="1505"/>
      <c r="H51" s="1505"/>
      <c r="I51" s="1505"/>
      <c r="J51" s="1505"/>
      <c r="K51" s="1505"/>
      <c r="L51" s="1505"/>
      <c r="M51" s="1505"/>
      <c r="N51" s="1505"/>
      <c r="O51" s="1505"/>
      <c r="P51" s="1505"/>
      <c r="Q51" s="1505"/>
      <c r="R51" s="1505"/>
      <c r="S51" s="1505"/>
      <c r="T51" s="1505"/>
      <c r="U51" s="1505"/>
      <c r="V51" s="1505"/>
      <c r="W51" s="1505"/>
      <c r="X51" s="1505"/>
      <c r="Y51" s="1505"/>
      <c r="Z51" s="1505"/>
      <c r="AA51" s="1505"/>
      <c r="AB51" s="1505"/>
      <c r="AC51" s="1505"/>
      <c r="AD51" s="1505"/>
      <c r="AE51" s="1505"/>
      <c r="AF51" s="1505"/>
      <c r="AG51" s="1505"/>
      <c r="AH51" s="1505"/>
      <c r="AI51" s="1505"/>
      <c r="AJ51" s="1505"/>
      <c r="AK51" s="1505"/>
      <c r="AL51" s="1505"/>
      <c r="AM51" s="1505"/>
      <c r="AN51" s="1505"/>
      <c r="AO51" s="1505"/>
      <c r="AP51" s="1505"/>
      <c r="AQ51" s="1505"/>
      <c r="AR51" s="1505"/>
      <c r="AS51" s="1505"/>
      <c r="AT51" s="1505"/>
      <c r="AU51" s="1505"/>
      <c r="AV51" s="1505"/>
      <c r="AW51" s="1505"/>
      <c r="AX51" s="1505"/>
      <c r="AY51" s="1505"/>
      <c r="AZ51" s="1505"/>
      <c r="BA51" s="1505"/>
      <c r="BB51" s="1505"/>
      <c r="BC51" s="1505"/>
      <c r="BD51" s="1505"/>
      <c r="BE51" s="1505"/>
      <c r="BF51" s="1505"/>
      <c r="BG51" s="1505"/>
      <c r="BH51" s="1505"/>
      <c r="BI51" s="1505"/>
      <c r="BJ51" s="1505"/>
      <c r="BK51" s="1505"/>
      <c r="BL51" s="1505"/>
      <c r="BM51" s="1505"/>
      <c r="BN51" s="1505"/>
      <c r="BO51" s="1505"/>
      <c r="BP51" s="1505"/>
      <c r="BQ51" s="1505"/>
      <c r="BR51" s="1505"/>
      <c r="BS51" s="1505"/>
      <c r="BT51" s="1505"/>
      <c r="BU51" s="1505"/>
      <c r="BV51" s="1505"/>
      <c r="BW51" s="1505"/>
      <c r="BX51" s="1505"/>
      <c r="BY51" s="1505"/>
      <c r="BZ51" s="1505"/>
      <c r="CA51" s="1505"/>
      <c r="CB51" s="1505"/>
      <c r="CC51" s="1505"/>
      <c r="CD51" s="1505"/>
      <c r="CE51" s="1505"/>
      <c r="CF51" s="1505"/>
      <c r="CG51" s="1505"/>
      <c r="CH51" s="1505"/>
      <c r="CI51" s="1505"/>
      <c r="CJ51" s="1505"/>
      <c r="CK51" s="1505"/>
      <c r="CL51" s="1505"/>
      <c r="CM51" s="1505"/>
      <c r="CN51" s="1505"/>
      <c r="CO51" s="1505"/>
      <c r="CP51" s="1505"/>
      <c r="CQ51" s="1505"/>
      <c r="CR51" s="1505"/>
      <c r="CS51" s="1505"/>
      <c r="CT51" s="1505"/>
      <c r="CU51" s="1505"/>
      <c r="CV51" s="1505"/>
      <c r="CW51" s="1505"/>
      <c r="CX51" s="1505"/>
      <c r="CY51" s="1505"/>
      <c r="CZ51" s="1505"/>
      <c r="DA51" s="1505"/>
      <c r="DB51" s="1505"/>
      <c r="DC51" s="1505"/>
      <c r="DD51" s="1505"/>
      <c r="DE51" s="1505"/>
      <c r="DF51" s="1505"/>
      <c r="DG51" s="1505"/>
      <c r="DH51" s="1505"/>
      <c r="DI51" s="1505"/>
      <c r="DJ51" s="1505"/>
      <c r="DK51" s="1505"/>
      <c r="DL51" s="1505"/>
      <c r="DM51" s="1505"/>
      <c r="DN51" s="1505"/>
      <c r="DO51" s="1505"/>
      <c r="DP51" s="1505"/>
      <c r="DQ51" s="1505"/>
      <c r="DR51" s="1505"/>
      <c r="DS51" s="1505"/>
      <c r="DT51" s="1505"/>
      <c r="DU51" s="1505"/>
      <c r="DV51" s="1505"/>
      <c r="DW51" s="1505"/>
      <c r="DX51" s="1505"/>
      <c r="DY51" s="1505"/>
      <c r="DZ51" s="1505"/>
      <c r="EA51" s="1505"/>
    </row>
    <row r="52" spans="1:131" s="1506" customFormat="1">
      <c r="A52" s="1521"/>
      <c r="B52" s="1526"/>
      <c r="C52" s="1516"/>
      <c r="D52" s="1516"/>
      <c r="E52" s="1516"/>
      <c r="F52" s="1516"/>
      <c r="G52" s="1505"/>
      <c r="H52" s="1505"/>
      <c r="I52" s="1505"/>
      <c r="J52" s="1505"/>
      <c r="K52" s="1505"/>
      <c r="L52" s="1505"/>
      <c r="M52" s="1505"/>
      <c r="N52" s="1505"/>
      <c r="O52" s="1505"/>
      <c r="P52" s="1505"/>
      <c r="Q52" s="1505"/>
      <c r="R52" s="1505"/>
      <c r="S52" s="1505"/>
      <c r="T52" s="1505"/>
      <c r="U52" s="1505"/>
      <c r="V52" s="1505"/>
      <c r="W52" s="1505"/>
      <c r="X52" s="1505"/>
      <c r="Y52" s="1505"/>
      <c r="Z52" s="1505"/>
      <c r="AA52" s="1505"/>
      <c r="AB52" s="1505"/>
      <c r="AC52" s="1505"/>
      <c r="AD52" s="1505"/>
      <c r="AE52" s="1505"/>
      <c r="AF52" s="1505"/>
      <c r="AG52" s="1505"/>
      <c r="AH52" s="1505"/>
      <c r="AI52" s="1505"/>
      <c r="AJ52" s="1505"/>
      <c r="AK52" s="1505"/>
      <c r="AL52" s="1505"/>
      <c r="AM52" s="1505"/>
      <c r="AN52" s="1505"/>
      <c r="AO52" s="1505"/>
      <c r="AP52" s="1505"/>
      <c r="AQ52" s="1505"/>
      <c r="AR52" s="1505"/>
      <c r="AS52" s="1505"/>
      <c r="AT52" s="1505"/>
      <c r="AU52" s="1505"/>
      <c r="AV52" s="1505"/>
      <c r="AW52" s="1505"/>
      <c r="AX52" s="1505"/>
      <c r="AY52" s="1505"/>
      <c r="AZ52" s="1505"/>
      <c r="BA52" s="1505"/>
      <c r="BB52" s="1505"/>
      <c r="BC52" s="1505"/>
      <c r="BD52" s="1505"/>
      <c r="BE52" s="1505"/>
      <c r="BF52" s="1505"/>
      <c r="BG52" s="1505"/>
      <c r="BH52" s="1505"/>
      <c r="BI52" s="1505"/>
      <c r="BJ52" s="1505"/>
      <c r="BK52" s="1505"/>
      <c r="BL52" s="1505"/>
      <c r="BM52" s="1505"/>
      <c r="BN52" s="1505"/>
      <c r="BO52" s="1505"/>
      <c r="BP52" s="1505"/>
      <c r="BQ52" s="1505"/>
      <c r="BR52" s="1505"/>
      <c r="BS52" s="1505"/>
      <c r="BT52" s="1505"/>
      <c r="BU52" s="1505"/>
      <c r="BV52" s="1505"/>
      <c r="BW52" s="1505"/>
      <c r="BX52" s="1505"/>
      <c r="BY52" s="1505"/>
      <c r="BZ52" s="1505"/>
      <c r="CA52" s="1505"/>
      <c r="CB52" s="1505"/>
      <c r="CC52" s="1505"/>
      <c r="CD52" s="1505"/>
      <c r="CE52" s="1505"/>
      <c r="CF52" s="1505"/>
      <c r="CG52" s="1505"/>
      <c r="CH52" s="1505"/>
      <c r="CI52" s="1505"/>
      <c r="CJ52" s="1505"/>
      <c r="CK52" s="1505"/>
      <c r="CL52" s="1505"/>
      <c r="CM52" s="1505"/>
      <c r="CN52" s="1505"/>
      <c r="CO52" s="1505"/>
      <c r="CP52" s="1505"/>
      <c r="CQ52" s="1505"/>
      <c r="CR52" s="1505"/>
      <c r="CS52" s="1505"/>
      <c r="CT52" s="1505"/>
      <c r="CU52" s="1505"/>
      <c r="CV52" s="1505"/>
      <c r="CW52" s="1505"/>
      <c r="CX52" s="1505"/>
      <c r="CY52" s="1505"/>
      <c r="CZ52" s="1505"/>
      <c r="DA52" s="1505"/>
      <c r="DB52" s="1505"/>
      <c r="DC52" s="1505"/>
      <c r="DD52" s="1505"/>
      <c r="DE52" s="1505"/>
      <c r="DF52" s="1505"/>
      <c r="DG52" s="1505"/>
      <c r="DH52" s="1505"/>
      <c r="DI52" s="1505"/>
      <c r="DJ52" s="1505"/>
      <c r="DK52" s="1505"/>
      <c r="DL52" s="1505"/>
      <c r="DM52" s="1505"/>
      <c r="DN52" s="1505"/>
      <c r="DO52" s="1505"/>
      <c r="DP52" s="1505"/>
      <c r="DQ52" s="1505"/>
      <c r="DR52" s="1505"/>
      <c r="DS52" s="1505"/>
      <c r="DT52" s="1505"/>
      <c r="DU52" s="1505"/>
      <c r="DV52" s="1505"/>
      <c r="DW52" s="1505"/>
      <c r="DX52" s="1505"/>
      <c r="DY52" s="1505"/>
      <c r="DZ52" s="1505"/>
      <c r="EA52" s="1505"/>
    </row>
    <row r="53" spans="1:131" s="1506" customFormat="1" ht="127.5">
      <c r="A53" s="1521">
        <v>3</v>
      </c>
      <c r="B53" s="1508" t="s">
        <v>2124</v>
      </c>
      <c r="C53" s="1531"/>
      <c r="D53" s="1510"/>
      <c r="E53" s="1532"/>
      <c r="F53" s="1512" t="str">
        <f t="shared" ref="F53:F57" si="3">IF(E53="","",ROUND(D53,2)*ROUND(E53,2))</f>
        <v/>
      </c>
      <c r="G53" s="1505"/>
      <c r="H53" s="1505"/>
      <c r="I53" s="1505"/>
      <c r="J53" s="1505"/>
      <c r="K53" s="1505"/>
      <c r="L53" s="1505"/>
      <c r="M53" s="1505"/>
      <c r="N53" s="1505"/>
      <c r="O53" s="1505"/>
      <c r="P53" s="1505"/>
      <c r="Q53" s="1505"/>
      <c r="R53" s="1505"/>
      <c r="S53" s="1505"/>
      <c r="T53" s="1505"/>
      <c r="U53" s="1505"/>
      <c r="V53" s="1505"/>
      <c r="W53" s="1505"/>
      <c r="X53" s="1505"/>
      <c r="Y53" s="1505"/>
      <c r="Z53" s="1505"/>
      <c r="AA53" s="1505"/>
      <c r="AB53" s="1505"/>
      <c r="AC53" s="1505"/>
      <c r="AD53" s="1505"/>
      <c r="AE53" s="1505"/>
      <c r="AF53" s="1505"/>
      <c r="AG53" s="1505"/>
      <c r="AH53" s="1505"/>
      <c r="AI53" s="1505"/>
      <c r="AJ53" s="1505"/>
      <c r="AK53" s="1505"/>
      <c r="AL53" s="1505"/>
      <c r="AM53" s="1505"/>
      <c r="AN53" s="1505"/>
      <c r="AO53" s="1505"/>
      <c r="AP53" s="1505"/>
      <c r="AQ53" s="1505"/>
      <c r="AR53" s="1505"/>
      <c r="AS53" s="1505"/>
      <c r="AT53" s="1505"/>
      <c r="AU53" s="1505"/>
      <c r="AV53" s="1505"/>
      <c r="AW53" s="1505"/>
      <c r="AX53" s="1505"/>
      <c r="AY53" s="1505"/>
      <c r="AZ53" s="1505"/>
      <c r="BA53" s="1505"/>
      <c r="BB53" s="1505"/>
      <c r="BC53" s="1505"/>
      <c r="BD53" s="1505"/>
      <c r="BE53" s="1505"/>
      <c r="BF53" s="1505"/>
      <c r="BG53" s="1505"/>
      <c r="BH53" s="1505"/>
      <c r="BI53" s="1505"/>
      <c r="BJ53" s="1505"/>
      <c r="BK53" s="1505"/>
      <c r="BL53" s="1505"/>
      <c r="BM53" s="1505"/>
      <c r="BN53" s="1505"/>
      <c r="BO53" s="1505"/>
      <c r="BP53" s="1505"/>
      <c r="BQ53" s="1505"/>
      <c r="BR53" s="1505"/>
      <c r="BS53" s="1505"/>
      <c r="BT53" s="1505"/>
      <c r="BU53" s="1505"/>
      <c r="BV53" s="1505"/>
      <c r="BW53" s="1505"/>
      <c r="BX53" s="1505"/>
      <c r="BY53" s="1505"/>
      <c r="BZ53" s="1505"/>
      <c r="CA53" s="1505"/>
      <c r="CB53" s="1505"/>
      <c r="CC53" s="1505"/>
      <c r="CD53" s="1505"/>
      <c r="CE53" s="1505"/>
      <c r="CF53" s="1505"/>
      <c r="CG53" s="1505"/>
      <c r="CH53" s="1505"/>
      <c r="CI53" s="1505"/>
      <c r="CJ53" s="1505"/>
      <c r="CK53" s="1505"/>
      <c r="CL53" s="1505"/>
      <c r="CM53" s="1505"/>
      <c r="CN53" s="1505"/>
      <c r="CO53" s="1505"/>
      <c r="CP53" s="1505"/>
      <c r="CQ53" s="1505"/>
      <c r="CR53" s="1505"/>
      <c r="CS53" s="1505"/>
      <c r="CT53" s="1505"/>
      <c r="CU53" s="1505"/>
      <c r="CV53" s="1505"/>
      <c r="CW53" s="1505"/>
      <c r="CX53" s="1505"/>
      <c r="CY53" s="1505"/>
      <c r="CZ53" s="1505"/>
      <c r="DA53" s="1505"/>
      <c r="DB53" s="1505"/>
      <c r="DC53" s="1505"/>
      <c r="DD53" s="1505"/>
      <c r="DE53" s="1505"/>
      <c r="DF53" s="1505"/>
      <c r="DG53" s="1505"/>
      <c r="DH53" s="1505"/>
      <c r="DI53" s="1505"/>
      <c r="DJ53" s="1505"/>
      <c r="DK53" s="1505"/>
      <c r="DL53" s="1505"/>
      <c r="DM53" s="1505"/>
      <c r="DN53" s="1505"/>
      <c r="DO53" s="1505"/>
      <c r="DP53" s="1505"/>
      <c r="DQ53" s="1505"/>
      <c r="DR53" s="1505"/>
      <c r="DS53" s="1505"/>
      <c r="DT53" s="1505"/>
      <c r="DU53" s="1505"/>
      <c r="DV53" s="1505"/>
      <c r="DW53" s="1505"/>
      <c r="DX53" s="1505"/>
      <c r="DY53" s="1505"/>
      <c r="DZ53" s="1505"/>
      <c r="EA53" s="1505"/>
    </row>
    <row r="54" spans="1:131" s="1506" customFormat="1">
      <c r="A54" s="1521"/>
      <c r="B54" s="1526" t="s">
        <v>2123</v>
      </c>
      <c r="C54" s="1533"/>
      <c r="D54" s="1534"/>
      <c r="E54" s="1535"/>
      <c r="F54" s="1512"/>
      <c r="G54" s="1505"/>
      <c r="H54" s="1505"/>
      <c r="I54" s="1505"/>
      <c r="J54" s="1505"/>
      <c r="K54" s="1505"/>
      <c r="L54" s="1505"/>
      <c r="M54" s="1505"/>
      <c r="N54" s="1505"/>
      <c r="O54" s="1505"/>
      <c r="P54" s="1505"/>
      <c r="Q54" s="1505"/>
      <c r="R54" s="1505"/>
      <c r="S54" s="1505"/>
      <c r="T54" s="1505"/>
      <c r="U54" s="1505"/>
      <c r="V54" s="1505"/>
      <c r="W54" s="1505"/>
      <c r="X54" s="1505"/>
      <c r="Y54" s="1505"/>
      <c r="Z54" s="1505"/>
      <c r="AA54" s="1505"/>
      <c r="AB54" s="1505"/>
      <c r="AC54" s="1505"/>
      <c r="AD54" s="1505"/>
      <c r="AE54" s="1505"/>
      <c r="AF54" s="1505"/>
      <c r="AG54" s="1505"/>
      <c r="AH54" s="1505"/>
      <c r="AI54" s="1505"/>
      <c r="AJ54" s="1505"/>
      <c r="AK54" s="1505"/>
      <c r="AL54" s="1505"/>
      <c r="AM54" s="1505"/>
      <c r="AN54" s="1505"/>
      <c r="AO54" s="1505"/>
      <c r="AP54" s="1505"/>
      <c r="AQ54" s="1505"/>
      <c r="AR54" s="1505"/>
      <c r="AS54" s="1505"/>
      <c r="AT54" s="1505"/>
      <c r="AU54" s="1505"/>
      <c r="AV54" s="1505"/>
      <c r="AW54" s="1505"/>
      <c r="AX54" s="1505"/>
      <c r="AY54" s="1505"/>
      <c r="AZ54" s="1505"/>
      <c r="BA54" s="1505"/>
      <c r="BB54" s="1505"/>
      <c r="BC54" s="1505"/>
      <c r="BD54" s="1505"/>
      <c r="BE54" s="1505"/>
      <c r="BF54" s="1505"/>
      <c r="BG54" s="1505"/>
      <c r="BH54" s="1505"/>
      <c r="BI54" s="1505"/>
      <c r="BJ54" s="1505"/>
      <c r="BK54" s="1505"/>
      <c r="BL54" s="1505"/>
      <c r="BM54" s="1505"/>
      <c r="BN54" s="1505"/>
      <c r="BO54" s="1505"/>
      <c r="BP54" s="1505"/>
      <c r="BQ54" s="1505"/>
      <c r="BR54" s="1505"/>
      <c r="BS54" s="1505"/>
      <c r="BT54" s="1505"/>
      <c r="BU54" s="1505"/>
      <c r="BV54" s="1505"/>
      <c r="BW54" s="1505"/>
      <c r="BX54" s="1505"/>
      <c r="BY54" s="1505"/>
      <c r="BZ54" s="1505"/>
      <c r="CA54" s="1505"/>
      <c r="CB54" s="1505"/>
      <c r="CC54" s="1505"/>
      <c r="CD54" s="1505"/>
      <c r="CE54" s="1505"/>
      <c r="CF54" s="1505"/>
      <c r="CG54" s="1505"/>
      <c r="CH54" s="1505"/>
      <c r="CI54" s="1505"/>
      <c r="CJ54" s="1505"/>
      <c r="CK54" s="1505"/>
      <c r="CL54" s="1505"/>
      <c r="CM54" s="1505"/>
      <c r="CN54" s="1505"/>
      <c r="CO54" s="1505"/>
      <c r="CP54" s="1505"/>
      <c r="CQ54" s="1505"/>
      <c r="CR54" s="1505"/>
      <c r="CS54" s="1505"/>
      <c r="CT54" s="1505"/>
      <c r="CU54" s="1505"/>
      <c r="CV54" s="1505"/>
      <c r="CW54" s="1505"/>
      <c r="CX54" s="1505"/>
      <c r="CY54" s="1505"/>
      <c r="CZ54" s="1505"/>
      <c r="DA54" s="1505"/>
      <c r="DB54" s="1505"/>
      <c r="DC54" s="1505"/>
      <c r="DD54" s="1505"/>
      <c r="DE54" s="1505"/>
      <c r="DF54" s="1505"/>
      <c r="DG54" s="1505"/>
      <c r="DH54" s="1505"/>
      <c r="DI54" s="1505"/>
      <c r="DJ54" s="1505"/>
      <c r="DK54" s="1505"/>
      <c r="DL54" s="1505"/>
      <c r="DM54" s="1505"/>
      <c r="DN54" s="1505"/>
      <c r="DO54" s="1505"/>
      <c r="DP54" s="1505"/>
      <c r="DQ54" s="1505"/>
      <c r="DR54" s="1505"/>
      <c r="DS54" s="1505"/>
      <c r="DT54" s="1505"/>
      <c r="DU54" s="1505"/>
      <c r="DV54" s="1505"/>
      <c r="DW54" s="1505"/>
      <c r="DX54" s="1505"/>
      <c r="DY54" s="1505"/>
      <c r="DZ54" s="1505"/>
      <c r="EA54" s="1505"/>
    </row>
    <row r="55" spans="1:131" s="1506" customFormat="1">
      <c r="A55" s="1521"/>
      <c r="B55" s="1498" t="s">
        <v>2122</v>
      </c>
      <c r="C55" s="1533" t="s">
        <v>35</v>
      </c>
      <c r="D55" s="1534">
        <v>9</v>
      </c>
      <c r="E55" s="1535"/>
      <c r="F55" s="1512" t="str">
        <f t="shared" si="3"/>
        <v/>
      </c>
      <c r="G55" s="1505"/>
      <c r="H55" s="1505"/>
      <c r="I55" s="1505"/>
      <c r="J55" s="1505"/>
      <c r="K55" s="1505"/>
      <c r="L55" s="1505"/>
      <c r="M55" s="1505"/>
      <c r="N55" s="1505"/>
      <c r="O55" s="1505"/>
      <c r="P55" s="1505"/>
      <c r="Q55" s="1505"/>
      <c r="R55" s="1505"/>
      <c r="S55" s="1505"/>
      <c r="T55" s="1505"/>
      <c r="U55" s="1505"/>
      <c r="V55" s="1505"/>
      <c r="W55" s="1505"/>
      <c r="X55" s="1505"/>
      <c r="Y55" s="1505"/>
      <c r="Z55" s="1505"/>
      <c r="AA55" s="1505"/>
      <c r="AB55" s="1505"/>
      <c r="AC55" s="1505"/>
      <c r="AD55" s="1505"/>
      <c r="AE55" s="1505"/>
      <c r="AF55" s="1505"/>
      <c r="AG55" s="1505"/>
      <c r="AH55" s="1505"/>
      <c r="AI55" s="1505"/>
      <c r="AJ55" s="1505"/>
      <c r="AK55" s="1505"/>
      <c r="AL55" s="1505"/>
      <c r="AM55" s="1505"/>
      <c r="AN55" s="1505"/>
      <c r="AO55" s="1505"/>
      <c r="AP55" s="1505"/>
      <c r="AQ55" s="1505"/>
      <c r="AR55" s="1505"/>
      <c r="AS55" s="1505"/>
      <c r="AT55" s="1505"/>
      <c r="AU55" s="1505"/>
      <c r="AV55" s="1505"/>
      <c r="AW55" s="1505"/>
      <c r="AX55" s="1505"/>
      <c r="AY55" s="1505"/>
      <c r="AZ55" s="1505"/>
      <c r="BA55" s="1505"/>
      <c r="BB55" s="1505"/>
      <c r="BC55" s="1505"/>
      <c r="BD55" s="1505"/>
      <c r="BE55" s="1505"/>
      <c r="BF55" s="1505"/>
      <c r="BG55" s="1505"/>
      <c r="BH55" s="1505"/>
      <c r="BI55" s="1505"/>
      <c r="BJ55" s="1505"/>
      <c r="BK55" s="1505"/>
      <c r="BL55" s="1505"/>
      <c r="BM55" s="1505"/>
      <c r="BN55" s="1505"/>
      <c r="BO55" s="1505"/>
      <c r="BP55" s="1505"/>
      <c r="BQ55" s="1505"/>
      <c r="BR55" s="1505"/>
      <c r="BS55" s="1505"/>
      <c r="BT55" s="1505"/>
      <c r="BU55" s="1505"/>
      <c r="BV55" s="1505"/>
      <c r="BW55" s="1505"/>
      <c r="BX55" s="1505"/>
      <c r="BY55" s="1505"/>
      <c r="BZ55" s="1505"/>
      <c r="CA55" s="1505"/>
      <c r="CB55" s="1505"/>
      <c r="CC55" s="1505"/>
      <c r="CD55" s="1505"/>
      <c r="CE55" s="1505"/>
      <c r="CF55" s="1505"/>
      <c r="CG55" s="1505"/>
      <c r="CH55" s="1505"/>
      <c r="CI55" s="1505"/>
      <c r="CJ55" s="1505"/>
      <c r="CK55" s="1505"/>
      <c r="CL55" s="1505"/>
      <c r="CM55" s="1505"/>
      <c r="CN55" s="1505"/>
      <c r="CO55" s="1505"/>
      <c r="CP55" s="1505"/>
      <c r="CQ55" s="1505"/>
      <c r="CR55" s="1505"/>
      <c r="CS55" s="1505"/>
      <c r="CT55" s="1505"/>
      <c r="CU55" s="1505"/>
      <c r="CV55" s="1505"/>
      <c r="CW55" s="1505"/>
      <c r="CX55" s="1505"/>
      <c r="CY55" s="1505"/>
      <c r="CZ55" s="1505"/>
      <c r="DA55" s="1505"/>
      <c r="DB55" s="1505"/>
      <c r="DC55" s="1505"/>
      <c r="DD55" s="1505"/>
      <c r="DE55" s="1505"/>
      <c r="DF55" s="1505"/>
      <c r="DG55" s="1505"/>
      <c r="DH55" s="1505"/>
      <c r="DI55" s="1505"/>
      <c r="DJ55" s="1505"/>
      <c r="DK55" s="1505"/>
      <c r="DL55" s="1505"/>
      <c r="DM55" s="1505"/>
      <c r="DN55" s="1505"/>
      <c r="DO55" s="1505"/>
      <c r="DP55" s="1505"/>
      <c r="DQ55" s="1505"/>
      <c r="DR55" s="1505"/>
      <c r="DS55" s="1505"/>
      <c r="DT55" s="1505"/>
      <c r="DU55" s="1505"/>
      <c r="DV55" s="1505"/>
      <c r="DW55" s="1505"/>
      <c r="DX55" s="1505"/>
      <c r="DY55" s="1505"/>
      <c r="DZ55" s="1505"/>
      <c r="EA55" s="1505"/>
    </row>
    <row r="56" spans="1:131" s="1506" customFormat="1">
      <c r="A56" s="1521"/>
      <c r="B56" s="1508"/>
      <c r="C56" s="1531"/>
      <c r="D56" s="1510"/>
      <c r="E56" s="1532"/>
      <c r="F56" s="1512"/>
      <c r="G56" s="1505"/>
      <c r="H56" s="1505"/>
      <c r="I56" s="1505"/>
      <c r="J56" s="1505"/>
      <c r="K56" s="1505"/>
      <c r="L56" s="1505"/>
      <c r="M56" s="1505"/>
      <c r="N56" s="1505"/>
      <c r="O56" s="1505"/>
      <c r="P56" s="1505"/>
      <c r="Q56" s="1505"/>
      <c r="R56" s="1505"/>
      <c r="S56" s="1505"/>
      <c r="T56" s="1505"/>
      <c r="U56" s="1505"/>
      <c r="V56" s="1505"/>
      <c r="W56" s="1505"/>
      <c r="X56" s="1505"/>
      <c r="Y56" s="1505"/>
      <c r="Z56" s="1505"/>
      <c r="AA56" s="1505"/>
      <c r="AB56" s="1505"/>
      <c r="AC56" s="1505"/>
      <c r="AD56" s="1505"/>
      <c r="AE56" s="1505"/>
      <c r="AF56" s="1505"/>
      <c r="AG56" s="1505"/>
      <c r="AH56" s="1505"/>
      <c r="AI56" s="1505"/>
      <c r="AJ56" s="1505"/>
      <c r="AK56" s="1505"/>
      <c r="AL56" s="1505"/>
      <c r="AM56" s="1505"/>
      <c r="AN56" s="1505"/>
      <c r="AO56" s="1505"/>
      <c r="AP56" s="1505"/>
      <c r="AQ56" s="1505"/>
      <c r="AR56" s="1505"/>
      <c r="AS56" s="1505"/>
      <c r="AT56" s="1505"/>
      <c r="AU56" s="1505"/>
      <c r="AV56" s="1505"/>
      <c r="AW56" s="1505"/>
      <c r="AX56" s="1505"/>
      <c r="AY56" s="1505"/>
      <c r="AZ56" s="1505"/>
      <c r="BA56" s="1505"/>
      <c r="BB56" s="1505"/>
      <c r="BC56" s="1505"/>
      <c r="BD56" s="1505"/>
      <c r="BE56" s="1505"/>
      <c r="BF56" s="1505"/>
      <c r="BG56" s="1505"/>
      <c r="BH56" s="1505"/>
      <c r="BI56" s="1505"/>
      <c r="BJ56" s="1505"/>
      <c r="BK56" s="1505"/>
      <c r="BL56" s="1505"/>
      <c r="BM56" s="1505"/>
      <c r="BN56" s="1505"/>
      <c r="BO56" s="1505"/>
      <c r="BP56" s="1505"/>
      <c r="BQ56" s="1505"/>
      <c r="BR56" s="1505"/>
      <c r="BS56" s="1505"/>
      <c r="BT56" s="1505"/>
      <c r="BU56" s="1505"/>
      <c r="BV56" s="1505"/>
      <c r="BW56" s="1505"/>
      <c r="BX56" s="1505"/>
      <c r="BY56" s="1505"/>
      <c r="BZ56" s="1505"/>
      <c r="CA56" s="1505"/>
      <c r="CB56" s="1505"/>
      <c r="CC56" s="1505"/>
      <c r="CD56" s="1505"/>
      <c r="CE56" s="1505"/>
      <c r="CF56" s="1505"/>
      <c r="CG56" s="1505"/>
      <c r="CH56" s="1505"/>
      <c r="CI56" s="1505"/>
      <c r="CJ56" s="1505"/>
      <c r="CK56" s="1505"/>
      <c r="CL56" s="1505"/>
      <c r="CM56" s="1505"/>
      <c r="CN56" s="1505"/>
      <c r="CO56" s="1505"/>
      <c r="CP56" s="1505"/>
      <c r="CQ56" s="1505"/>
      <c r="CR56" s="1505"/>
      <c r="CS56" s="1505"/>
      <c r="CT56" s="1505"/>
      <c r="CU56" s="1505"/>
      <c r="CV56" s="1505"/>
      <c r="CW56" s="1505"/>
      <c r="CX56" s="1505"/>
      <c r="CY56" s="1505"/>
      <c r="CZ56" s="1505"/>
      <c r="DA56" s="1505"/>
      <c r="DB56" s="1505"/>
      <c r="DC56" s="1505"/>
      <c r="DD56" s="1505"/>
      <c r="DE56" s="1505"/>
      <c r="DF56" s="1505"/>
      <c r="DG56" s="1505"/>
      <c r="DH56" s="1505"/>
      <c r="DI56" s="1505"/>
      <c r="DJ56" s="1505"/>
      <c r="DK56" s="1505"/>
      <c r="DL56" s="1505"/>
      <c r="DM56" s="1505"/>
      <c r="DN56" s="1505"/>
      <c r="DO56" s="1505"/>
      <c r="DP56" s="1505"/>
      <c r="DQ56" s="1505"/>
      <c r="DR56" s="1505"/>
      <c r="DS56" s="1505"/>
      <c r="DT56" s="1505"/>
      <c r="DU56" s="1505"/>
      <c r="DV56" s="1505"/>
      <c r="DW56" s="1505"/>
      <c r="DX56" s="1505"/>
      <c r="DY56" s="1505"/>
      <c r="DZ56" s="1505"/>
      <c r="EA56" s="1505"/>
    </row>
    <row r="57" spans="1:131" s="1506" customFormat="1" ht="102">
      <c r="A57" s="1521">
        <v>4</v>
      </c>
      <c r="B57" s="1508" t="s">
        <v>2121</v>
      </c>
      <c r="C57" s="1531"/>
      <c r="D57" s="1510"/>
      <c r="E57" s="1532"/>
      <c r="F57" s="1512" t="str">
        <f t="shared" si="3"/>
        <v/>
      </c>
      <c r="G57" s="1505"/>
      <c r="H57" s="1505"/>
      <c r="I57" s="1505"/>
      <c r="J57" s="1505"/>
      <c r="K57" s="1505"/>
      <c r="L57" s="1505"/>
      <c r="M57" s="1505"/>
      <c r="N57" s="1505"/>
      <c r="O57" s="1505"/>
      <c r="P57" s="1505"/>
      <c r="Q57" s="1505"/>
      <c r="R57" s="1505"/>
      <c r="S57" s="1505"/>
      <c r="T57" s="1505"/>
      <c r="U57" s="1505"/>
      <c r="V57" s="1505"/>
      <c r="W57" s="1505"/>
      <c r="X57" s="1505"/>
      <c r="Y57" s="1505"/>
      <c r="Z57" s="1505"/>
      <c r="AA57" s="1505"/>
      <c r="AB57" s="1505"/>
      <c r="AC57" s="1505"/>
      <c r="AD57" s="1505"/>
      <c r="AE57" s="1505"/>
      <c r="AF57" s="1505"/>
      <c r="AG57" s="1505"/>
      <c r="AH57" s="1505"/>
      <c r="AI57" s="1505"/>
      <c r="AJ57" s="1505"/>
      <c r="AK57" s="1505"/>
      <c r="AL57" s="1505"/>
      <c r="AM57" s="1505"/>
      <c r="AN57" s="1505"/>
      <c r="AO57" s="1505"/>
      <c r="AP57" s="1505"/>
      <c r="AQ57" s="1505"/>
      <c r="AR57" s="1505"/>
      <c r="AS57" s="1505"/>
      <c r="AT57" s="1505"/>
      <c r="AU57" s="1505"/>
      <c r="AV57" s="1505"/>
      <c r="AW57" s="1505"/>
      <c r="AX57" s="1505"/>
      <c r="AY57" s="1505"/>
      <c r="AZ57" s="1505"/>
      <c r="BA57" s="1505"/>
      <c r="BB57" s="1505"/>
      <c r="BC57" s="1505"/>
      <c r="BD57" s="1505"/>
      <c r="BE57" s="1505"/>
      <c r="BF57" s="1505"/>
      <c r="BG57" s="1505"/>
      <c r="BH57" s="1505"/>
      <c r="BI57" s="1505"/>
      <c r="BJ57" s="1505"/>
      <c r="BK57" s="1505"/>
      <c r="BL57" s="1505"/>
      <c r="BM57" s="1505"/>
      <c r="BN57" s="1505"/>
      <c r="BO57" s="1505"/>
      <c r="BP57" s="1505"/>
      <c r="BQ57" s="1505"/>
      <c r="BR57" s="1505"/>
      <c r="BS57" s="1505"/>
      <c r="BT57" s="1505"/>
      <c r="BU57" s="1505"/>
      <c r="BV57" s="1505"/>
      <c r="BW57" s="1505"/>
      <c r="BX57" s="1505"/>
      <c r="BY57" s="1505"/>
      <c r="BZ57" s="1505"/>
      <c r="CA57" s="1505"/>
      <c r="CB57" s="1505"/>
      <c r="CC57" s="1505"/>
      <c r="CD57" s="1505"/>
      <c r="CE57" s="1505"/>
      <c r="CF57" s="1505"/>
      <c r="CG57" s="1505"/>
      <c r="CH57" s="1505"/>
      <c r="CI57" s="1505"/>
      <c r="CJ57" s="1505"/>
      <c r="CK57" s="1505"/>
      <c r="CL57" s="1505"/>
      <c r="CM57" s="1505"/>
      <c r="CN57" s="1505"/>
      <c r="CO57" s="1505"/>
      <c r="CP57" s="1505"/>
      <c r="CQ57" s="1505"/>
      <c r="CR57" s="1505"/>
      <c r="CS57" s="1505"/>
      <c r="CT57" s="1505"/>
      <c r="CU57" s="1505"/>
      <c r="CV57" s="1505"/>
      <c r="CW57" s="1505"/>
      <c r="CX57" s="1505"/>
      <c r="CY57" s="1505"/>
      <c r="CZ57" s="1505"/>
      <c r="DA57" s="1505"/>
      <c r="DB57" s="1505"/>
      <c r="DC57" s="1505"/>
      <c r="DD57" s="1505"/>
      <c r="DE57" s="1505"/>
      <c r="DF57" s="1505"/>
      <c r="DG57" s="1505"/>
      <c r="DH57" s="1505"/>
      <c r="DI57" s="1505"/>
      <c r="DJ57" s="1505"/>
      <c r="DK57" s="1505"/>
      <c r="DL57" s="1505"/>
      <c r="DM57" s="1505"/>
      <c r="DN57" s="1505"/>
      <c r="DO57" s="1505"/>
      <c r="DP57" s="1505"/>
      <c r="DQ57" s="1505"/>
      <c r="DR57" s="1505"/>
      <c r="DS57" s="1505"/>
      <c r="DT57" s="1505"/>
      <c r="DU57" s="1505"/>
      <c r="DV57" s="1505"/>
      <c r="DW57" s="1505"/>
      <c r="DX57" s="1505"/>
      <c r="DY57" s="1505"/>
      <c r="DZ57" s="1505"/>
      <c r="EA57" s="1505"/>
    </row>
    <row r="58" spans="1:131" s="1506" customFormat="1">
      <c r="A58" s="1521"/>
      <c r="B58" s="1526" t="s">
        <v>2120</v>
      </c>
      <c r="C58" s="1531"/>
      <c r="D58" s="1510"/>
      <c r="E58" s="1532"/>
      <c r="F58" s="1512"/>
      <c r="G58" s="1505"/>
      <c r="H58" s="1505"/>
      <c r="I58" s="1505"/>
      <c r="J58" s="1505"/>
      <c r="K58" s="1505"/>
      <c r="L58" s="1505"/>
      <c r="M58" s="1505"/>
      <c r="N58" s="1505"/>
      <c r="O58" s="1505"/>
      <c r="P58" s="1505"/>
      <c r="Q58" s="1505"/>
      <c r="R58" s="1505"/>
      <c r="S58" s="1505"/>
      <c r="T58" s="1505"/>
      <c r="U58" s="1505"/>
      <c r="V58" s="1505"/>
      <c r="W58" s="1505"/>
      <c r="X58" s="1505"/>
      <c r="Y58" s="1505"/>
      <c r="Z58" s="1505"/>
      <c r="AA58" s="1505"/>
      <c r="AB58" s="1505"/>
      <c r="AC58" s="1505"/>
      <c r="AD58" s="1505"/>
      <c r="AE58" s="1505"/>
      <c r="AF58" s="1505"/>
      <c r="AG58" s="1505"/>
      <c r="AH58" s="1505"/>
      <c r="AI58" s="1505"/>
      <c r="AJ58" s="1505"/>
      <c r="AK58" s="1505"/>
      <c r="AL58" s="1505"/>
      <c r="AM58" s="1505"/>
      <c r="AN58" s="1505"/>
      <c r="AO58" s="1505"/>
      <c r="AP58" s="1505"/>
      <c r="AQ58" s="1505"/>
      <c r="AR58" s="1505"/>
      <c r="AS58" s="1505"/>
      <c r="AT58" s="1505"/>
      <c r="AU58" s="1505"/>
      <c r="AV58" s="1505"/>
      <c r="AW58" s="1505"/>
      <c r="AX58" s="1505"/>
      <c r="AY58" s="1505"/>
      <c r="AZ58" s="1505"/>
      <c r="BA58" s="1505"/>
      <c r="BB58" s="1505"/>
      <c r="BC58" s="1505"/>
      <c r="BD58" s="1505"/>
      <c r="BE58" s="1505"/>
      <c r="BF58" s="1505"/>
      <c r="BG58" s="1505"/>
      <c r="BH58" s="1505"/>
      <c r="BI58" s="1505"/>
      <c r="BJ58" s="1505"/>
      <c r="BK58" s="1505"/>
      <c r="BL58" s="1505"/>
      <c r="BM58" s="1505"/>
      <c r="BN58" s="1505"/>
      <c r="BO58" s="1505"/>
      <c r="BP58" s="1505"/>
      <c r="BQ58" s="1505"/>
      <c r="BR58" s="1505"/>
      <c r="BS58" s="1505"/>
      <c r="BT58" s="1505"/>
      <c r="BU58" s="1505"/>
      <c r="BV58" s="1505"/>
      <c r="BW58" s="1505"/>
      <c r="BX58" s="1505"/>
      <c r="BY58" s="1505"/>
      <c r="BZ58" s="1505"/>
      <c r="CA58" s="1505"/>
      <c r="CB58" s="1505"/>
      <c r="CC58" s="1505"/>
      <c r="CD58" s="1505"/>
      <c r="CE58" s="1505"/>
      <c r="CF58" s="1505"/>
      <c r="CG58" s="1505"/>
      <c r="CH58" s="1505"/>
      <c r="CI58" s="1505"/>
      <c r="CJ58" s="1505"/>
      <c r="CK58" s="1505"/>
      <c r="CL58" s="1505"/>
      <c r="CM58" s="1505"/>
      <c r="CN58" s="1505"/>
      <c r="CO58" s="1505"/>
      <c r="CP58" s="1505"/>
      <c r="CQ58" s="1505"/>
      <c r="CR58" s="1505"/>
      <c r="CS58" s="1505"/>
      <c r="CT58" s="1505"/>
      <c r="CU58" s="1505"/>
      <c r="CV58" s="1505"/>
      <c r="CW58" s="1505"/>
      <c r="CX58" s="1505"/>
      <c r="CY58" s="1505"/>
      <c r="CZ58" s="1505"/>
      <c r="DA58" s="1505"/>
      <c r="DB58" s="1505"/>
      <c r="DC58" s="1505"/>
      <c r="DD58" s="1505"/>
      <c r="DE58" s="1505"/>
      <c r="DF58" s="1505"/>
      <c r="DG58" s="1505"/>
      <c r="DH58" s="1505"/>
      <c r="DI58" s="1505"/>
      <c r="DJ58" s="1505"/>
      <c r="DK58" s="1505"/>
      <c r="DL58" s="1505"/>
      <c r="DM58" s="1505"/>
      <c r="DN58" s="1505"/>
      <c r="DO58" s="1505"/>
      <c r="DP58" s="1505"/>
      <c r="DQ58" s="1505"/>
      <c r="DR58" s="1505"/>
      <c r="DS58" s="1505"/>
      <c r="DT58" s="1505"/>
      <c r="DU58" s="1505"/>
      <c r="DV58" s="1505"/>
      <c r="DW58" s="1505"/>
      <c r="DX58" s="1505"/>
      <c r="DY58" s="1505"/>
      <c r="DZ58" s="1505"/>
      <c r="EA58" s="1505"/>
    </row>
    <row r="59" spans="1:131" s="1506" customFormat="1">
      <c r="A59" s="1521"/>
      <c r="B59" s="1508" t="s">
        <v>2119</v>
      </c>
      <c r="C59" s="1531" t="s">
        <v>35</v>
      </c>
      <c r="D59" s="1510">
        <v>2</v>
      </c>
      <c r="E59" s="1532"/>
      <c r="F59" s="1512" t="str">
        <f t="shared" ref="F59" si="4">IF(E59="","",ROUND(D59,2)*ROUND(E59,2))</f>
        <v/>
      </c>
      <c r="G59" s="1505"/>
      <c r="H59" s="1505"/>
      <c r="I59" s="1505"/>
      <c r="J59" s="1505"/>
      <c r="K59" s="1505"/>
      <c r="L59" s="1505"/>
      <c r="M59" s="1505"/>
      <c r="N59" s="1505"/>
      <c r="O59" s="1505"/>
      <c r="P59" s="1505"/>
      <c r="Q59" s="1505"/>
      <c r="R59" s="1505"/>
      <c r="S59" s="1505"/>
      <c r="T59" s="1505"/>
      <c r="U59" s="1505"/>
      <c r="V59" s="1505"/>
      <c r="W59" s="1505"/>
      <c r="X59" s="1505"/>
      <c r="Y59" s="1505"/>
      <c r="Z59" s="1505"/>
      <c r="AA59" s="1505"/>
      <c r="AB59" s="1505"/>
      <c r="AC59" s="1505"/>
      <c r="AD59" s="1505"/>
      <c r="AE59" s="1505"/>
      <c r="AF59" s="1505"/>
      <c r="AG59" s="1505"/>
      <c r="AH59" s="1505"/>
      <c r="AI59" s="1505"/>
      <c r="AJ59" s="1505"/>
      <c r="AK59" s="1505"/>
      <c r="AL59" s="1505"/>
      <c r="AM59" s="1505"/>
      <c r="AN59" s="1505"/>
      <c r="AO59" s="1505"/>
      <c r="AP59" s="1505"/>
      <c r="AQ59" s="1505"/>
      <c r="AR59" s="1505"/>
      <c r="AS59" s="1505"/>
      <c r="AT59" s="1505"/>
      <c r="AU59" s="1505"/>
      <c r="AV59" s="1505"/>
      <c r="AW59" s="1505"/>
      <c r="AX59" s="1505"/>
      <c r="AY59" s="1505"/>
      <c r="AZ59" s="1505"/>
      <c r="BA59" s="1505"/>
      <c r="BB59" s="1505"/>
      <c r="BC59" s="1505"/>
      <c r="BD59" s="1505"/>
      <c r="BE59" s="1505"/>
      <c r="BF59" s="1505"/>
      <c r="BG59" s="1505"/>
      <c r="BH59" s="1505"/>
      <c r="BI59" s="1505"/>
      <c r="BJ59" s="1505"/>
      <c r="BK59" s="1505"/>
      <c r="BL59" s="1505"/>
      <c r="BM59" s="1505"/>
      <c r="BN59" s="1505"/>
      <c r="BO59" s="1505"/>
      <c r="BP59" s="1505"/>
      <c r="BQ59" s="1505"/>
      <c r="BR59" s="1505"/>
      <c r="BS59" s="1505"/>
      <c r="BT59" s="1505"/>
      <c r="BU59" s="1505"/>
      <c r="BV59" s="1505"/>
      <c r="BW59" s="1505"/>
      <c r="BX59" s="1505"/>
      <c r="BY59" s="1505"/>
      <c r="BZ59" s="1505"/>
      <c r="CA59" s="1505"/>
      <c r="CB59" s="1505"/>
      <c r="CC59" s="1505"/>
      <c r="CD59" s="1505"/>
      <c r="CE59" s="1505"/>
      <c r="CF59" s="1505"/>
      <c r="CG59" s="1505"/>
      <c r="CH59" s="1505"/>
      <c r="CI59" s="1505"/>
      <c r="CJ59" s="1505"/>
      <c r="CK59" s="1505"/>
      <c r="CL59" s="1505"/>
      <c r="CM59" s="1505"/>
      <c r="CN59" s="1505"/>
      <c r="CO59" s="1505"/>
      <c r="CP59" s="1505"/>
      <c r="CQ59" s="1505"/>
      <c r="CR59" s="1505"/>
      <c r="CS59" s="1505"/>
      <c r="CT59" s="1505"/>
      <c r="CU59" s="1505"/>
      <c r="CV59" s="1505"/>
      <c r="CW59" s="1505"/>
      <c r="CX59" s="1505"/>
      <c r="CY59" s="1505"/>
      <c r="CZ59" s="1505"/>
      <c r="DA59" s="1505"/>
      <c r="DB59" s="1505"/>
      <c r="DC59" s="1505"/>
      <c r="DD59" s="1505"/>
      <c r="DE59" s="1505"/>
      <c r="DF59" s="1505"/>
      <c r="DG59" s="1505"/>
      <c r="DH59" s="1505"/>
      <c r="DI59" s="1505"/>
      <c r="DJ59" s="1505"/>
      <c r="DK59" s="1505"/>
      <c r="DL59" s="1505"/>
      <c r="DM59" s="1505"/>
      <c r="DN59" s="1505"/>
      <c r="DO59" s="1505"/>
      <c r="DP59" s="1505"/>
      <c r="DQ59" s="1505"/>
      <c r="DR59" s="1505"/>
      <c r="DS59" s="1505"/>
      <c r="DT59" s="1505"/>
      <c r="DU59" s="1505"/>
      <c r="DV59" s="1505"/>
      <c r="DW59" s="1505"/>
      <c r="DX59" s="1505"/>
      <c r="DY59" s="1505"/>
      <c r="DZ59" s="1505"/>
      <c r="EA59" s="1505"/>
    </row>
    <row r="60" spans="1:131" s="1506" customFormat="1">
      <c r="A60" s="1521"/>
      <c r="B60" s="1526"/>
      <c r="C60" s="1516"/>
      <c r="D60" s="1516"/>
      <c r="E60" s="1516"/>
      <c r="F60" s="1516"/>
      <c r="G60" s="1505"/>
      <c r="H60" s="1505"/>
      <c r="I60" s="1505"/>
      <c r="J60" s="1505"/>
      <c r="K60" s="1505"/>
      <c r="L60" s="1505"/>
      <c r="M60" s="1505"/>
      <c r="N60" s="1505"/>
      <c r="O60" s="1505"/>
      <c r="P60" s="1505"/>
      <c r="Q60" s="1505"/>
      <c r="R60" s="1505"/>
      <c r="S60" s="1505"/>
      <c r="T60" s="1505"/>
      <c r="U60" s="1505"/>
      <c r="V60" s="1505"/>
      <c r="W60" s="1505"/>
      <c r="X60" s="1505"/>
      <c r="Y60" s="1505"/>
      <c r="Z60" s="1505"/>
      <c r="AA60" s="1505"/>
      <c r="AB60" s="1505"/>
      <c r="AC60" s="1505"/>
      <c r="AD60" s="1505"/>
      <c r="AE60" s="1505"/>
      <c r="AF60" s="1505"/>
      <c r="AG60" s="1505"/>
      <c r="AH60" s="1505"/>
      <c r="AI60" s="1505"/>
      <c r="AJ60" s="1505"/>
      <c r="AK60" s="1505"/>
      <c r="AL60" s="1505"/>
      <c r="AM60" s="1505"/>
      <c r="AN60" s="1505"/>
      <c r="AO60" s="1505"/>
      <c r="AP60" s="1505"/>
      <c r="AQ60" s="1505"/>
      <c r="AR60" s="1505"/>
      <c r="AS60" s="1505"/>
      <c r="AT60" s="1505"/>
      <c r="AU60" s="1505"/>
      <c r="AV60" s="1505"/>
      <c r="AW60" s="1505"/>
      <c r="AX60" s="1505"/>
      <c r="AY60" s="1505"/>
      <c r="AZ60" s="1505"/>
      <c r="BA60" s="1505"/>
      <c r="BB60" s="1505"/>
      <c r="BC60" s="1505"/>
      <c r="BD60" s="1505"/>
      <c r="BE60" s="1505"/>
      <c r="BF60" s="1505"/>
      <c r="BG60" s="1505"/>
      <c r="BH60" s="1505"/>
      <c r="BI60" s="1505"/>
      <c r="BJ60" s="1505"/>
      <c r="BK60" s="1505"/>
      <c r="BL60" s="1505"/>
      <c r="BM60" s="1505"/>
      <c r="BN60" s="1505"/>
      <c r="BO60" s="1505"/>
      <c r="BP60" s="1505"/>
      <c r="BQ60" s="1505"/>
      <c r="BR60" s="1505"/>
      <c r="BS60" s="1505"/>
      <c r="BT60" s="1505"/>
      <c r="BU60" s="1505"/>
      <c r="BV60" s="1505"/>
      <c r="BW60" s="1505"/>
      <c r="BX60" s="1505"/>
      <c r="BY60" s="1505"/>
      <c r="BZ60" s="1505"/>
      <c r="CA60" s="1505"/>
      <c r="CB60" s="1505"/>
      <c r="CC60" s="1505"/>
      <c r="CD60" s="1505"/>
      <c r="CE60" s="1505"/>
      <c r="CF60" s="1505"/>
      <c r="CG60" s="1505"/>
      <c r="CH60" s="1505"/>
      <c r="CI60" s="1505"/>
      <c r="CJ60" s="1505"/>
      <c r="CK60" s="1505"/>
      <c r="CL60" s="1505"/>
      <c r="CM60" s="1505"/>
      <c r="CN60" s="1505"/>
      <c r="CO60" s="1505"/>
      <c r="CP60" s="1505"/>
      <c r="CQ60" s="1505"/>
      <c r="CR60" s="1505"/>
      <c r="CS60" s="1505"/>
      <c r="CT60" s="1505"/>
      <c r="CU60" s="1505"/>
      <c r="CV60" s="1505"/>
      <c r="CW60" s="1505"/>
      <c r="CX60" s="1505"/>
      <c r="CY60" s="1505"/>
      <c r="CZ60" s="1505"/>
      <c r="DA60" s="1505"/>
      <c r="DB60" s="1505"/>
      <c r="DC60" s="1505"/>
      <c r="DD60" s="1505"/>
      <c r="DE60" s="1505"/>
      <c r="DF60" s="1505"/>
      <c r="DG60" s="1505"/>
      <c r="DH60" s="1505"/>
      <c r="DI60" s="1505"/>
      <c r="DJ60" s="1505"/>
      <c r="DK60" s="1505"/>
      <c r="DL60" s="1505"/>
      <c r="DM60" s="1505"/>
      <c r="DN60" s="1505"/>
      <c r="DO60" s="1505"/>
      <c r="DP60" s="1505"/>
      <c r="DQ60" s="1505"/>
      <c r="DR60" s="1505"/>
      <c r="DS60" s="1505"/>
      <c r="DT60" s="1505"/>
      <c r="DU60" s="1505"/>
      <c r="DV60" s="1505"/>
      <c r="DW60" s="1505"/>
      <c r="DX60" s="1505"/>
      <c r="DY60" s="1505"/>
      <c r="DZ60" s="1505"/>
      <c r="EA60" s="1505"/>
    </row>
    <row r="61" spans="1:131" s="1506" customFormat="1" ht="89.25">
      <c r="A61" s="1521">
        <v>5</v>
      </c>
      <c r="B61" s="1527" t="s">
        <v>2118</v>
      </c>
      <c r="C61" s="1531"/>
      <c r="D61" s="1510"/>
      <c r="E61" s="1532"/>
      <c r="F61" s="1512" t="str">
        <f t="shared" ref="F61" si="5">IF(E61="","",ROUND(D61,2)*ROUND(E61,2))</f>
        <v/>
      </c>
      <c r="G61" s="1505"/>
      <c r="H61" s="1505"/>
      <c r="I61" s="1505"/>
      <c r="J61" s="1505"/>
      <c r="K61" s="1505"/>
      <c r="L61" s="1505"/>
      <c r="M61" s="1505"/>
      <c r="N61" s="1505"/>
      <c r="O61" s="1505"/>
      <c r="P61" s="1505"/>
      <c r="Q61" s="1505"/>
      <c r="R61" s="1505"/>
      <c r="S61" s="1505"/>
      <c r="T61" s="1505"/>
      <c r="U61" s="1505"/>
      <c r="V61" s="1505"/>
      <c r="W61" s="1505"/>
      <c r="X61" s="1505"/>
      <c r="Y61" s="1505"/>
      <c r="Z61" s="1505"/>
      <c r="AA61" s="1505"/>
      <c r="AB61" s="1505"/>
      <c r="AC61" s="1505"/>
      <c r="AD61" s="1505"/>
      <c r="AE61" s="1505"/>
      <c r="AF61" s="1505"/>
      <c r="AG61" s="1505"/>
      <c r="AH61" s="1505"/>
      <c r="AI61" s="1505"/>
      <c r="AJ61" s="1505"/>
      <c r="AK61" s="1505"/>
      <c r="AL61" s="1505"/>
      <c r="AM61" s="1505"/>
      <c r="AN61" s="1505"/>
      <c r="AO61" s="1505"/>
      <c r="AP61" s="1505"/>
      <c r="AQ61" s="1505"/>
      <c r="AR61" s="1505"/>
      <c r="AS61" s="1505"/>
      <c r="AT61" s="1505"/>
      <c r="AU61" s="1505"/>
      <c r="AV61" s="1505"/>
      <c r="AW61" s="1505"/>
      <c r="AX61" s="1505"/>
      <c r="AY61" s="1505"/>
      <c r="AZ61" s="1505"/>
      <c r="BA61" s="1505"/>
      <c r="BB61" s="1505"/>
      <c r="BC61" s="1505"/>
      <c r="BD61" s="1505"/>
      <c r="BE61" s="1505"/>
      <c r="BF61" s="1505"/>
      <c r="BG61" s="1505"/>
      <c r="BH61" s="1505"/>
      <c r="BI61" s="1505"/>
      <c r="BJ61" s="1505"/>
      <c r="BK61" s="1505"/>
      <c r="BL61" s="1505"/>
      <c r="BM61" s="1505"/>
      <c r="BN61" s="1505"/>
      <c r="BO61" s="1505"/>
      <c r="BP61" s="1505"/>
      <c r="BQ61" s="1505"/>
      <c r="BR61" s="1505"/>
      <c r="BS61" s="1505"/>
      <c r="BT61" s="1505"/>
      <c r="BU61" s="1505"/>
      <c r="BV61" s="1505"/>
      <c r="BW61" s="1505"/>
      <c r="BX61" s="1505"/>
      <c r="BY61" s="1505"/>
      <c r="BZ61" s="1505"/>
      <c r="CA61" s="1505"/>
      <c r="CB61" s="1505"/>
      <c r="CC61" s="1505"/>
      <c r="CD61" s="1505"/>
      <c r="CE61" s="1505"/>
      <c r="CF61" s="1505"/>
      <c r="CG61" s="1505"/>
      <c r="CH61" s="1505"/>
      <c r="CI61" s="1505"/>
      <c r="CJ61" s="1505"/>
      <c r="CK61" s="1505"/>
      <c r="CL61" s="1505"/>
      <c r="CM61" s="1505"/>
      <c r="CN61" s="1505"/>
      <c r="CO61" s="1505"/>
      <c r="CP61" s="1505"/>
      <c r="CQ61" s="1505"/>
      <c r="CR61" s="1505"/>
      <c r="CS61" s="1505"/>
      <c r="CT61" s="1505"/>
      <c r="CU61" s="1505"/>
      <c r="CV61" s="1505"/>
      <c r="CW61" s="1505"/>
      <c r="CX61" s="1505"/>
      <c r="CY61" s="1505"/>
      <c r="CZ61" s="1505"/>
      <c r="DA61" s="1505"/>
      <c r="DB61" s="1505"/>
      <c r="DC61" s="1505"/>
      <c r="DD61" s="1505"/>
      <c r="DE61" s="1505"/>
      <c r="DF61" s="1505"/>
      <c r="DG61" s="1505"/>
      <c r="DH61" s="1505"/>
      <c r="DI61" s="1505"/>
      <c r="DJ61" s="1505"/>
      <c r="DK61" s="1505"/>
      <c r="DL61" s="1505"/>
      <c r="DM61" s="1505"/>
      <c r="DN61" s="1505"/>
      <c r="DO61" s="1505"/>
      <c r="DP61" s="1505"/>
      <c r="DQ61" s="1505"/>
      <c r="DR61" s="1505"/>
      <c r="DS61" s="1505"/>
      <c r="DT61" s="1505"/>
      <c r="DU61" s="1505"/>
      <c r="DV61" s="1505"/>
      <c r="DW61" s="1505"/>
      <c r="DX61" s="1505"/>
      <c r="DY61" s="1505"/>
      <c r="DZ61" s="1505"/>
      <c r="EA61" s="1505"/>
    </row>
    <row r="62" spans="1:131" s="1506" customFormat="1">
      <c r="A62" s="1521"/>
      <c r="B62" s="1526" t="s">
        <v>2117</v>
      </c>
      <c r="C62" s="1531"/>
      <c r="D62" s="1510"/>
      <c r="E62" s="1532"/>
      <c r="F62" s="1512"/>
      <c r="G62" s="1505"/>
      <c r="H62" s="1505"/>
      <c r="I62" s="1505"/>
      <c r="J62" s="1505"/>
      <c r="K62" s="1505"/>
      <c r="L62" s="1505"/>
      <c r="M62" s="1505"/>
      <c r="N62" s="1505"/>
      <c r="O62" s="1505"/>
      <c r="P62" s="1505"/>
      <c r="Q62" s="1505"/>
      <c r="R62" s="1505"/>
      <c r="S62" s="1505"/>
      <c r="T62" s="1505"/>
      <c r="U62" s="1505"/>
      <c r="V62" s="1505"/>
      <c r="W62" s="1505"/>
      <c r="X62" s="1505"/>
      <c r="Y62" s="1505"/>
      <c r="Z62" s="1505"/>
      <c r="AA62" s="1505"/>
      <c r="AB62" s="1505"/>
      <c r="AC62" s="1505"/>
      <c r="AD62" s="1505"/>
      <c r="AE62" s="1505"/>
      <c r="AF62" s="1505"/>
      <c r="AG62" s="1505"/>
      <c r="AH62" s="1505"/>
      <c r="AI62" s="1505"/>
      <c r="AJ62" s="1505"/>
      <c r="AK62" s="1505"/>
      <c r="AL62" s="1505"/>
      <c r="AM62" s="1505"/>
      <c r="AN62" s="1505"/>
      <c r="AO62" s="1505"/>
      <c r="AP62" s="1505"/>
      <c r="AQ62" s="1505"/>
      <c r="AR62" s="1505"/>
      <c r="AS62" s="1505"/>
      <c r="AT62" s="1505"/>
      <c r="AU62" s="1505"/>
      <c r="AV62" s="1505"/>
      <c r="AW62" s="1505"/>
      <c r="AX62" s="1505"/>
      <c r="AY62" s="1505"/>
      <c r="AZ62" s="1505"/>
      <c r="BA62" s="1505"/>
      <c r="BB62" s="1505"/>
      <c r="BC62" s="1505"/>
      <c r="BD62" s="1505"/>
      <c r="BE62" s="1505"/>
      <c r="BF62" s="1505"/>
      <c r="BG62" s="1505"/>
      <c r="BH62" s="1505"/>
      <c r="BI62" s="1505"/>
      <c r="BJ62" s="1505"/>
      <c r="BK62" s="1505"/>
      <c r="BL62" s="1505"/>
      <c r="BM62" s="1505"/>
      <c r="BN62" s="1505"/>
      <c r="BO62" s="1505"/>
      <c r="BP62" s="1505"/>
      <c r="BQ62" s="1505"/>
      <c r="BR62" s="1505"/>
      <c r="BS62" s="1505"/>
      <c r="BT62" s="1505"/>
      <c r="BU62" s="1505"/>
      <c r="BV62" s="1505"/>
      <c r="BW62" s="1505"/>
      <c r="BX62" s="1505"/>
      <c r="BY62" s="1505"/>
      <c r="BZ62" s="1505"/>
      <c r="CA62" s="1505"/>
      <c r="CB62" s="1505"/>
      <c r="CC62" s="1505"/>
      <c r="CD62" s="1505"/>
      <c r="CE62" s="1505"/>
      <c r="CF62" s="1505"/>
      <c r="CG62" s="1505"/>
      <c r="CH62" s="1505"/>
      <c r="CI62" s="1505"/>
      <c r="CJ62" s="1505"/>
      <c r="CK62" s="1505"/>
      <c r="CL62" s="1505"/>
      <c r="CM62" s="1505"/>
      <c r="CN62" s="1505"/>
      <c r="CO62" s="1505"/>
      <c r="CP62" s="1505"/>
      <c r="CQ62" s="1505"/>
      <c r="CR62" s="1505"/>
      <c r="CS62" s="1505"/>
      <c r="CT62" s="1505"/>
      <c r="CU62" s="1505"/>
      <c r="CV62" s="1505"/>
      <c r="CW62" s="1505"/>
      <c r="CX62" s="1505"/>
      <c r="CY62" s="1505"/>
      <c r="CZ62" s="1505"/>
      <c r="DA62" s="1505"/>
      <c r="DB62" s="1505"/>
      <c r="DC62" s="1505"/>
      <c r="DD62" s="1505"/>
      <c r="DE62" s="1505"/>
      <c r="DF62" s="1505"/>
      <c r="DG62" s="1505"/>
      <c r="DH62" s="1505"/>
      <c r="DI62" s="1505"/>
      <c r="DJ62" s="1505"/>
      <c r="DK62" s="1505"/>
      <c r="DL62" s="1505"/>
      <c r="DM62" s="1505"/>
      <c r="DN62" s="1505"/>
      <c r="DO62" s="1505"/>
      <c r="DP62" s="1505"/>
      <c r="DQ62" s="1505"/>
      <c r="DR62" s="1505"/>
      <c r="DS62" s="1505"/>
      <c r="DT62" s="1505"/>
      <c r="DU62" s="1505"/>
      <c r="DV62" s="1505"/>
      <c r="DW62" s="1505"/>
      <c r="DX62" s="1505"/>
      <c r="DY62" s="1505"/>
      <c r="DZ62" s="1505"/>
      <c r="EA62" s="1505"/>
    </row>
    <row r="63" spans="1:131" s="1506" customFormat="1">
      <c r="A63" s="1521"/>
      <c r="B63" s="1527" t="s">
        <v>2116</v>
      </c>
      <c r="C63" s="1531" t="s">
        <v>35</v>
      </c>
      <c r="D63" s="1510">
        <v>4</v>
      </c>
      <c r="E63" s="1532"/>
      <c r="F63" s="1512" t="str">
        <f t="shared" ref="F63" si="6">IF(E63="","",ROUND(D63,2)*ROUND(E63,2))</f>
        <v/>
      </c>
      <c r="G63" s="1505"/>
      <c r="H63" s="1505"/>
      <c r="I63" s="1505"/>
      <c r="J63" s="1505"/>
      <c r="K63" s="1505"/>
      <c r="L63" s="1505"/>
      <c r="M63" s="1505"/>
      <c r="N63" s="1505"/>
      <c r="O63" s="1505"/>
      <c r="P63" s="1505"/>
      <c r="Q63" s="1505"/>
      <c r="R63" s="1505"/>
      <c r="S63" s="1505"/>
      <c r="T63" s="1505"/>
      <c r="U63" s="1505"/>
      <c r="V63" s="1505"/>
      <c r="W63" s="1505"/>
      <c r="X63" s="1505"/>
      <c r="Y63" s="1505"/>
      <c r="Z63" s="1505"/>
      <c r="AA63" s="1505"/>
      <c r="AB63" s="1505"/>
      <c r="AC63" s="1505"/>
      <c r="AD63" s="1505"/>
      <c r="AE63" s="1505"/>
      <c r="AF63" s="1505"/>
      <c r="AG63" s="1505"/>
      <c r="AH63" s="1505"/>
      <c r="AI63" s="1505"/>
      <c r="AJ63" s="1505"/>
      <c r="AK63" s="1505"/>
      <c r="AL63" s="1505"/>
      <c r="AM63" s="1505"/>
      <c r="AN63" s="1505"/>
      <c r="AO63" s="1505"/>
      <c r="AP63" s="1505"/>
      <c r="AQ63" s="1505"/>
      <c r="AR63" s="1505"/>
      <c r="AS63" s="1505"/>
      <c r="AT63" s="1505"/>
      <c r="AU63" s="1505"/>
      <c r="AV63" s="1505"/>
      <c r="AW63" s="1505"/>
      <c r="AX63" s="1505"/>
      <c r="AY63" s="1505"/>
      <c r="AZ63" s="1505"/>
      <c r="BA63" s="1505"/>
      <c r="BB63" s="1505"/>
      <c r="BC63" s="1505"/>
      <c r="BD63" s="1505"/>
      <c r="BE63" s="1505"/>
      <c r="BF63" s="1505"/>
      <c r="BG63" s="1505"/>
      <c r="BH63" s="1505"/>
      <c r="BI63" s="1505"/>
      <c r="BJ63" s="1505"/>
      <c r="BK63" s="1505"/>
      <c r="BL63" s="1505"/>
      <c r="BM63" s="1505"/>
      <c r="BN63" s="1505"/>
      <c r="BO63" s="1505"/>
      <c r="BP63" s="1505"/>
      <c r="BQ63" s="1505"/>
      <c r="BR63" s="1505"/>
      <c r="BS63" s="1505"/>
      <c r="BT63" s="1505"/>
      <c r="BU63" s="1505"/>
      <c r="BV63" s="1505"/>
      <c r="BW63" s="1505"/>
      <c r="BX63" s="1505"/>
      <c r="BY63" s="1505"/>
      <c r="BZ63" s="1505"/>
      <c r="CA63" s="1505"/>
      <c r="CB63" s="1505"/>
      <c r="CC63" s="1505"/>
      <c r="CD63" s="1505"/>
      <c r="CE63" s="1505"/>
      <c r="CF63" s="1505"/>
      <c r="CG63" s="1505"/>
      <c r="CH63" s="1505"/>
      <c r="CI63" s="1505"/>
      <c r="CJ63" s="1505"/>
      <c r="CK63" s="1505"/>
      <c r="CL63" s="1505"/>
      <c r="CM63" s="1505"/>
      <c r="CN63" s="1505"/>
      <c r="CO63" s="1505"/>
      <c r="CP63" s="1505"/>
      <c r="CQ63" s="1505"/>
      <c r="CR63" s="1505"/>
      <c r="CS63" s="1505"/>
      <c r="CT63" s="1505"/>
      <c r="CU63" s="1505"/>
      <c r="CV63" s="1505"/>
      <c r="CW63" s="1505"/>
      <c r="CX63" s="1505"/>
      <c r="CY63" s="1505"/>
      <c r="CZ63" s="1505"/>
      <c r="DA63" s="1505"/>
      <c r="DB63" s="1505"/>
      <c r="DC63" s="1505"/>
      <c r="DD63" s="1505"/>
      <c r="DE63" s="1505"/>
      <c r="DF63" s="1505"/>
      <c r="DG63" s="1505"/>
      <c r="DH63" s="1505"/>
      <c r="DI63" s="1505"/>
      <c r="DJ63" s="1505"/>
      <c r="DK63" s="1505"/>
      <c r="DL63" s="1505"/>
      <c r="DM63" s="1505"/>
      <c r="DN63" s="1505"/>
      <c r="DO63" s="1505"/>
      <c r="DP63" s="1505"/>
      <c r="DQ63" s="1505"/>
      <c r="DR63" s="1505"/>
      <c r="DS63" s="1505"/>
      <c r="DT63" s="1505"/>
      <c r="DU63" s="1505"/>
      <c r="DV63" s="1505"/>
      <c r="DW63" s="1505"/>
      <c r="DX63" s="1505"/>
      <c r="DY63" s="1505"/>
      <c r="DZ63" s="1505"/>
      <c r="EA63" s="1505"/>
    </row>
    <row r="64" spans="1:131" s="1506" customFormat="1">
      <c r="A64" s="1521"/>
      <c r="B64" s="1508" t="s">
        <v>2115</v>
      </c>
      <c r="C64" s="1531"/>
      <c r="D64" s="1510"/>
      <c r="E64" s="1532"/>
      <c r="F64" s="1512"/>
      <c r="G64" s="1505"/>
      <c r="H64" s="1505"/>
      <c r="I64" s="1505"/>
      <c r="J64" s="1505"/>
      <c r="K64" s="1505"/>
      <c r="L64" s="1505"/>
      <c r="M64" s="1505"/>
      <c r="N64" s="1505"/>
      <c r="O64" s="1505"/>
      <c r="P64" s="1505"/>
      <c r="Q64" s="1505"/>
      <c r="R64" s="1505"/>
      <c r="S64" s="1505"/>
      <c r="T64" s="1505"/>
      <c r="U64" s="1505"/>
      <c r="V64" s="1505"/>
      <c r="W64" s="1505"/>
      <c r="X64" s="1505"/>
      <c r="Y64" s="1505"/>
      <c r="Z64" s="1505"/>
      <c r="AA64" s="1505"/>
      <c r="AB64" s="1505"/>
      <c r="AC64" s="1505"/>
      <c r="AD64" s="1505"/>
      <c r="AE64" s="1505"/>
      <c r="AF64" s="1505"/>
      <c r="AG64" s="1505"/>
      <c r="AH64" s="1505"/>
      <c r="AI64" s="1505"/>
      <c r="AJ64" s="1505"/>
      <c r="AK64" s="1505"/>
      <c r="AL64" s="1505"/>
      <c r="AM64" s="1505"/>
      <c r="AN64" s="1505"/>
      <c r="AO64" s="1505"/>
      <c r="AP64" s="1505"/>
      <c r="AQ64" s="1505"/>
      <c r="AR64" s="1505"/>
      <c r="AS64" s="1505"/>
      <c r="AT64" s="1505"/>
      <c r="AU64" s="1505"/>
      <c r="AV64" s="1505"/>
      <c r="AW64" s="1505"/>
      <c r="AX64" s="1505"/>
      <c r="AY64" s="1505"/>
      <c r="AZ64" s="1505"/>
      <c r="BA64" s="1505"/>
      <c r="BB64" s="1505"/>
      <c r="BC64" s="1505"/>
      <c r="BD64" s="1505"/>
      <c r="BE64" s="1505"/>
      <c r="BF64" s="1505"/>
      <c r="BG64" s="1505"/>
      <c r="BH64" s="1505"/>
      <c r="BI64" s="1505"/>
      <c r="BJ64" s="1505"/>
      <c r="BK64" s="1505"/>
      <c r="BL64" s="1505"/>
      <c r="BM64" s="1505"/>
      <c r="BN64" s="1505"/>
      <c r="BO64" s="1505"/>
      <c r="BP64" s="1505"/>
      <c r="BQ64" s="1505"/>
      <c r="BR64" s="1505"/>
      <c r="BS64" s="1505"/>
      <c r="BT64" s="1505"/>
      <c r="BU64" s="1505"/>
      <c r="BV64" s="1505"/>
      <c r="BW64" s="1505"/>
      <c r="BX64" s="1505"/>
      <c r="BY64" s="1505"/>
      <c r="BZ64" s="1505"/>
      <c r="CA64" s="1505"/>
      <c r="CB64" s="1505"/>
      <c r="CC64" s="1505"/>
      <c r="CD64" s="1505"/>
      <c r="CE64" s="1505"/>
      <c r="CF64" s="1505"/>
      <c r="CG64" s="1505"/>
      <c r="CH64" s="1505"/>
      <c r="CI64" s="1505"/>
      <c r="CJ64" s="1505"/>
      <c r="CK64" s="1505"/>
      <c r="CL64" s="1505"/>
      <c r="CM64" s="1505"/>
      <c r="CN64" s="1505"/>
      <c r="CO64" s="1505"/>
      <c r="CP64" s="1505"/>
      <c r="CQ64" s="1505"/>
      <c r="CR64" s="1505"/>
      <c r="CS64" s="1505"/>
      <c r="CT64" s="1505"/>
      <c r="CU64" s="1505"/>
      <c r="CV64" s="1505"/>
      <c r="CW64" s="1505"/>
      <c r="CX64" s="1505"/>
      <c r="CY64" s="1505"/>
      <c r="CZ64" s="1505"/>
      <c r="DA64" s="1505"/>
      <c r="DB64" s="1505"/>
      <c r="DC64" s="1505"/>
      <c r="DD64" s="1505"/>
      <c r="DE64" s="1505"/>
      <c r="DF64" s="1505"/>
      <c r="DG64" s="1505"/>
      <c r="DH64" s="1505"/>
      <c r="DI64" s="1505"/>
      <c r="DJ64" s="1505"/>
      <c r="DK64" s="1505"/>
      <c r="DL64" s="1505"/>
      <c r="DM64" s="1505"/>
      <c r="DN64" s="1505"/>
      <c r="DO64" s="1505"/>
      <c r="DP64" s="1505"/>
      <c r="DQ64" s="1505"/>
      <c r="DR64" s="1505"/>
      <c r="DS64" s="1505"/>
      <c r="DT64" s="1505"/>
      <c r="DU64" s="1505"/>
      <c r="DV64" s="1505"/>
      <c r="DW64" s="1505"/>
      <c r="DX64" s="1505"/>
      <c r="DY64" s="1505"/>
      <c r="DZ64" s="1505"/>
      <c r="EA64" s="1505"/>
    </row>
    <row r="65" spans="1:131" s="1506" customFormat="1">
      <c r="A65" s="1521"/>
      <c r="B65" s="1526" t="s">
        <v>2107</v>
      </c>
      <c r="C65" s="1531"/>
      <c r="D65" s="1510"/>
      <c r="E65" s="1532"/>
      <c r="F65" s="1512"/>
      <c r="G65" s="1505"/>
      <c r="H65" s="1505"/>
      <c r="I65" s="1505"/>
      <c r="J65" s="1505"/>
      <c r="K65" s="1505"/>
      <c r="L65" s="1505"/>
      <c r="M65" s="1505"/>
      <c r="N65" s="1505"/>
      <c r="O65" s="1505"/>
      <c r="P65" s="1505"/>
      <c r="Q65" s="1505"/>
      <c r="R65" s="1505"/>
      <c r="S65" s="1505"/>
      <c r="T65" s="1505"/>
      <c r="U65" s="1505"/>
      <c r="V65" s="1505"/>
      <c r="W65" s="1505"/>
      <c r="X65" s="1505"/>
      <c r="Y65" s="1505"/>
      <c r="Z65" s="1505"/>
      <c r="AA65" s="1505"/>
      <c r="AB65" s="1505"/>
      <c r="AC65" s="1505"/>
      <c r="AD65" s="1505"/>
      <c r="AE65" s="1505"/>
      <c r="AF65" s="1505"/>
      <c r="AG65" s="1505"/>
      <c r="AH65" s="1505"/>
      <c r="AI65" s="1505"/>
      <c r="AJ65" s="1505"/>
      <c r="AK65" s="1505"/>
      <c r="AL65" s="1505"/>
      <c r="AM65" s="1505"/>
      <c r="AN65" s="1505"/>
      <c r="AO65" s="1505"/>
      <c r="AP65" s="1505"/>
      <c r="AQ65" s="1505"/>
      <c r="AR65" s="1505"/>
      <c r="AS65" s="1505"/>
      <c r="AT65" s="1505"/>
      <c r="AU65" s="1505"/>
      <c r="AV65" s="1505"/>
      <c r="AW65" s="1505"/>
      <c r="AX65" s="1505"/>
      <c r="AY65" s="1505"/>
      <c r="AZ65" s="1505"/>
      <c r="BA65" s="1505"/>
      <c r="BB65" s="1505"/>
      <c r="BC65" s="1505"/>
      <c r="BD65" s="1505"/>
      <c r="BE65" s="1505"/>
      <c r="BF65" s="1505"/>
      <c r="BG65" s="1505"/>
      <c r="BH65" s="1505"/>
      <c r="BI65" s="1505"/>
      <c r="BJ65" s="1505"/>
      <c r="BK65" s="1505"/>
      <c r="BL65" s="1505"/>
      <c r="BM65" s="1505"/>
      <c r="BN65" s="1505"/>
      <c r="BO65" s="1505"/>
      <c r="BP65" s="1505"/>
      <c r="BQ65" s="1505"/>
      <c r="BR65" s="1505"/>
      <c r="BS65" s="1505"/>
      <c r="BT65" s="1505"/>
      <c r="BU65" s="1505"/>
      <c r="BV65" s="1505"/>
      <c r="BW65" s="1505"/>
      <c r="BX65" s="1505"/>
      <c r="BY65" s="1505"/>
      <c r="BZ65" s="1505"/>
      <c r="CA65" s="1505"/>
      <c r="CB65" s="1505"/>
      <c r="CC65" s="1505"/>
      <c r="CD65" s="1505"/>
      <c r="CE65" s="1505"/>
      <c r="CF65" s="1505"/>
      <c r="CG65" s="1505"/>
      <c r="CH65" s="1505"/>
      <c r="CI65" s="1505"/>
      <c r="CJ65" s="1505"/>
      <c r="CK65" s="1505"/>
      <c r="CL65" s="1505"/>
      <c r="CM65" s="1505"/>
      <c r="CN65" s="1505"/>
      <c r="CO65" s="1505"/>
      <c r="CP65" s="1505"/>
      <c r="CQ65" s="1505"/>
      <c r="CR65" s="1505"/>
      <c r="CS65" s="1505"/>
      <c r="CT65" s="1505"/>
      <c r="CU65" s="1505"/>
      <c r="CV65" s="1505"/>
      <c r="CW65" s="1505"/>
      <c r="CX65" s="1505"/>
      <c r="CY65" s="1505"/>
      <c r="CZ65" s="1505"/>
      <c r="DA65" s="1505"/>
      <c r="DB65" s="1505"/>
      <c r="DC65" s="1505"/>
      <c r="DD65" s="1505"/>
      <c r="DE65" s="1505"/>
      <c r="DF65" s="1505"/>
      <c r="DG65" s="1505"/>
      <c r="DH65" s="1505"/>
      <c r="DI65" s="1505"/>
      <c r="DJ65" s="1505"/>
      <c r="DK65" s="1505"/>
      <c r="DL65" s="1505"/>
      <c r="DM65" s="1505"/>
      <c r="DN65" s="1505"/>
      <c r="DO65" s="1505"/>
      <c r="DP65" s="1505"/>
      <c r="DQ65" s="1505"/>
      <c r="DR65" s="1505"/>
      <c r="DS65" s="1505"/>
      <c r="DT65" s="1505"/>
      <c r="DU65" s="1505"/>
      <c r="DV65" s="1505"/>
      <c r="DW65" s="1505"/>
      <c r="DX65" s="1505"/>
      <c r="DY65" s="1505"/>
      <c r="DZ65" s="1505"/>
      <c r="EA65" s="1505"/>
    </row>
    <row r="66" spans="1:131" s="1506" customFormat="1">
      <c r="A66" s="1521"/>
      <c r="B66" s="1508" t="s">
        <v>2114</v>
      </c>
      <c r="C66" s="1531" t="s">
        <v>35</v>
      </c>
      <c r="D66" s="1510">
        <v>4</v>
      </c>
      <c r="E66" s="1532"/>
      <c r="F66" s="1512" t="str">
        <f t="shared" ref="F66" si="7">IF(E66="","",ROUND(D66,2)*ROUND(E66,2))</f>
        <v/>
      </c>
      <c r="G66" s="1505"/>
      <c r="H66" s="1505"/>
      <c r="I66" s="1505"/>
      <c r="J66" s="1505"/>
      <c r="K66" s="1505"/>
      <c r="L66" s="1505"/>
      <c r="M66" s="1505"/>
      <c r="N66" s="1505"/>
      <c r="O66" s="1505"/>
      <c r="P66" s="1505"/>
      <c r="Q66" s="1505"/>
      <c r="R66" s="1505"/>
      <c r="S66" s="1505"/>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D66" s="1505"/>
      <c r="BE66" s="1505"/>
      <c r="BF66" s="1505"/>
      <c r="BG66" s="1505"/>
      <c r="BH66" s="1505"/>
      <c r="BI66" s="1505"/>
      <c r="BJ66" s="1505"/>
      <c r="BK66" s="1505"/>
      <c r="BL66" s="1505"/>
      <c r="BM66" s="1505"/>
      <c r="BN66" s="1505"/>
      <c r="BO66" s="1505"/>
      <c r="BP66" s="1505"/>
      <c r="BQ66" s="1505"/>
      <c r="BR66" s="1505"/>
      <c r="BS66" s="1505"/>
      <c r="BT66" s="1505"/>
      <c r="BU66" s="1505"/>
      <c r="BV66" s="1505"/>
      <c r="BW66" s="1505"/>
      <c r="BX66" s="1505"/>
      <c r="BY66" s="1505"/>
      <c r="BZ66" s="1505"/>
      <c r="CA66" s="1505"/>
      <c r="CB66" s="1505"/>
      <c r="CC66" s="1505"/>
      <c r="CD66" s="1505"/>
      <c r="CE66" s="1505"/>
      <c r="CF66" s="1505"/>
      <c r="CG66" s="1505"/>
      <c r="CH66" s="1505"/>
      <c r="CI66" s="1505"/>
      <c r="CJ66" s="1505"/>
      <c r="CK66" s="1505"/>
      <c r="CL66" s="1505"/>
      <c r="CM66" s="1505"/>
      <c r="CN66" s="1505"/>
      <c r="CO66" s="1505"/>
      <c r="CP66" s="1505"/>
      <c r="CQ66" s="1505"/>
      <c r="CR66" s="1505"/>
      <c r="CS66" s="1505"/>
      <c r="CT66" s="1505"/>
      <c r="CU66" s="1505"/>
      <c r="CV66" s="1505"/>
      <c r="CW66" s="1505"/>
      <c r="CX66" s="1505"/>
      <c r="CY66" s="1505"/>
      <c r="CZ66" s="1505"/>
      <c r="DA66" s="1505"/>
      <c r="DB66" s="1505"/>
      <c r="DC66" s="1505"/>
      <c r="DD66" s="1505"/>
      <c r="DE66" s="1505"/>
      <c r="DF66" s="1505"/>
      <c r="DG66" s="1505"/>
      <c r="DH66" s="1505"/>
      <c r="DI66" s="1505"/>
      <c r="DJ66" s="1505"/>
      <c r="DK66" s="1505"/>
      <c r="DL66" s="1505"/>
      <c r="DM66" s="1505"/>
      <c r="DN66" s="1505"/>
      <c r="DO66" s="1505"/>
      <c r="DP66" s="1505"/>
      <c r="DQ66" s="1505"/>
      <c r="DR66" s="1505"/>
      <c r="DS66" s="1505"/>
      <c r="DT66" s="1505"/>
      <c r="DU66" s="1505"/>
      <c r="DV66" s="1505"/>
      <c r="DW66" s="1505"/>
      <c r="DX66" s="1505"/>
      <c r="DY66" s="1505"/>
      <c r="DZ66" s="1505"/>
      <c r="EA66" s="1505"/>
    </row>
    <row r="67" spans="1:131" s="1506" customFormat="1">
      <c r="A67" s="1521"/>
      <c r="B67" s="1508"/>
      <c r="C67" s="1531"/>
      <c r="D67" s="1510"/>
      <c r="E67" s="1532"/>
      <c r="F67" s="1512"/>
      <c r="G67" s="1505"/>
      <c r="H67" s="1505"/>
      <c r="I67" s="1505"/>
      <c r="J67" s="1505"/>
      <c r="K67" s="1505"/>
      <c r="L67" s="1505"/>
      <c r="M67" s="1505"/>
      <c r="N67" s="1505"/>
      <c r="O67" s="1505"/>
      <c r="P67" s="1505"/>
      <c r="Q67" s="1505"/>
      <c r="R67" s="1505"/>
      <c r="S67" s="1505"/>
      <c r="T67" s="1505"/>
      <c r="U67" s="1505"/>
      <c r="V67" s="1505"/>
      <c r="W67" s="1505"/>
      <c r="X67" s="1505"/>
      <c r="Y67" s="1505"/>
      <c r="Z67" s="1505"/>
      <c r="AA67" s="1505"/>
      <c r="AB67" s="1505"/>
      <c r="AC67" s="1505"/>
      <c r="AD67" s="1505"/>
      <c r="AE67" s="1505"/>
      <c r="AF67" s="1505"/>
      <c r="AG67" s="1505"/>
      <c r="AH67" s="1505"/>
      <c r="AI67" s="1505"/>
      <c r="AJ67" s="1505"/>
      <c r="AK67" s="1505"/>
      <c r="AL67" s="1505"/>
      <c r="AM67" s="1505"/>
      <c r="AN67" s="1505"/>
      <c r="AO67" s="1505"/>
      <c r="AP67" s="1505"/>
      <c r="AQ67" s="1505"/>
      <c r="AR67" s="1505"/>
      <c r="AS67" s="1505"/>
      <c r="AT67" s="1505"/>
      <c r="AU67" s="1505"/>
      <c r="AV67" s="1505"/>
      <c r="AW67" s="1505"/>
      <c r="AX67" s="1505"/>
      <c r="AY67" s="1505"/>
      <c r="AZ67" s="1505"/>
      <c r="BA67" s="1505"/>
      <c r="BB67" s="1505"/>
      <c r="BC67" s="1505"/>
      <c r="BD67" s="1505"/>
      <c r="BE67" s="1505"/>
      <c r="BF67" s="1505"/>
      <c r="BG67" s="1505"/>
      <c r="BH67" s="1505"/>
      <c r="BI67" s="1505"/>
      <c r="BJ67" s="1505"/>
      <c r="BK67" s="1505"/>
      <c r="BL67" s="1505"/>
      <c r="BM67" s="1505"/>
      <c r="BN67" s="1505"/>
      <c r="BO67" s="1505"/>
      <c r="BP67" s="1505"/>
      <c r="BQ67" s="1505"/>
      <c r="BR67" s="1505"/>
      <c r="BS67" s="1505"/>
      <c r="BT67" s="1505"/>
      <c r="BU67" s="1505"/>
      <c r="BV67" s="1505"/>
      <c r="BW67" s="1505"/>
      <c r="BX67" s="1505"/>
      <c r="BY67" s="1505"/>
      <c r="BZ67" s="1505"/>
      <c r="CA67" s="1505"/>
      <c r="CB67" s="1505"/>
      <c r="CC67" s="1505"/>
      <c r="CD67" s="1505"/>
      <c r="CE67" s="1505"/>
      <c r="CF67" s="1505"/>
      <c r="CG67" s="1505"/>
      <c r="CH67" s="1505"/>
      <c r="CI67" s="1505"/>
      <c r="CJ67" s="1505"/>
      <c r="CK67" s="1505"/>
      <c r="CL67" s="1505"/>
      <c r="CM67" s="1505"/>
      <c r="CN67" s="1505"/>
      <c r="CO67" s="1505"/>
      <c r="CP67" s="1505"/>
      <c r="CQ67" s="1505"/>
      <c r="CR67" s="1505"/>
      <c r="CS67" s="1505"/>
      <c r="CT67" s="1505"/>
      <c r="CU67" s="1505"/>
      <c r="CV67" s="1505"/>
      <c r="CW67" s="1505"/>
      <c r="CX67" s="1505"/>
      <c r="CY67" s="1505"/>
      <c r="CZ67" s="1505"/>
      <c r="DA67" s="1505"/>
      <c r="DB67" s="1505"/>
      <c r="DC67" s="1505"/>
      <c r="DD67" s="1505"/>
      <c r="DE67" s="1505"/>
      <c r="DF67" s="1505"/>
      <c r="DG67" s="1505"/>
      <c r="DH67" s="1505"/>
      <c r="DI67" s="1505"/>
      <c r="DJ67" s="1505"/>
      <c r="DK67" s="1505"/>
      <c r="DL67" s="1505"/>
      <c r="DM67" s="1505"/>
      <c r="DN67" s="1505"/>
      <c r="DO67" s="1505"/>
      <c r="DP67" s="1505"/>
      <c r="DQ67" s="1505"/>
      <c r="DR67" s="1505"/>
      <c r="DS67" s="1505"/>
      <c r="DT67" s="1505"/>
      <c r="DU67" s="1505"/>
      <c r="DV67" s="1505"/>
      <c r="DW67" s="1505"/>
      <c r="DX67" s="1505"/>
      <c r="DY67" s="1505"/>
      <c r="DZ67" s="1505"/>
      <c r="EA67" s="1505"/>
    </row>
    <row r="68" spans="1:131" s="1506" customFormat="1" ht="140.25">
      <c r="A68" s="1521">
        <v>6</v>
      </c>
      <c r="B68" s="1508" t="s">
        <v>2113</v>
      </c>
      <c r="C68" s="1531"/>
      <c r="D68" s="1510"/>
      <c r="E68" s="1529"/>
      <c r="F68" s="1525" t="str">
        <f>IF(E68="","",ROUND(D68,2)*ROUND(E68,2))</f>
        <v/>
      </c>
      <c r="G68" s="1505"/>
      <c r="H68" s="1505"/>
      <c r="I68" s="1505"/>
      <c r="J68" s="1505"/>
      <c r="K68" s="1505"/>
      <c r="L68" s="1505"/>
      <c r="M68" s="1505"/>
      <c r="N68" s="1505"/>
      <c r="O68" s="1505"/>
      <c r="P68" s="1505"/>
      <c r="Q68" s="1505"/>
      <c r="R68" s="1505"/>
      <c r="S68" s="1505"/>
      <c r="T68" s="1505"/>
      <c r="U68" s="1505"/>
      <c r="V68" s="1505"/>
      <c r="W68" s="1505"/>
      <c r="X68" s="1505"/>
      <c r="Y68" s="1505"/>
      <c r="Z68" s="1505"/>
      <c r="AA68" s="1505"/>
      <c r="AB68" s="1505"/>
      <c r="AC68" s="1505"/>
      <c r="AD68" s="1505"/>
      <c r="AE68" s="1505"/>
      <c r="AF68" s="1505"/>
      <c r="AG68" s="1505"/>
      <c r="AH68" s="1505"/>
      <c r="AI68" s="1505"/>
      <c r="AJ68" s="1505"/>
      <c r="AK68" s="1505"/>
      <c r="AL68" s="1505"/>
      <c r="AM68" s="1505"/>
      <c r="AN68" s="1505"/>
      <c r="AO68" s="1505"/>
      <c r="AP68" s="1505"/>
      <c r="AQ68" s="1505"/>
      <c r="AR68" s="1505"/>
      <c r="AS68" s="1505"/>
      <c r="AT68" s="1505"/>
      <c r="AU68" s="1505"/>
      <c r="AV68" s="1505"/>
      <c r="AW68" s="1505"/>
      <c r="AX68" s="1505"/>
      <c r="AY68" s="1505"/>
      <c r="AZ68" s="1505"/>
      <c r="BA68" s="1505"/>
      <c r="BB68" s="1505"/>
      <c r="BC68" s="1505"/>
      <c r="BD68" s="1505"/>
      <c r="BE68" s="1505"/>
      <c r="BF68" s="1505"/>
      <c r="BG68" s="1505"/>
      <c r="BH68" s="1505"/>
      <c r="BI68" s="1505"/>
      <c r="BJ68" s="1505"/>
      <c r="BK68" s="1505"/>
      <c r="BL68" s="1505"/>
      <c r="BM68" s="1505"/>
      <c r="BN68" s="1505"/>
      <c r="BO68" s="1505"/>
      <c r="BP68" s="1505"/>
      <c r="BQ68" s="1505"/>
      <c r="BR68" s="1505"/>
      <c r="BS68" s="1505"/>
      <c r="BT68" s="1505"/>
      <c r="BU68" s="1505"/>
      <c r="BV68" s="1505"/>
      <c r="BW68" s="1505"/>
      <c r="BX68" s="1505"/>
      <c r="BY68" s="1505"/>
      <c r="BZ68" s="1505"/>
      <c r="CA68" s="1505"/>
      <c r="CB68" s="1505"/>
      <c r="CC68" s="1505"/>
      <c r="CD68" s="1505"/>
      <c r="CE68" s="1505"/>
      <c r="CF68" s="1505"/>
      <c r="CG68" s="1505"/>
      <c r="CH68" s="1505"/>
      <c r="CI68" s="1505"/>
      <c r="CJ68" s="1505"/>
      <c r="CK68" s="1505"/>
      <c r="CL68" s="1505"/>
      <c r="CM68" s="1505"/>
      <c r="CN68" s="1505"/>
      <c r="CO68" s="1505"/>
      <c r="CP68" s="1505"/>
      <c r="CQ68" s="1505"/>
      <c r="CR68" s="1505"/>
      <c r="CS68" s="1505"/>
      <c r="CT68" s="1505"/>
      <c r="CU68" s="1505"/>
      <c r="CV68" s="1505"/>
      <c r="CW68" s="1505"/>
      <c r="CX68" s="1505"/>
      <c r="CY68" s="1505"/>
      <c r="CZ68" s="1505"/>
      <c r="DA68" s="1505"/>
      <c r="DB68" s="1505"/>
      <c r="DC68" s="1505"/>
      <c r="DD68" s="1505"/>
      <c r="DE68" s="1505"/>
      <c r="DF68" s="1505"/>
      <c r="DG68" s="1505"/>
      <c r="DH68" s="1505"/>
      <c r="DI68" s="1505"/>
      <c r="DJ68" s="1505"/>
      <c r="DK68" s="1505"/>
      <c r="DL68" s="1505"/>
      <c r="DM68" s="1505"/>
      <c r="DN68" s="1505"/>
      <c r="DO68" s="1505"/>
      <c r="DP68" s="1505"/>
      <c r="DQ68" s="1505"/>
      <c r="DR68" s="1505"/>
      <c r="DS68" s="1505"/>
      <c r="DT68" s="1505"/>
      <c r="DU68" s="1505"/>
      <c r="DV68" s="1505"/>
      <c r="DW68" s="1505"/>
      <c r="DX68" s="1505"/>
      <c r="DY68" s="1505"/>
      <c r="DZ68" s="1505"/>
      <c r="EA68" s="1505"/>
    </row>
    <row r="69" spans="1:131" s="1506" customFormat="1">
      <c r="A69" s="1521"/>
      <c r="B69" s="1508" t="s">
        <v>2107</v>
      </c>
      <c r="C69" s="1531"/>
      <c r="D69" s="1510"/>
      <c r="E69" s="1529"/>
      <c r="F69" s="1525"/>
      <c r="G69" s="1505"/>
      <c r="H69" s="1505"/>
      <c r="I69" s="1505"/>
      <c r="J69" s="1505"/>
      <c r="K69" s="1505"/>
      <c r="L69" s="1505"/>
      <c r="M69" s="1505"/>
      <c r="N69" s="1505"/>
      <c r="O69" s="1505"/>
      <c r="P69" s="1505"/>
      <c r="Q69" s="1505"/>
      <c r="R69" s="1505"/>
      <c r="S69" s="1505"/>
      <c r="T69" s="1505"/>
      <c r="U69" s="1505"/>
      <c r="V69" s="1505"/>
      <c r="W69" s="1505"/>
      <c r="X69" s="1505"/>
      <c r="Y69" s="1505"/>
      <c r="Z69" s="1505"/>
      <c r="AA69" s="1505"/>
      <c r="AB69" s="1505"/>
      <c r="AC69" s="1505"/>
      <c r="AD69" s="1505"/>
      <c r="AE69" s="1505"/>
      <c r="AF69" s="1505"/>
      <c r="AG69" s="1505"/>
      <c r="AH69" s="1505"/>
      <c r="AI69" s="1505"/>
      <c r="AJ69" s="1505"/>
      <c r="AK69" s="1505"/>
      <c r="AL69" s="1505"/>
      <c r="AM69" s="1505"/>
      <c r="AN69" s="1505"/>
      <c r="AO69" s="1505"/>
      <c r="AP69" s="1505"/>
      <c r="AQ69" s="1505"/>
      <c r="AR69" s="1505"/>
      <c r="AS69" s="1505"/>
      <c r="AT69" s="1505"/>
      <c r="AU69" s="1505"/>
      <c r="AV69" s="1505"/>
      <c r="AW69" s="1505"/>
      <c r="AX69" s="1505"/>
      <c r="AY69" s="1505"/>
      <c r="AZ69" s="1505"/>
      <c r="BA69" s="1505"/>
      <c r="BB69" s="1505"/>
      <c r="BC69" s="1505"/>
      <c r="BD69" s="1505"/>
      <c r="BE69" s="1505"/>
      <c r="BF69" s="1505"/>
      <c r="BG69" s="1505"/>
      <c r="BH69" s="1505"/>
      <c r="BI69" s="1505"/>
      <c r="BJ69" s="1505"/>
      <c r="BK69" s="1505"/>
      <c r="BL69" s="1505"/>
      <c r="BM69" s="1505"/>
      <c r="BN69" s="1505"/>
      <c r="BO69" s="1505"/>
      <c r="BP69" s="1505"/>
      <c r="BQ69" s="1505"/>
      <c r="BR69" s="1505"/>
      <c r="BS69" s="1505"/>
      <c r="BT69" s="1505"/>
      <c r="BU69" s="1505"/>
      <c r="BV69" s="1505"/>
      <c r="BW69" s="1505"/>
      <c r="BX69" s="1505"/>
      <c r="BY69" s="1505"/>
      <c r="BZ69" s="1505"/>
      <c r="CA69" s="1505"/>
      <c r="CB69" s="1505"/>
      <c r="CC69" s="1505"/>
      <c r="CD69" s="1505"/>
      <c r="CE69" s="1505"/>
      <c r="CF69" s="1505"/>
      <c r="CG69" s="1505"/>
      <c r="CH69" s="1505"/>
      <c r="CI69" s="1505"/>
      <c r="CJ69" s="1505"/>
      <c r="CK69" s="1505"/>
      <c r="CL69" s="1505"/>
      <c r="CM69" s="1505"/>
      <c r="CN69" s="1505"/>
      <c r="CO69" s="1505"/>
      <c r="CP69" s="1505"/>
      <c r="CQ69" s="1505"/>
      <c r="CR69" s="1505"/>
      <c r="CS69" s="1505"/>
      <c r="CT69" s="1505"/>
      <c r="CU69" s="1505"/>
      <c r="CV69" s="1505"/>
      <c r="CW69" s="1505"/>
      <c r="CX69" s="1505"/>
      <c r="CY69" s="1505"/>
      <c r="CZ69" s="1505"/>
      <c r="DA69" s="1505"/>
      <c r="DB69" s="1505"/>
      <c r="DC69" s="1505"/>
      <c r="DD69" s="1505"/>
      <c r="DE69" s="1505"/>
      <c r="DF69" s="1505"/>
      <c r="DG69" s="1505"/>
      <c r="DH69" s="1505"/>
      <c r="DI69" s="1505"/>
      <c r="DJ69" s="1505"/>
      <c r="DK69" s="1505"/>
      <c r="DL69" s="1505"/>
      <c r="DM69" s="1505"/>
      <c r="DN69" s="1505"/>
      <c r="DO69" s="1505"/>
      <c r="DP69" s="1505"/>
      <c r="DQ69" s="1505"/>
      <c r="DR69" s="1505"/>
      <c r="DS69" s="1505"/>
      <c r="DT69" s="1505"/>
      <c r="DU69" s="1505"/>
      <c r="DV69" s="1505"/>
      <c r="DW69" s="1505"/>
      <c r="DX69" s="1505"/>
      <c r="DY69" s="1505"/>
      <c r="DZ69" s="1505"/>
      <c r="EA69" s="1505"/>
    </row>
    <row r="70" spans="1:131" s="1506" customFormat="1">
      <c r="A70" s="1521"/>
      <c r="B70" s="1508" t="s">
        <v>2112</v>
      </c>
      <c r="C70" s="1531" t="s">
        <v>35</v>
      </c>
      <c r="D70" s="1510">
        <v>11</v>
      </c>
      <c r="E70" s="1529"/>
      <c r="F70" s="1525" t="str">
        <f>IF(E70="","",ROUND(D70,2)*ROUND(E70,2))</f>
        <v/>
      </c>
      <c r="G70" s="1505"/>
      <c r="H70" s="1505"/>
      <c r="I70" s="1505"/>
      <c r="J70" s="1505"/>
      <c r="K70" s="1505"/>
      <c r="L70" s="1505"/>
      <c r="M70" s="1505"/>
      <c r="N70" s="1505"/>
      <c r="O70" s="1505"/>
      <c r="P70" s="1505"/>
      <c r="Q70" s="1505"/>
      <c r="R70" s="1505"/>
      <c r="S70" s="1505"/>
      <c r="T70" s="1505"/>
      <c r="U70" s="1505"/>
      <c r="V70" s="1505"/>
      <c r="W70" s="1505"/>
      <c r="X70" s="1505"/>
      <c r="Y70" s="1505"/>
      <c r="Z70" s="1505"/>
      <c r="AA70" s="1505"/>
      <c r="AB70" s="1505"/>
      <c r="AC70" s="1505"/>
      <c r="AD70" s="1505"/>
      <c r="AE70" s="1505"/>
      <c r="AF70" s="1505"/>
      <c r="AG70" s="1505"/>
      <c r="AH70" s="1505"/>
      <c r="AI70" s="1505"/>
      <c r="AJ70" s="1505"/>
      <c r="AK70" s="1505"/>
      <c r="AL70" s="1505"/>
      <c r="AM70" s="1505"/>
      <c r="AN70" s="1505"/>
      <c r="AO70" s="1505"/>
      <c r="AP70" s="1505"/>
      <c r="AQ70" s="1505"/>
      <c r="AR70" s="1505"/>
      <c r="AS70" s="1505"/>
      <c r="AT70" s="1505"/>
      <c r="AU70" s="1505"/>
      <c r="AV70" s="1505"/>
      <c r="AW70" s="1505"/>
      <c r="AX70" s="1505"/>
      <c r="AY70" s="1505"/>
      <c r="AZ70" s="1505"/>
      <c r="BA70" s="1505"/>
      <c r="BB70" s="1505"/>
      <c r="BC70" s="1505"/>
      <c r="BD70" s="1505"/>
      <c r="BE70" s="1505"/>
      <c r="BF70" s="1505"/>
      <c r="BG70" s="1505"/>
      <c r="BH70" s="1505"/>
      <c r="BI70" s="1505"/>
      <c r="BJ70" s="1505"/>
      <c r="BK70" s="1505"/>
      <c r="BL70" s="1505"/>
      <c r="BM70" s="1505"/>
      <c r="BN70" s="1505"/>
      <c r="BO70" s="1505"/>
      <c r="BP70" s="1505"/>
      <c r="BQ70" s="1505"/>
      <c r="BR70" s="1505"/>
      <c r="BS70" s="1505"/>
      <c r="BT70" s="1505"/>
      <c r="BU70" s="1505"/>
      <c r="BV70" s="1505"/>
      <c r="BW70" s="1505"/>
      <c r="BX70" s="1505"/>
      <c r="BY70" s="1505"/>
      <c r="BZ70" s="1505"/>
      <c r="CA70" s="1505"/>
      <c r="CB70" s="1505"/>
      <c r="CC70" s="1505"/>
      <c r="CD70" s="1505"/>
      <c r="CE70" s="1505"/>
      <c r="CF70" s="1505"/>
      <c r="CG70" s="1505"/>
      <c r="CH70" s="1505"/>
      <c r="CI70" s="1505"/>
      <c r="CJ70" s="1505"/>
      <c r="CK70" s="1505"/>
      <c r="CL70" s="1505"/>
      <c r="CM70" s="1505"/>
      <c r="CN70" s="1505"/>
      <c r="CO70" s="1505"/>
      <c r="CP70" s="1505"/>
      <c r="CQ70" s="1505"/>
      <c r="CR70" s="1505"/>
      <c r="CS70" s="1505"/>
      <c r="CT70" s="1505"/>
      <c r="CU70" s="1505"/>
      <c r="CV70" s="1505"/>
      <c r="CW70" s="1505"/>
      <c r="CX70" s="1505"/>
      <c r="CY70" s="1505"/>
      <c r="CZ70" s="1505"/>
      <c r="DA70" s="1505"/>
      <c r="DB70" s="1505"/>
      <c r="DC70" s="1505"/>
      <c r="DD70" s="1505"/>
      <c r="DE70" s="1505"/>
      <c r="DF70" s="1505"/>
      <c r="DG70" s="1505"/>
      <c r="DH70" s="1505"/>
      <c r="DI70" s="1505"/>
      <c r="DJ70" s="1505"/>
      <c r="DK70" s="1505"/>
      <c r="DL70" s="1505"/>
      <c r="DM70" s="1505"/>
      <c r="DN70" s="1505"/>
      <c r="DO70" s="1505"/>
      <c r="DP70" s="1505"/>
      <c r="DQ70" s="1505"/>
      <c r="DR70" s="1505"/>
      <c r="DS70" s="1505"/>
      <c r="DT70" s="1505"/>
      <c r="DU70" s="1505"/>
      <c r="DV70" s="1505"/>
      <c r="DW70" s="1505"/>
      <c r="DX70" s="1505"/>
      <c r="DY70" s="1505"/>
      <c r="DZ70" s="1505"/>
      <c r="EA70" s="1505"/>
    </row>
    <row r="71" spans="1:131" s="1506" customFormat="1">
      <c r="A71" s="1521"/>
      <c r="B71" s="1508" t="s">
        <v>2111</v>
      </c>
      <c r="C71" s="1531"/>
      <c r="D71" s="1510"/>
      <c r="E71" s="1529"/>
      <c r="F71" s="1525"/>
      <c r="G71" s="1505"/>
      <c r="H71" s="1505"/>
      <c r="I71" s="1505"/>
      <c r="J71" s="1505"/>
      <c r="K71" s="1505"/>
      <c r="L71" s="1505"/>
      <c r="M71" s="1505"/>
      <c r="N71" s="1505"/>
      <c r="O71" s="1505"/>
      <c r="P71" s="1505"/>
      <c r="Q71" s="1505"/>
      <c r="R71" s="1505"/>
      <c r="S71" s="1505"/>
      <c r="T71" s="1505"/>
      <c r="U71" s="1505"/>
      <c r="V71" s="1505"/>
      <c r="W71" s="1505"/>
      <c r="X71" s="1505"/>
      <c r="Y71" s="1505"/>
      <c r="Z71" s="1505"/>
      <c r="AA71" s="1505"/>
      <c r="AB71" s="1505"/>
      <c r="AC71" s="1505"/>
      <c r="AD71" s="1505"/>
      <c r="AE71" s="1505"/>
      <c r="AF71" s="1505"/>
      <c r="AG71" s="1505"/>
      <c r="AH71" s="1505"/>
      <c r="AI71" s="1505"/>
      <c r="AJ71" s="1505"/>
      <c r="AK71" s="1505"/>
      <c r="AL71" s="1505"/>
      <c r="AM71" s="1505"/>
      <c r="AN71" s="1505"/>
      <c r="AO71" s="1505"/>
      <c r="AP71" s="1505"/>
      <c r="AQ71" s="1505"/>
      <c r="AR71" s="1505"/>
      <c r="AS71" s="1505"/>
      <c r="AT71" s="1505"/>
      <c r="AU71" s="1505"/>
      <c r="AV71" s="1505"/>
      <c r="AW71" s="1505"/>
      <c r="AX71" s="1505"/>
      <c r="AY71" s="1505"/>
      <c r="AZ71" s="1505"/>
      <c r="BA71" s="1505"/>
      <c r="BB71" s="1505"/>
      <c r="BC71" s="1505"/>
      <c r="BD71" s="1505"/>
      <c r="BE71" s="1505"/>
      <c r="BF71" s="1505"/>
      <c r="BG71" s="1505"/>
      <c r="BH71" s="1505"/>
      <c r="BI71" s="1505"/>
      <c r="BJ71" s="1505"/>
      <c r="BK71" s="1505"/>
      <c r="BL71" s="1505"/>
      <c r="BM71" s="1505"/>
      <c r="BN71" s="1505"/>
      <c r="BO71" s="1505"/>
      <c r="BP71" s="1505"/>
      <c r="BQ71" s="1505"/>
      <c r="BR71" s="1505"/>
      <c r="BS71" s="1505"/>
      <c r="BT71" s="1505"/>
      <c r="BU71" s="1505"/>
      <c r="BV71" s="1505"/>
      <c r="BW71" s="1505"/>
      <c r="BX71" s="1505"/>
      <c r="BY71" s="1505"/>
      <c r="BZ71" s="1505"/>
      <c r="CA71" s="1505"/>
      <c r="CB71" s="1505"/>
      <c r="CC71" s="1505"/>
      <c r="CD71" s="1505"/>
      <c r="CE71" s="1505"/>
      <c r="CF71" s="1505"/>
      <c r="CG71" s="1505"/>
      <c r="CH71" s="1505"/>
      <c r="CI71" s="1505"/>
      <c r="CJ71" s="1505"/>
      <c r="CK71" s="1505"/>
      <c r="CL71" s="1505"/>
      <c r="CM71" s="1505"/>
      <c r="CN71" s="1505"/>
      <c r="CO71" s="1505"/>
      <c r="CP71" s="1505"/>
      <c r="CQ71" s="1505"/>
      <c r="CR71" s="1505"/>
      <c r="CS71" s="1505"/>
      <c r="CT71" s="1505"/>
      <c r="CU71" s="1505"/>
      <c r="CV71" s="1505"/>
      <c r="CW71" s="1505"/>
      <c r="CX71" s="1505"/>
      <c r="CY71" s="1505"/>
      <c r="CZ71" s="1505"/>
      <c r="DA71" s="1505"/>
      <c r="DB71" s="1505"/>
      <c r="DC71" s="1505"/>
      <c r="DD71" s="1505"/>
      <c r="DE71" s="1505"/>
      <c r="DF71" s="1505"/>
      <c r="DG71" s="1505"/>
      <c r="DH71" s="1505"/>
      <c r="DI71" s="1505"/>
      <c r="DJ71" s="1505"/>
      <c r="DK71" s="1505"/>
      <c r="DL71" s="1505"/>
      <c r="DM71" s="1505"/>
      <c r="DN71" s="1505"/>
      <c r="DO71" s="1505"/>
      <c r="DP71" s="1505"/>
      <c r="DQ71" s="1505"/>
      <c r="DR71" s="1505"/>
      <c r="DS71" s="1505"/>
      <c r="DT71" s="1505"/>
      <c r="DU71" s="1505"/>
      <c r="DV71" s="1505"/>
      <c r="DW71" s="1505"/>
      <c r="DX71" s="1505"/>
      <c r="DY71" s="1505"/>
      <c r="DZ71" s="1505"/>
      <c r="EA71" s="1505"/>
    </row>
    <row r="72" spans="1:131" s="1506" customFormat="1">
      <c r="A72" s="1521"/>
      <c r="B72" s="1508" t="s">
        <v>2110</v>
      </c>
      <c r="C72" s="1531" t="s">
        <v>35</v>
      </c>
      <c r="D72" s="1510">
        <v>11</v>
      </c>
      <c r="E72" s="1529"/>
      <c r="F72" s="1525" t="str">
        <f>IF(E72="","",ROUND(D72,2)*ROUND(E72,2))</f>
        <v/>
      </c>
      <c r="G72" s="1505"/>
      <c r="H72" s="1505"/>
      <c r="I72" s="1505"/>
      <c r="J72" s="1505"/>
      <c r="K72" s="1505"/>
      <c r="L72" s="1505"/>
      <c r="M72" s="1505"/>
      <c r="N72" s="1505"/>
      <c r="O72" s="1505"/>
      <c r="P72" s="1505"/>
      <c r="Q72" s="1505"/>
      <c r="R72" s="1505"/>
      <c r="S72" s="1505"/>
      <c r="T72" s="1505"/>
      <c r="U72" s="1505"/>
      <c r="V72" s="1505"/>
      <c r="W72" s="1505"/>
      <c r="X72" s="1505"/>
      <c r="Y72" s="1505"/>
      <c r="Z72" s="1505"/>
      <c r="AA72" s="1505"/>
      <c r="AB72" s="1505"/>
      <c r="AC72" s="1505"/>
      <c r="AD72" s="1505"/>
      <c r="AE72" s="1505"/>
      <c r="AF72" s="1505"/>
      <c r="AG72" s="1505"/>
      <c r="AH72" s="1505"/>
      <c r="AI72" s="1505"/>
      <c r="AJ72" s="1505"/>
      <c r="AK72" s="1505"/>
      <c r="AL72" s="1505"/>
      <c r="AM72" s="1505"/>
      <c r="AN72" s="1505"/>
      <c r="AO72" s="1505"/>
      <c r="AP72" s="1505"/>
      <c r="AQ72" s="1505"/>
      <c r="AR72" s="1505"/>
      <c r="AS72" s="1505"/>
      <c r="AT72" s="1505"/>
      <c r="AU72" s="1505"/>
      <c r="AV72" s="1505"/>
      <c r="AW72" s="1505"/>
      <c r="AX72" s="1505"/>
      <c r="AY72" s="1505"/>
      <c r="AZ72" s="1505"/>
      <c r="BA72" s="1505"/>
      <c r="BB72" s="1505"/>
      <c r="BC72" s="1505"/>
      <c r="BD72" s="1505"/>
      <c r="BE72" s="1505"/>
      <c r="BF72" s="1505"/>
      <c r="BG72" s="1505"/>
      <c r="BH72" s="1505"/>
      <c r="BI72" s="1505"/>
      <c r="BJ72" s="1505"/>
      <c r="BK72" s="1505"/>
      <c r="BL72" s="1505"/>
      <c r="BM72" s="1505"/>
      <c r="BN72" s="1505"/>
      <c r="BO72" s="1505"/>
      <c r="BP72" s="1505"/>
      <c r="BQ72" s="1505"/>
      <c r="BR72" s="1505"/>
      <c r="BS72" s="1505"/>
      <c r="BT72" s="1505"/>
      <c r="BU72" s="1505"/>
      <c r="BV72" s="1505"/>
      <c r="BW72" s="1505"/>
      <c r="BX72" s="1505"/>
      <c r="BY72" s="1505"/>
      <c r="BZ72" s="1505"/>
      <c r="CA72" s="1505"/>
      <c r="CB72" s="1505"/>
      <c r="CC72" s="1505"/>
      <c r="CD72" s="1505"/>
      <c r="CE72" s="1505"/>
      <c r="CF72" s="1505"/>
      <c r="CG72" s="1505"/>
      <c r="CH72" s="1505"/>
      <c r="CI72" s="1505"/>
      <c r="CJ72" s="1505"/>
      <c r="CK72" s="1505"/>
      <c r="CL72" s="1505"/>
      <c r="CM72" s="1505"/>
      <c r="CN72" s="1505"/>
      <c r="CO72" s="1505"/>
      <c r="CP72" s="1505"/>
      <c r="CQ72" s="1505"/>
      <c r="CR72" s="1505"/>
      <c r="CS72" s="1505"/>
      <c r="CT72" s="1505"/>
      <c r="CU72" s="1505"/>
      <c r="CV72" s="1505"/>
      <c r="CW72" s="1505"/>
      <c r="CX72" s="1505"/>
      <c r="CY72" s="1505"/>
      <c r="CZ72" s="1505"/>
      <c r="DA72" s="1505"/>
      <c r="DB72" s="1505"/>
      <c r="DC72" s="1505"/>
      <c r="DD72" s="1505"/>
      <c r="DE72" s="1505"/>
      <c r="DF72" s="1505"/>
      <c r="DG72" s="1505"/>
      <c r="DH72" s="1505"/>
      <c r="DI72" s="1505"/>
      <c r="DJ72" s="1505"/>
      <c r="DK72" s="1505"/>
      <c r="DL72" s="1505"/>
      <c r="DM72" s="1505"/>
      <c r="DN72" s="1505"/>
      <c r="DO72" s="1505"/>
      <c r="DP72" s="1505"/>
      <c r="DQ72" s="1505"/>
      <c r="DR72" s="1505"/>
      <c r="DS72" s="1505"/>
      <c r="DT72" s="1505"/>
      <c r="DU72" s="1505"/>
      <c r="DV72" s="1505"/>
      <c r="DW72" s="1505"/>
      <c r="DX72" s="1505"/>
      <c r="DY72" s="1505"/>
      <c r="DZ72" s="1505"/>
      <c r="EA72" s="1505"/>
    </row>
    <row r="73" spans="1:131" s="1506" customFormat="1">
      <c r="A73" s="1521"/>
      <c r="B73" s="1526"/>
      <c r="C73" s="1516"/>
      <c r="D73" s="1516"/>
      <c r="E73" s="1516"/>
      <c r="F73" s="1516"/>
      <c r="G73" s="1505"/>
      <c r="H73" s="1505"/>
      <c r="I73" s="1505"/>
      <c r="J73" s="1505"/>
      <c r="K73" s="1505"/>
      <c r="L73" s="1505"/>
      <c r="M73" s="1505"/>
      <c r="N73" s="1505"/>
      <c r="O73" s="1505"/>
      <c r="P73" s="1505"/>
      <c r="Q73" s="1505"/>
      <c r="R73" s="1505"/>
      <c r="S73" s="1505"/>
      <c r="T73" s="1505"/>
      <c r="U73" s="1505"/>
      <c r="V73" s="1505"/>
      <c r="W73" s="1505"/>
      <c r="X73" s="1505"/>
      <c r="Y73" s="1505"/>
      <c r="Z73" s="1505"/>
      <c r="AA73" s="1505"/>
      <c r="AB73" s="1505"/>
      <c r="AC73" s="1505"/>
      <c r="AD73" s="1505"/>
      <c r="AE73" s="1505"/>
      <c r="AF73" s="1505"/>
      <c r="AG73" s="1505"/>
      <c r="AH73" s="1505"/>
      <c r="AI73" s="1505"/>
      <c r="AJ73" s="1505"/>
      <c r="AK73" s="1505"/>
      <c r="AL73" s="1505"/>
      <c r="AM73" s="1505"/>
      <c r="AN73" s="1505"/>
      <c r="AO73" s="1505"/>
      <c r="AP73" s="1505"/>
      <c r="AQ73" s="1505"/>
      <c r="AR73" s="1505"/>
      <c r="AS73" s="1505"/>
      <c r="AT73" s="1505"/>
      <c r="AU73" s="1505"/>
      <c r="AV73" s="1505"/>
      <c r="AW73" s="1505"/>
      <c r="AX73" s="1505"/>
      <c r="AY73" s="1505"/>
      <c r="AZ73" s="1505"/>
      <c r="BA73" s="1505"/>
      <c r="BB73" s="1505"/>
      <c r="BC73" s="1505"/>
      <c r="BD73" s="1505"/>
      <c r="BE73" s="1505"/>
      <c r="BF73" s="1505"/>
      <c r="BG73" s="1505"/>
      <c r="BH73" s="1505"/>
      <c r="BI73" s="1505"/>
      <c r="BJ73" s="1505"/>
      <c r="BK73" s="1505"/>
      <c r="BL73" s="1505"/>
      <c r="BM73" s="1505"/>
      <c r="BN73" s="1505"/>
      <c r="BO73" s="1505"/>
      <c r="BP73" s="1505"/>
      <c r="BQ73" s="1505"/>
      <c r="BR73" s="1505"/>
      <c r="BS73" s="1505"/>
      <c r="BT73" s="1505"/>
      <c r="BU73" s="1505"/>
      <c r="BV73" s="1505"/>
      <c r="BW73" s="1505"/>
      <c r="BX73" s="1505"/>
      <c r="BY73" s="1505"/>
      <c r="BZ73" s="1505"/>
      <c r="CA73" s="1505"/>
      <c r="CB73" s="1505"/>
      <c r="CC73" s="1505"/>
      <c r="CD73" s="1505"/>
      <c r="CE73" s="1505"/>
      <c r="CF73" s="1505"/>
      <c r="CG73" s="1505"/>
      <c r="CH73" s="1505"/>
      <c r="CI73" s="1505"/>
      <c r="CJ73" s="1505"/>
      <c r="CK73" s="1505"/>
      <c r="CL73" s="1505"/>
      <c r="CM73" s="1505"/>
      <c r="CN73" s="1505"/>
      <c r="CO73" s="1505"/>
      <c r="CP73" s="1505"/>
      <c r="CQ73" s="1505"/>
      <c r="CR73" s="1505"/>
      <c r="CS73" s="1505"/>
      <c r="CT73" s="1505"/>
      <c r="CU73" s="1505"/>
      <c r="CV73" s="1505"/>
      <c r="CW73" s="1505"/>
      <c r="CX73" s="1505"/>
      <c r="CY73" s="1505"/>
      <c r="CZ73" s="1505"/>
      <c r="DA73" s="1505"/>
      <c r="DB73" s="1505"/>
      <c r="DC73" s="1505"/>
      <c r="DD73" s="1505"/>
      <c r="DE73" s="1505"/>
      <c r="DF73" s="1505"/>
      <c r="DG73" s="1505"/>
      <c r="DH73" s="1505"/>
      <c r="DI73" s="1505"/>
      <c r="DJ73" s="1505"/>
      <c r="DK73" s="1505"/>
      <c r="DL73" s="1505"/>
      <c r="DM73" s="1505"/>
      <c r="DN73" s="1505"/>
      <c r="DO73" s="1505"/>
      <c r="DP73" s="1505"/>
      <c r="DQ73" s="1505"/>
      <c r="DR73" s="1505"/>
      <c r="DS73" s="1505"/>
      <c r="DT73" s="1505"/>
      <c r="DU73" s="1505"/>
      <c r="DV73" s="1505"/>
      <c r="DW73" s="1505"/>
      <c r="DX73" s="1505"/>
      <c r="DY73" s="1505"/>
      <c r="DZ73" s="1505"/>
      <c r="EA73" s="1505"/>
    </row>
    <row r="74" spans="1:131" s="1506" customFormat="1">
      <c r="A74" s="1521"/>
      <c r="B74" s="1526"/>
      <c r="C74" s="1516"/>
      <c r="D74" s="1516"/>
      <c r="E74" s="1516"/>
      <c r="F74" s="1516"/>
      <c r="G74" s="1505"/>
      <c r="H74" s="1505"/>
      <c r="I74" s="1505"/>
      <c r="J74" s="1505"/>
      <c r="K74" s="1505"/>
      <c r="L74" s="1505"/>
      <c r="M74" s="1505"/>
      <c r="N74" s="1505"/>
      <c r="O74" s="1505"/>
      <c r="P74" s="1505"/>
      <c r="Q74" s="1505"/>
      <c r="R74" s="1505"/>
      <c r="S74" s="1505"/>
      <c r="T74" s="1505"/>
      <c r="U74" s="1505"/>
      <c r="V74" s="1505"/>
      <c r="W74" s="1505"/>
      <c r="X74" s="1505"/>
      <c r="Y74" s="1505"/>
      <c r="Z74" s="1505"/>
      <c r="AA74" s="1505"/>
      <c r="AB74" s="1505"/>
      <c r="AC74" s="1505"/>
      <c r="AD74" s="1505"/>
      <c r="AE74" s="1505"/>
      <c r="AF74" s="1505"/>
      <c r="AG74" s="1505"/>
      <c r="AH74" s="1505"/>
      <c r="AI74" s="1505"/>
      <c r="AJ74" s="1505"/>
      <c r="AK74" s="1505"/>
      <c r="AL74" s="1505"/>
      <c r="AM74" s="1505"/>
      <c r="AN74" s="1505"/>
      <c r="AO74" s="1505"/>
      <c r="AP74" s="1505"/>
      <c r="AQ74" s="1505"/>
      <c r="AR74" s="1505"/>
      <c r="AS74" s="1505"/>
      <c r="AT74" s="1505"/>
      <c r="AU74" s="1505"/>
      <c r="AV74" s="1505"/>
      <c r="AW74" s="1505"/>
      <c r="AX74" s="1505"/>
      <c r="AY74" s="1505"/>
      <c r="AZ74" s="1505"/>
      <c r="BA74" s="1505"/>
      <c r="BB74" s="1505"/>
      <c r="BC74" s="1505"/>
      <c r="BD74" s="1505"/>
      <c r="BE74" s="1505"/>
      <c r="BF74" s="1505"/>
      <c r="BG74" s="1505"/>
      <c r="BH74" s="1505"/>
      <c r="BI74" s="1505"/>
      <c r="BJ74" s="1505"/>
      <c r="BK74" s="1505"/>
      <c r="BL74" s="1505"/>
      <c r="BM74" s="1505"/>
      <c r="BN74" s="1505"/>
      <c r="BO74" s="1505"/>
      <c r="BP74" s="1505"/>
      <c r="BQ74" s="1505"/>
      <c r="BR74" s="1505"/>
      <c r="BS74" s="1505"/>
      <c r="BT74" s="1505"/>
      <c r="BU74" s="1505"/>
      <c r="BV74" s="1505"/>
      <c r="BW74" s="1505"/>
      <c r="BX74" s="1505"/>
      <c r="BY74" s="1505"/>
      <c r="BZ74" s="1505"/>
      <c r="CA74" s="1505"/>
      <c r="CB74" s="1505"/>
      <c r="CC74" s="1505"/>
      <c r="CD74" s="1505"/>
      <c r="CE74" s="1505"/>
      <c r="CF74" s="1505"/>
      <c r="CG74" s="1505"/>
      <c r="CH74" s="1505"/>
      <c r="CI74" s="1505"/>
      <c r="CJ74" s="1505"/>
      <c r="CK74" s="1505"/>
      <c r="CL74" s="1505"/>
      <c r="CM74" s="1505"/>
      <c r="CN74" s="1505"/>
      <c r="CO74" s="1505"/>
      <c r="CP74" s="1505"/>
      <c r="CQ74" s="1505"/>
      <c r="CR74" s="1505"/>
      <c r="CS74" s="1505"/>
      <c r="CT74" s="1505"/>
      <c r="CU74" s="1505"/>
      <c r="CV74" s="1505"/>
      <c r="CW74" s="1505"/>
      <c r="CX74" s="1505"/>
      <c r="CY74" s="1505"/>
      <c r="CZ74" s="1505"/>
      <c r="DA74" s="1505"/>
      <c r="DB74" s="1505"/>
      <c r="DC74" s="1505"/>
      <c r="DD74" s="1505"/>
      <c r="DE74" s="1505"/>
      <c r="DF74" s="1505"/>
      <c r="DG74" s="1505"/>
      <c r="DH74" s="1505"/>
      <c r="DI74" s="1505"/>
      <c r="DJ74" s="1505"/>
      <c r="DK74" s="1505"/>
      <c r="DL74" s="1505"/>
      <c r="DM74" s="1505"/>
      <c r="DN74" s="1505"/>
      <c r="DO74" s="1505"/>
      <c r="DP74" s="1505"/>
      <c r="DQ74" s="1505"/>
      <c r="DR74" s="1505"/>
      <c r="DS74" s="1505"/>
      <c r="DT74" s="1505"/>
      <c r="DU74" s="1505"/>
      <c r="DV74" s="1505"/>
      <c r="DW74" s="1505"/>
      <c r="DX74" s="1505"/>
      <c r="DY74" s="1505"/>
      <c r="DZ74" s="1505"/>
      <c r="EA74" s="1505"/>
    </row>
    <row r="75" spans="1:131" s="1506" customFormat="1" ht="140.25">
      <c r="A75" s="1521">
        <v>7</v>
      </c>
      <c r="B75" s="1508" t="s">
        <v>2109</v>
      </c>
      <c r="C75" s="1531"/>
      <c r="D75" s="1510"/>
      <c r="E75" s="1529"/>
      <c r="F75" s="1525" t="str">
        <f t="shared" ref="F75:F77" si="8">IF(E75="","",ROUND(D75,2)*ROUND(E75,2))</f>
        <v/>
      </c>
      <c r="G75" s="1505"/>
      <c r="H75" s="1505"/>
      <c r="I75" s="1505"/>
      <c r="J75" s="1505"/>
      <c r="K75" s="1505"/>
      <c r="L75" s="1505"/>
      <c r="M75" s="1505"/>
      <c r="N75" s="1505"/>
      <c r="O75" s="1505"/>
      <c r="P75" s="1505"/>
      <c r="Q75" s="1505"/>
      <c r="R75" s="1505"/>
      <c r="S75" s="1505"/>
      <c r="T75" s="1505"/>
      <c r="U75" s="1505"/>
      <c r="V75" s="1505"/>
      <c r="W75" s="1505"/>
      <c r="X75" s="1505"/>
      <c r="Y75" s="1505"/>
      <c r="Z75" s="1505"/>
      <c r="AA75" s="1505"/>
      <c r="AB75" s="1505"/>
      <c r="AC75" s="1505"/>
      <c r="AD75" s="1505"/>
      <c r="AE75" s="1505"/>
      <c r="AF75" s="1505"/>
      <c r="AG75" s="1505"/>
      <c r="AH75" s="1505"/>
      <c r="AI75" s="1505"/>
      <c r="AJ75" s="1505"/>
      <c r="AK75" s="1505"/>
      <c r="AL75" s="1505"/>
      <c r="AM75" s="1505"/>
      <c r="AN75" s="1505"/>
      <c r="AO75" s="1505"/>
      <c r="AP75" s="1505"/>
      <c r="AQ75" s="1505"/>
      <c r="AR75" s="1505"/>
      <c r="AS75" s="1505"/>
      <c r="AT75" s="1505"/>
      <c r="AU75" s="1505"/>
      <c r="AV75" s="1505"/>
      <c r="AW75" s="1505"/>
      <c r="AX75" s="1505"/>
      <c r="AY75" s="1505"/>
      <c r="AZ75" s="1505"/>
      <c r="BA75" s="1505"/>
      <c r="BB75" s="1505"/>
      <c r="BC75" s="1505"/>
      <c r="BD75" s="1505"/>
      <c r="BE75" s="1505"/>
      <c r="BF75" s="1505"/>
      <c r="BG75" s="1505"/>
      <c r="BH75" s="1505"/>
      <c r="BI75" s="1505"/>
      <c r="BJ75" s="1505"/>
      <c r="BK75" s="1505"/>
      <c r="BL75" s="1505"/>
      <c r="BM75" s="1505"/>
      <c r="BN75" s="1505"/>
      <c r="BO75" s="1505"/>
      <c r="BP75" s="1505"/>
      <c r="BQ75" s="1505"/>
      <c r="BR75" s="1505"/>
      <c r="BS75" s="1505"/>
      <c r="BT75" s="1505"/>
      <c r="BU75" s="1505"/>
      <c r="BV75" s="1505"/>
      <c r="BW75" s="1505"/>
      <c r="BX75" s="1505"/>
      <c r="BY75" s="1505"/>
      <c r="BZ75" s="1505"/>
      <c r="CA75" s="1505"/>
      <c r="CB75" s="1505"/>
      <c r="CC75" s="1505"/>
      <c r="CD75" s="1505"/>
      <c r="CE75" s="1505"/>
      <c r="CF75" s="1505"/>
      <c r="CG75" s="1505"/>
      <c r="CH75" s="1505"/>
      <c r="CI75" s="1505"/>
      <c r="CJ75" s="1505"/>
      <c r="CK75" s="1505"/>
      <c r="CL75" s="1505"/>
      <c r="CM75" s="1505"/>
      <c r="CN75" s="1505"/>
      <c r="CO75" s="1505"/>
      <c r="CP75" s="1505"/>
      <c r="CQ75" s="1505"/>
      <c r="CR75" s="1505"/>
      <c r="CS75" s="1505"/>
      <c r="CT75" s="1505"/>
      <c r="CU75" s="1505"/>
      <c r="CV75" s="1505"/>
      <c r="CW75" s="1505"/>
      <c r="CX75" s="1505"/>
      <c r="CY75" s="1505"/>
      <c r="CZ75" s="1505"/>
      <c r="DA75" s="1505"/>
      <c r="DB75" s="1505"/>
      <c r="DC75" s="1505"/>
      <c r="DD75" s="1505"/>
      <c r="DE75" s="1505"/>
      <c r="DF75" s="1505"/>
      <c r="DG75" s="1505"/>
      <c r="DH75" s="1505"/>
      <c r="DI75" s="1505"/>
      <c r="DJ75" s="1505"/>
      <c r="DK75" s="1505"/>
      <c r="DL75" s="1505"/>
      <c r="DM75" s="1505"/>
      <c r="DN75" s="1505"/>
      <c r="DO75" s="1505"/>
      <c r="DP75" s="1505"/>
      <c r="DQ75" s="1505"/>
      <c r="DR75" s="1505"/>
      <c r="DS75" s="1505"/>
      <c r="DT75" s="1505"/>
      <c r="DU75" s="1505"/>
      <c r="DV75" s="1505"/>
      <c r="DW75" s="1505"/>
      <c r="DX75" s="1505"/>
      <c r="DY75" s="1505"/>
      <c r="DZ75" s="1505"/>
      <c r="EA75" s="1505"/>
    </row>
    <row r="76" spans="1:131" s="1506" customFormat="1">
      <c r="A76" s="1521"/>
      <c r="B76" s="1508" t="s">
        <v>2107</v>
      </c>
      <c r="C76" s="1531"/>
      <c r="D76" s="1510"/>
      <c r="E76" s="1529"/>
      <c r="F76" s="1525"/>
      <c r="G76" s="1505"/>
      <c r="H76" s="1505"/>
      <c r="I76" s="1505"/>
      <c r="J76" s="1505"/>
      <c r="K76" s="1505"/>
      <c r="L76" s="1505"/>
      <c r="M76" s="1505"/>
      <c r="N76" s="1505"/>
      <c r="O76" s="1505"/>
      <c r="P76" s="1505"/>
      <c r="Q76" s="1505"/>
      <c r="R76" s="1505"/>
      <c r="S76" s="1505"/>
      <c r="T76" s="1505"/>
      <c r="U76" s="1505"/>
      <c r="V76" s="1505"/>
      <c r="W76" s="1505"/>
      <c r="X76" s="1505"/>
      <c r="Y76" s="1505"/>
      <c r="Z76" s="1505"/>
      <c r="AA76" s="1505"/>
      <c r="AB76" s="1505"/>
      <c r="AC76" s="1505"/>
      <c r="AD76" s="1505"/>
      <c r="AE76" s="1505"/>
      <c r="AF76" s="1505"/>
      <c r="AG76" s="1505"/>
      <c r="AH76" s="1505"/>
      <c r="AI76" s="1505"/>
      <c r="AJ76" s="1505"/>
      <c r="AK76" s="1505"/>
      <c r="AL76" s="1505"/>
      <c r="AM76" s="1505"/>
      <c r="AN76" s="1505"/>
      <c r="AO76" s="1505"/>
      <c r="AP76" s="1505"/>
      <c r="AQ76" s="1505"/>
      <c r="AR76" s="1505"/>
      <c r="AS76" s="1505"/>
      <c r="AT76" s="1505"/>
      <c r="AU76" s="1505"/>
      <c r="AV76" s="1505"/>
      <c r="AW76" s="1505"/>
      <c r="AX76" s="1505"/>
      <c r="AY76" s="1505"/>
      <c r="AZ76" s="1505"/>
      <c r="BA76" s="1505"/>
      <c r="BB76" s="1505"/>
      <c r="BC76" s="1505"/>
      <c r="BD76" s="1505"/>
      <c r="BE76" s="1505"/>
      <c r="BF76" s="1505"/>
      <c r="BG76" s="1505"/>
      <c r="BH76" s="1505"/>
      <c r="BI76" s="1505"/>
      <c r="BJ76" s="1505"/>
      <c r="BK76" s="1505"/>
      <c r="BL76" s="1505"/>
      <c r="BM76" s="1505"/>
      <c r="BN76" s="1505"/>
      <c r="BO76" s="1505"/>
      <c r="BP76" s="1505"/>
      <c r="BQ76" s="1505"/>
      <c r="BR76" s="1505"/>
      <c r="BS76" s="1505"/>
      <c r="BT76" s="1505"/>
      <c r="BU76" s="1505"/>
      <c r="BV76" s="1505"/>
      <c r="BW76" s="1505"/>
      <c r="BX76" s="1505"/>
      <c r="BY76" s="1505"/>
      <c r="BZ76" s="1505"/>
      <c r="CA76" s="1505"/>
      <c r="CB76" s="1505"/>
      <c r="CC76" s="1505"/>
      <c r="CD76" s="1505"/>
      <c r="CE76" s="1505"/>
      <c r="CF76" s="1505"/>
      <c r="CG76" s="1505"/>
      <c r="CH76" s="1505"/>
      <c r="CI76" s="1505"/>
      <c r="CJ76" s="1505"/>
      <c r="CK76" s="1505"/>
      <c r="CL76" s="1505"/>
      <c r="CM76" s="1505"/>
      <c r="CN76" s="1505"/>
      <c r="CO76" s="1505"/>
      <c r="CP76" s="1505"/>
      <c r="CQ76" s="1505"/>
      <c r="CR76" s="1505"/>
      <c r="CS76" s="1505"/>
      <c r="CT76" s="1505"/>
      <c r="CU76" s="1505"/>
      <c r="CV76" s="1505"/>
      <c r="CW76" s="1505"/>
      <c r="CX76" s="1505"/>
      <c r="CY76" s="1505"/>
      <c r="CZ76" s="1505"/>
      <c r="DA76" s="1505"/>
      <c r="DB76" s="1505"/>
      <c r="DC76" s="1505"/>
      <c r="DD76" s="1505"/>
      <c r="DE76" s="1505"/>
      <c r="DF76" s="1505"/>
      <c r="DG76" s="1505"/>
      <c r="DH76" s="1505"/>
      <c r="DI76" s="1505"/>
      <c r="DJ76" s="1505"/>
      <c r="DK76" s="1505"/>
      <c r="DL76" s="1505"/>
      <c r="DM76" s="1505"/>
      <c r="DN76" s="1505"/>
      <c r="DO76" s="1505"/>
      <c r="DP76" s="1505"/>
      <c r="DQ76" s="1505"/>
      <c r="DR76" s="1505"/>
      <c r="DS76" s="1505"/>
      <c r="DT76" s="1505"/>
      <c r="DU76" s="1505"/>
      <c r="DV76" s="1505"/>
      <c r="DW76" s="1505"/>
      <c r="DX76" s="1505"/>
      <c r="DY76" s="1505"/>
      <c r="DZ76" s="1505"/>
      <c r="EA76" s="1505"/>
    </row>
    <row r="77" spans="1:131" s="1506" customFormat="1">
      <c r="A77" s="1521"/>
      <c r="B77" s="1508" t="s">
        <v>2106</v>
      </c>
      <c r="C77" s="1531" t="s">
        <v>35</v>
      </c>
      <c r="D77" s="1510">
        <v>12</v>
      </c>
      <c r="E77" s="1529"/>
      <c r="F77" s="1525" t="str">
        <f t="shared" si="8"/>
        <v/>
      </c>
      <c r="G77" s="1505"/>
      <c r="H77" s="1505"/>
      <c r="I77" s="1505"/>
      <c r="J77" s="1505"/>
      <c r="K77" s="1505"/>
      <c r="L77" s="1505"/>
      <c r="M77" s="1505"/>
      <c r="N77" s="1505"/>
      <c r="O77" s="1505"/>
      <c r="P77" s="1505"/>
      <c r="Q77" s="1505"/>
      <c r="R77" s="1505"/>
      <c r="S77" s="1505"/>
      <c r="T77" s="1505"/>
      <c r="U77" s="1505"/>
      <c r="V77" s="1505"/>
      <c r="W77" s="1505"/>
      <c r="X77" s="1505"/>
      <c r="Y77" s="1505"/>
      <c r="Z77" s="1505"/>
      <c r="AA77" s="1505"/>
      <c r="AB77" s="1505"/>
      <c r="AC77" s="1505"/>
      <c r="AD77" s="1505"/>
      <c r="AE77" s="1505"/>
      <c r="AF77" s="1505"/>
      <c r="AG77" s="1505"/>
      <c r="AH77" s="1505"/>
      <c r="AI77" s="1505"/>
      <c r="AJ77" s="1505"/>
      <c r="AK77" s="1505"/>
      <c r="AL77" s="1505"/>
      <c r="AM77" s="1505"/>
      <c r="AN77" s="1505"/>
      <c r="AO77" s="1505"/>
      <c r="AP77" s="1505"/>
      <c r="AQ77" s="1505"/>
      <c r="AR77" s="1505"/>
      <c r="AS77" s="1505"/>
      <c r="AT77" s="1505"/>
      <c r="AU77" s="1505"/>
      <c r="AV77" s="1505"/>
      <c r="AW77" s="1505"/>
      <c r="AX77" s="1505"/>
      <c r="AY77" s="1505"/>
      <c r="AZ77" s="1505"/>
      <c r="BA77" s="1505"/>
      <c r="BB77" s="1505"/>
      <c r="BC77" s="1505"/>
      <c r="BD77" s="1505"/>
      <c r="BE77" s="1505"/>
      <c r="BF77" s="1505"/>
      <c r="BG77" s="1505"/>
      <c r="BH77" s="1505"/>
      <c r="BI77" s="1505"/>
      <c r="BJ77" s="1505"/>
      <c r="BK77" s="1505"/>
      <c r="BL77" s="1505"/>
      <c r="BM77" s="1505"/>
      <c r="BN77" s="1505"/>
      <c r="BO77" s="1505"/>
      <c r="BP77" s="1505"/>
      <c r="BQ77" s="1505"/>
      <c r="BR77" s="1505"/>
      <c r="BS77" s="1505"/>
      <c r="BT77" s="1505"/>
      <c r="BU77" s="1505"/>
      <c r="BV77" s="1505"/>
      <c r="BW77" s="1505"/>
      <c r="BX77" s="1505"/>
      <c r="BY77" s="1505"/>
      <c r="BZ77" s="1505"/>
      <c r="CA77" s="1505"/>
      <c r="CB77" s="1505"/>
      <c r="CC77" s="1505"/>
      <c r="CD77" s="1505"/>
      <c r="CE77" s="1505"/>
      <c r="CF77" s="1505"/>
      <c r="CG77" s="1505"/>
      <c r="CH77" s="1505"/>
      <c r="CI77" s="1505"/>
      <c r="CJ77" s="1505"/>
      <c r="CK77" s="1505"/>
      <c r="CL77" s="1505"/>
      <c r="CM77" s="1505"/>
      <c r="CN77" s="1505"/>
      <c r="CO77" s="1505"/>
      <c r="CP77" s="1505"/>
      <c r="CQ77" s="1505"/>
      <c r="CR77" s="1505"/>
      <c r="CS77" s="1505"/>
      <c r="CT77" s="1505"/>
      <c r="CU77" s="1505"/>
      <c r="CV77" s="1505"/>
      <c r="CW77" s="1505"/>
      <c r="CX77" s="1505"/>
      <c r="CY77" s="1505"/>
      <c r="CZ77" s="1505"/>
      <c r="DA77" s="1505"/>
      <c r="DB77" s="1505"/>
      <c r="DC77" s="1505"/>
      <c r="DD77" s="1505"/>
      <c r="DE77" s="1505"/>
      <c r="DF77" s="1505"/>
      <c r="DG77" s="1505"/>
      <c r="DH77" s="1505"/>
      <c r="DI77" s="1505"/>
      <c r="DJ77" s="1505"/>
      <c r="DK77" s="1505"/>
      <c r="DL77" s="1505"/>
      <c r="DM77" s="1505"/>
      <c r="DN77" s="1505"/>
      <c r="DO77" s="1505"/>
      <c r="DP77" s="1505"/>
      <c r="DQ77" s="1505"/>
      <c r="DR77" s="1505"/>
      <c r="DS77" s="1505"/>
      <c r="DT77" s="1505"/>
      <c r="DU77" s="1505"/>
      <c r="DV77" s="1505"/>
      <c r="DW77" s="1505"/>
      <c r="DX77" s="1505"/>
      <c r="DY77" s="1505"/>
      <c r="DZ77" s="1505"/>
      <c r="EA77" s="1505"/>
    </row>
    <row r="78" spans="1:131" s="1506" customFormat="1">
      <c r="A78" s="1521"/>
      <c r="B78" s="1526"/>
      <c r="C78" s="1516"/>
      <c r="D78" s="1516"/>
      <c r="E78" s="1516"/>
      <c r="F78" s="1516"/>
      <c r="G78" s="1505"/>
      <c r="H78" s="1505"/>
      <c r="I78" s="1505"/>
      <c r="J78" s="1505"/>
      <c r="K78" s="1505"/>
      <c r="L78" s="1505"/>
      <c r="M78" s="1505"/>
      <c r="N78" s="1505"/>
      <c r="O78" s="1505"/>
      <c r="P78" s="1505"/>
      <c r="Q78" s="1505"/>
      <c r="R78" s="1505"/>
      <c r="S78" s="1505"/>
      <c r="T78" s="1505"/>
      <c r="U78" s="1505"/>
      <c r="V78" s="1505"/>
      <c r="W78" s="1505"/>
      <c r="X78" s="1505"/>
      <c r="Y78" s="1505"/>
      <c r="Z78" s="1505"/>
      <c r="AA78" s="1505"/>
      <c r="AB78" s="1505"/>
      <c r="AC78" s="1505"/>
      <c r="AD78" s="1505"/>
      <c r="AE78" s="1505"/>
      <c r="AF78" s="1505"/>
      <c r="AG78" s="1505"/>
      <c r="AH78" s="1505"/>
      <c r="AI78" s="1505"/>
      <c r="AJ78" s="1505"/>
      <c r="AK78" s="1505"/>
      <c r="AL78" s="1505"/>
      <c r="AM78" s="1505"/>
      <c r="AN78" s="1505"/>
      <c r="AO78" s="1505"/>
      <c r="AP78" s="1505"/>
      <c r="AQ78" s="1505"/>
      <c r="AR78" s="1505"/>
      <c r="AS78" s="1505"/>
      <c r="AT78" s="1505"/>
      <c r="AU78" s="1505"/>
      <c r="AV78" s="1505"/>
      <c r="AW78" s="1505"/>
      <c r="AX78" s="1505"/>
      <c r="AY78" s="1505"/>
      <c r="AZ78" s="1505"/>
      <c r="BA78" s="1505"/>
      <c r="BB78" s="1505"/>
      <c r="BC78" s="1505"/>
      <c r="BD78" s="1505"/>
      <c r="BE78" s="1505"/>
      <c r="BF78" s="1505"/>
      <c r="BG78" s="1505"/>
      <c r="BH78" s="1505"/>
      <c r="BI78" s="1505"/>
      <c r="BJ78" s="1505"/>
      <c r="BK78" s="1505"/>
      <c r="BL78" s="1505"/>
      <c r="BM78" s="1505"/>
      <c r="BN78" s="1505"/>
      <c r="BO78" s="1505"/>
      <c r="BP78" s="1505"/>
      <c r="BQ78" s="1505"/>
      <c r="BR78" s="1505"/>
      <c r="BS78" s="1505"/>
      <c r="BT78" s="1505"/>
      <c r="BU78" s="1505"/>
      <c r="BV78" s="1505"/>
      <c r="BW78" s="1505"/>
      <c r="BX78" s="1505"/>
      <c r="BY78" s="1505"/>
      <c r="BZ78" s="1505"/>
      <c r="CA78" s="1505"/>
      <c r="CB78" s="1505"/>
      <c r="CC78" s="1505"/>
      <c r="CD78" s="1505"/>
      <c r="CE78" s="1505"/>
      <c r="CF78" s="1505"/>
      <c r="CG78" s="1505"/>
      <c r="CH78" s="1505"/>
      <c r="CI78" s="1505"/>
      <c r="CJ78" s="1505"/>
      <c r="CK78" s="1505"/>
      <c r="CL78" s="1505"/>
      <c r="CM78" s="1505"/>
      <c r="CN78" s="1505"/>
      <c r="CO78" s="1505"/>
      <c r="CP78" s="1505"/>
      <c r="CQ78" s="1505"/>
      <c r="CR78" s="1505"/>
      <c r="CS78" s="1505"/>
      <c r="CT78" s="1505"/>
      <c r="CU78" s="1505"/>
      <c r="CV78" s="1505"/>
      <c r="CW78" s="1505"/>
      <c r="CX78" s="1505"/>
      <c r="CY78" s="1505"/>
      <c r="CZ78" s="1505"/>
      <c r="DA78" s="1505"/>
      <c r="DB78" s="1505"/>
      <c r="DC78" s="1505"/>
      <c r="DD78" s="1505"/>
      <c r="DE78" s="1505"/>
      <c r="DF78" s="1505"/>
      <c r="DG78" s="1505"/>
      <c r="DH78" s="1505"/>
      <c r="DI78" s="1505"/>
      <c r="DJ78" s="1505"/>
      <c r="DK78" s="1505"/>
      <c r="DL78" s="1505"/>
      <c r="DM78" s="1505"/>
      <c r="DN78" s="1505"/>
      <c r="DO78" s="1505"/>
      <c r="DP78" s="1505"/>
      <c r="DQ78" s="1505"/>
      <c r="DR78" s="1505"/>
      <c r="DS78" s="1505"/>
      <c r="DT78" s="1505"/>
      <c r="DU78" s="1505"/>
      <c r="DV78" s="1505"/>
      <c r="DW78" s="1505"/>
      <c r="DX78" s="1505"/>
      <c r="DY78" s="1505"/>
      <c r="DZ78" s="1505"/>
      <c r="EA78" s="1505"/>
    </row>
    <row r="79" spans="1:131" s="1506" customFormat="1" ht="140.25">
      <c r="A79" s="1521">
        <v>8</v>
      </c>
      <c r="B79" s="1508" t="s">
        <v>2108</v>
      </c>
      <c r="C79" s="1531"/>
      <c r="D79" s="1510"/>
      <c r="E79" s="1529"/>
      <c r="F79" s="1525" t="str">
        <f t="shared" ref="F79:F81" si="9">IF(E79="","",ROUND(D79,2)*ROUND(E79,2))</f>
        <v/>
      </c>
      <c r="G79" s="1505"/>
      <c r="H79" s="1505"/>
      <c r="I79" s="1505"/>
      <c r="J79" s="1505"/>
      <c r="K79" s="1505"/>
      <c r="L79" s="1505"/>
      <c r="M79" s="1505"/>
      <c r="N79" s="1505"/>
      <c r="O79" s="1505"/>
      <c r="P79" s="1505"/>
      <c r="Q79" s="1505"/>
      <c r="R79" s="1505"/>
      <c r="S79" s="1505"/>
      <c r="T79" s="1505"/>
      <c r="U79" s="1505"/>
      <c r="V79" s="1505"/>
      <c r="W79" s="1505"/>
      <c r="X79" s="1505"/>
      <c r="Y79" s="1505"/>
      <c r="Z79" s="1505"/>
      <c r="AA79" s="1505"/>
      <c r="AB79" s="1505"/>
      <c r="AC79" s="1505"/>
      <c r="AD79" s="1505"/>
      <c r="AE79" s="1505"/>
      <c r="AF79" s="1505"/>
      <c r="AG79" s="1505"/>
      <c r="AH79" s="1505"/>
      <c r="AI79" s="1505"/>
      <c r="AJ79" s="1505"/>
      <c r="AK79" s="1505"/>
      <c r="AL79" s="1505"/>
      <c r="AM79" s="1505"/>
      <c r="AN79" s="1505"/>
      <c r="AO79" s="1505"/>
      <c r="AP79" s="1505"/>
      <c r="AQ79" s="1505"/>
      <c r="AR79" s="1505"/>
      <c r="AS79" s="1505"/>
      <c r="AT79" s="1505"/>
      <c r="AU79" s="1505"/>
      <c r="AV79" s="1505"/>
      <c r="AW79" s="1505"/>
      <c r="AX79" s="1505"/>
      <c r="AY79" s="1505"/>
      <c r="AZ79" s="1505"/>
      <c r="BA79" s="1505"/>
      <c r="BB79" s="1505"/>
      <c r="BC79" s="1505"/>
      <c r="BD79" s="1505"/>
      <c r="BE79" s="1505"/>
      <c r="BF79" s="1505"/>
      <c r="BG79" s="1505"/>
      <c r="BH79" s="1505"/>
      <c r="BI79" s="1505"/>
      <c r="BJ79" s="1505"/>
      <c r="BK79" s="1505"/>
      <c r="BL79" s="1505"/>
      <c r="BM79" s="1505"/>
      <c r="BN79" s="1505"/>
      <c r="BO79" s="1505"/>
      <c r="BP79" s="1505"/>
      <c r="BQ79" s="1505"/>
      <c r="BR79" s="1505"/>
      <c r="BS79" s="1505"/>
      <c r="BT79" s="1505"/>
      <c r="BU79" s="1505"/>
      <c r="BV79" s="1505"/>
      <c r="BW79" s="1505"/>
      <c r="BX79" s="1505"/>
      <c r="BY79" s="1505"/>
      <c r="BZ79" s="1505"/>
      <c r="CA79" s="1505"/>
      <c r="CB79" s="1505"/>
      <c r="CC79" s="1505"/>
      <c r="CD79" s="1505"/>
      <c r="CE79" s="1505"/>
      <c r="CF79" s="1505"/>
      <c r="CG79" s="1505"/>
      <c r="CH79" s="1505"/>
      <c r="CI79" s="1505"/>
      <c r="CJ79" s="1505"/>
      <c r="CK79" s="1505"/>
      <c r="CL79" s="1505"/>
      <c r="CM79" s="1505"/>
      <c r="CN79" s="1505"/>
      <c r="CO79" s="1505"/>
      <c r="CP79" s="1505"/>
      <c r="CQ79" s="1505"/>
      <c r="CR79" s="1505"/>
      <c r="CS79" s="1505"/>
      <c r="CT79" s="1505"/>
      <c r="CU79" s="1505"/>
      <c r="CV79" s="1505"/>
      <c r="CW79" s="1505"/>
      <c r="CX79" s="1505"/>
      <c r="CY79" s="1505"/>
      <c r="CZ79" s="1505"/>
      <c r="DA79" s="1505"/>
      <c r="DB79" s="1505"/>
      <c r="DC79" s="1505"/>
      <c r="DD79" s="1505"/>
      <c r="DE79" s="1505"/>
      <c r="DF79" s="1505"/>
      <c r="DG79" s="1505"/>
      <c r="DH79" s="1505"/>
      <c r="DI79" s="1505"/>
      <c r="DJ79" s="1505"/>
      <c r="DK79" s="1505"/>
      <c r="DL79" s="1505"/>
      <c r="DM79" s="1505"/>
      <c r="DN79" s="1505"/>
      <c r="DO79" s="1505"/>
      <c r="DP79" s="1505"/>
      <c r="DQ79" s="1505"/>
      <c r="DR79" s="1505"/>
      <c r="DS79" s="1505"/>
      <c r="DT79" s="1505"/>
      <c r="DU79" s="1505"/>
      <c r="DV79" s="1505"/>
      <c r="DW79" s="1505"/>
      <c r="DX79" s="1505"/>
      <c r="DY79" s="1505"/>
      <c r="DZ79" s="1505"/>
      <c r="EA79" s="1505"/>
    </row>
    <row r="80" spans="1:131" s="1506" customFormat="1">
      <c r="A80" s="1521"/>
      <c r="B80" s="1508" t="s">
        <v>2107</v>
      </c>
      <c r="C80" s="1531"/>
      <c r="D80" s="1510"/>
      <c r="E80" s="1529"/>
      <c r="F80" s="1525"/>
      <c r="G80" s="1505"/>
      <c r="H80" s="1505"/>
      <c r="I80" s="1505"/>
      <c r="J80" s="1505"/>
      <c r="K80" s="1505"/>
      <c r="L80" s="1505"/>
      <c r="M80" s="1505"/>
      <c r="N80" s="1505"/>
      <c r="O80" s="1505"/>
      <c r="P80" s="1505"/>
      <c r="Q80" s="1505"/>
      <c r="R80" s="1505"/>
      <c r="S80" s="1505"/>
      <c r="T80" s="1505"/>
      <c r="U80" s="1505"/>
      <c r="V80" s="1505"/>
      <c r="W80" s="1505"/>
      <c r="X80" s="1505"/>
      <c r="Y80" s="1505"/>
      <c r="Z80" s="1505"/>
      <c r="AA80" s="1505"/>
      <c r="AB80" s="1505"/>
      <c r="AC80" s="1505"/>
      <c r="AD80" s="1505"/>
      <c r="AE80" s="1505"/>
      <c r="AF80" s="1505"/>
      <c r="AG80" s="1505"/>
      <c r="AH80" s="1505"/>
      <c r="AI80" s="1505"/>
      <c r="AJ80" s="1505"/>
      <c r="AK80" s="1505"/>
      <c r="AL80" s="1505"/>
      <c r="AM80" s="1505"/>
      <c r="AN80" s="1505"/>
      <c r="AO80" s="1505"/>
      <c r="AP80" s="1505"/>
      <c r="AQ80" s="1505"/>
      <c r="AR80" s="1505"/>
      <c r="AS80" s="1505"/>
      <c r="AT80" s="1505"/>
      <c r="AU80" s="1505"/>
      <c r="AV80" s="1505"/>
      <c r="AW80" s="1505"/>
      <c r="AX80" s="1505"/>
      <c r="AY80" s="1505"/>
      <c r="AZ80" s="1505"/>
      <c r="BA80" s="1505"/>
      <c r="BB80" s="1505"/>
      <c r="BC80" s="1505"/>
      <c r="BD80" s="1505"/>
      <c r="BE80" s="1505"/>
      <c r="BF80" s="1505"/>
      <c r="BG80" s="1505"/>
      <c r="BH80" s="1505"/>
      <c r="BI80" s="1505"/>
      <c r="BJ80" s="1505"/>
      <c r="BK80" s="1505"/>
      <c r="BL80" s="1505"/>
      <c r="BM80" s="1505"/>
      <c r="BN80" s="1505"/>
      <c r="BO80" s="1505"/>
      <c r="BP80" s="1505"/>
      <c r="BQ80" s="1505"/>
      <c r="BR80" s="1505"/>
      <c r="BS80" s="1505"/>
      <c r="BT80" s="1505"/>
      <c r="BU80" s="1505"/>
      <c r="BV80" s="1505"/>
      <c r="BW80" s="1505"/>
      <c r="BX80" s="1505"/>
      <c r="BY80" s="1505"/>
      <c r="BZ80" s="1505"/>
      <c r="CA80" s="1505"/>
      <c r="CB80" s="1505"/>
      <c r="CC80" s="1505"/>
      <c r="CD80" s="1505"/>
      <c r="CE80" s="1505"/>
      <c r="CF80" s="1505"/>
      <c r="CG80" s="1505"/>
      <c r="CH80" s="1505"/>
      <c r="CI80" s="1505"/>
      <c r="CJ80" s="1505"/>
      <c r="CK80" s="1505"/>
      <c r="CL80" s="1505"/>
      <c r="CM80" s="1505"/>
      <c r="CN80" s="1505"/>
      <c r="CO80" s="1505"/>
      <c r="CP80" s="1505"/>
      <c r="CQ80" s="1505"/>
      <c r="CR80" s="1505"/>
      <c r="CS80" s="1505"/>
      <c r="CT80" s="1505"/>
      <c r="CU80" s="1505"/>
      <c r="CV80" s="1505"/>
      <c r="CW80" s="1505"/>
      <c r="CX80" s="1505"/>
      <c r="CY80" s="1505"/>
      <c r="CZ80" s="1505"/>
      <c r="DA80" s="1505"/>
      <c r="DB80" s="1505"/>
      <c r="DC80" s="1505"/>
      <c r="DD80" s="1505"/>
      <c r="DE80" s="1505"/>
      <c r="DF80" s="1505"/>
      <c r="DG80" s="1505"/>
      <c r="DH80" s="1505"/>
      <c r="DI80" s="1505"/>
      <c r="DJ80" s="1505"/>
      <c r="DK80" s="1505"/>
      <c r="DL80" s="1505"/>
      <c r="DM80" s="1505"/>
      <c r="DN80" s="1505"/>
      <c r="DO80" s="1505"/>
      <c r="DP80" s="1505"/>
      <c r="DQ80" s="1505"/>
      <c r="DR80" s="1505"/>
      <c r="DS80" s="1505"/>
      <c r="DT80" s="1505"/>
      <c r="DU80" s="1505"/>
      <c r="DV80" s="1505"/>
      <c r="DW80" s="1505"/>
      <c r="DX80" s="1505"/>
      <c r="DY80" s="1505"/>
      <c r="DZ80" s="1505"/>
      <c r="EA80" s="1505"/>
    </row>
    <row r="81" spans="1:131" s="1506" customFormat="1">
      <c r="A81" s="1521"/>
      <c r="B81" s="1508" t="s">
        <v>2106</v>
      </c>
      <c r="C81" s="1531" t="s">
        <v>35</v>
      </c>
      <c r="D81" s="1510">
        <v>1</v>
      </c>
      <c r="E81" s="1529"/>
      <c r="F81" s="1525" t="str">
        <f t="shared" si="9"/>
        <v/>
      </c>
      <c r="G81" s="1505"/>
      <c r="H81" s="1505"/>
      <c r="I81" s="1505"/>
      <c r="J81" s="1505"/>
      <c r="K81" s="1505"/>
      <c r="L81" s="1505"/>
      <c r="M81" s="1505"/>
      <c r="N81" s="1505"/>
      <c r="O81" s="1505"/>
      <c r="P81" s="1505"/>
      <c r="Q81" s="1505"/>
      <c r="R81" s="1505"/>
      <c r="S81" s="1505"/>
      <c r="T81" s="1505"/>
      <c r="U81" s="1505"/>
      <c r="V81" s="1505"/>
      <c r="W81" s="1505"/>
      <c r="X81" s="1505"/>
      <c r="Y81" s="1505"/>
      <c r="Z81" s="1505"/>
      <c r="AA81" s="1505"/>
      <c r="AB81" s="1505"/>
      <c r="AC81" s="1505"/>
      <c r="AD81" s="1505"/>
      <c r="AE81" s="1505"/>
      <c r="AF81" s="1505"/>
      <c r="AG81" s="1505"/>
      <c r="AH81" s="1505"/>
      <c r="AI81" s="1505"/>
      <c r="AJ81" s="1505"/>
      <c r="AK81" s="1505"/>
      <c r="AL81" s="1505"/>
      <c r="AM81" s="1505"/>
      <c r="AN81" s="1505"/>
      <c r="AO81" s="1505"/>
      <c r="AP81" s="1505"/>
      <c r="AQ81" s="1505"/>
      <c r="AR81" s="1505"/>
      <c r="AS81" s="1505"/>
      <c r="AT81" s="1505"/>
      <c r="AU81" s="1505"/>
      <c r="AV81" s="1505"/>
      <c r="AW81" s="1505"/>
      <c r="AX81" s="1505"/>
      <c r="AY81" s="1505"/>
      <c r="AZ81" s="1505"/>
      <c r="BA81" s="1505"/>
      <c r="BB81" s="1505"/>
      <c r="BC81" s="1505"/>
      <c r="BD81" s="1505"/>
      <c r="BE81" s="1505"/>
      <c r="BF81" s="1505"/>
      <c r="BG81" s="1505"/>
      <c r="BH81" s="1505"/>
      <c r="BI81" s="1505"/>
      <c r="BJ81" s="1505"/>
      <c r="BK81" s="1505"/>
      <c r="BL81" s="1505"/>
      <c r="BM81" s="1505"/>
      <c r="BN81" s="1505"/>
      <c r="BO81" s="1505"/>
      <c r="BP81" s="1505"/>
      <c r="BQ81" s="1505"/>
      <c r="BR81" s="1505"/>
      <c r="BS81" s="1505"/>
      <c r="BT81" s="1505"/>
      <c r="BU81" s="1505"/>
      <c r="BV81" s="1505"/>
      <c r="BW81" s="1505"/>
      <c r="BX81" s="1505"/>
      <c r="BY81" s="1505"/>
      <c r="BZ81" s="1505"/>
      <c r="CA81" s="1505"/>
      <c r="CB81" s="1505"/>
      <c r="CC81" s="1505"/>
      <c r="CD81" s="1505"/>
      <c r="CE81" s="1505"/>
      <c r="CF81" s="1505"/>
      <c r="CG81" s="1505"/>
      <c r="CH81" s="1505"/>
      <c r="CI81" s="1505"/>
      <c r="CJ81" s="1505"/>
      <c r="CK81" s="1505"/>
      <c r="CL81" s="1505"/>
      <c r="CM81" s="1505"/>
      <c r="CN81" s="1505"/>
      <c r="CO81" s="1505"/>
      <c r="CP81" s="1505"/>
      <c r="CQ81" s="1505"/>
      <c r="CR81" s="1505"/>
      <c r="CS81" s="1505"/>
      <c r="CT81" s="1505"/>
      <c r="CU81" s="1505"/>
      <c r="CV81" s="1505"/>
      <c r="CW81" s="1505"/>
      <c r="CX81" s="1505"/>
      <c r="CY81" s="1505"/>
      <c r="CZ81" s="1505"/>
      <c r="DA81" s="1505"/>
      <c r="DB81" s="1505"/>
      <c r="DC81" s="1505"/>
      <c r="DD81" s="1505"/>
      <c r="DE81" s="1505"/>
      <c r="DF81" s="1505"/>
      <c r="DG81" s="1505"/>
      <c r="DH81" s="1505"/>
      <c r="DI81" s="1505"/>
      <c r="DJ81" s="1505"/>
      <c r="DK81" s="1505"/>
      <c r="DL81" s="1505"/>
      <c r="DM81" s="1505"/>
      <c r="DN81" s="1505"/>
      <c r="DO81" s="1505"/>
      <c r="DP81" s="1505"/>
      <c r="DQ81" s="1505"/>
      <c r="DR81" s="1505"/>
      <c r="DS81" s="1505"/>
      <c r="DT81" s="1505"/>
      <c r="DU81" s="1505"/>
      <c r="DV81" s="1505"/>
      <c r="DW81" s="1505"/>
      <c r="DX81" s="1505"/>
      <c r="DY81" s="1505"/>
      <c r="DZ81" s="1505"/>
      <c r="EA81" s="1505"/>
    </row>
    <row r="82" spans="1:131" s="1506" customFormat="1">
      <c r="A82" s="1521"/>
      <c r="B82" s="1526"/>
      <c r="C82" s="1516"/>
      <c r="D82" s="1516"/>
      <c r="E82" s="1516"/>
      <c r="F82" s="1516"/>
      <c r="G82" s="1505"/>
      <c r="H82" s="1505"/>
      <c r="I82" s="1505"/>
      <c r="J82" s="1505"/>
      <c r="K82" s="1505"/>
      <c r="L82" s="1505"/>
      <c r="M82" s="1505"/>
      <c r="N82" s="1505"/>
      <c r="O82" s="1505"/>
      <c r="P82" s="1505"/>
      <c r="Q82" s="1505"/>
      <c r="R82" s="1505"/>
      <c r="S82" s="1505"/>
      <c r="T82" s="1505"/>
      <c r="U82" s="1505"/>
      <c r="V82" s="1505"/>
      <c r="W82" s="1505"/>
      <c r="X82" s="1505"/>
      <c r="Y82" s="1505"/>
      <c r="Z82" s="1505"/>
      <c r="AA82" s="1505"/>
      <c r="AB82" s="1505"/>
      <c r="AC82" s="1505"/>
      <c r="AD82" s="1505"/>
      <c r="AE82" s="1505"/>
      <c r="AF82" s="1505"/>
      <c r="AG82" s="1505"/>
      <c r="AH82" s="1505"/>
      <c r="AI82" s="1505"/>
      <c r="AJ82" s="1505"/>
      <c r="AK82" s="1505"/>
      <c r="AL82" s="1505"/>
      <c r="AM82" s="1505"/>
      <c r="AN82" s="1505"/>
      <c r="AO82" s="1505"/>
      <c r="AP82" s="1505"/>
      <c r="AQ82" s="1505"/>
      <c r="AR82" s="1505"/>
      <c r="AS82" s="1505"/>
      <c r="AT82" s="1505"/>
      <c r="AU82" s="1505"/>
      <c r="AV82" s="1505"/>
      <c r="AW82" s="1505"/>
      <c r="AX82" s="1505"/>
      <c r="AY82" s="1505"/>
      <c r="AZ82" s="1505"/>
      <c r="BA82" s="1505"/>
      <c r="BB82" s="1505"/>
      <c r="BC82" s="1505"/>
      <c r="BD82" s="1505"/>
      <c r="BE82" s="1505"/>
      <c r="BF82" s="1505"/>
      <c r="BG82" s="1505"/>
      <c r="BH82" s="1505"/>
      <c r="BI82" s="1505"/>
      <c r="BJ82" s="1505"/>
      <c r="BK82" s="1505"/>
      <c r="BL82" s="1505"/>
      <c r="BM82" s="1505"/>
      <c r="BN82" s="1505"/>
      <c r="BO82" s="1505"/>
      <c r="BP82" s="1505"/>
      <c r="BQ82" s="1505"/>
      <c r="BR82" s="1505"/>
      <c r="BS82" s="1505"/>
      <c r="BT82" s="1505"/>
      <c r="BU82" s="1505"/>
      <c r="BV82" s="1505"/>
      <c r="BW82" s="1505"/>
      <c r="BX82" s="1505"/>
      <c r="BY82" s="1505"/>
      <c r="BZ82" s="1505"/>
      <c r="CA82" s="1505"/>
      <c r="CB82" s="1505"/>
      <c r="CC82" s="1505"/>
      <c r="CD82" s="1505"/>
      <c r="CE82" s="1505"/>
      <c r="CF82" s="1505"/>
      <c r="CG82" s="1505"/>
      <c r="CH82" s="1505"/>
      <c r="CI82" s="1505"/>
      <c r="CJ82" s="1505"/>
      <c r="CK82" s="1505"/>
      <c r="CL82" s="1505"/>
      <c r="CM82" s="1505"/>
      <c r="CN82" s="1505"/>
      <c r="CO82" s="1505"/>
      <c r="CP82" s="1505"/>
      <c r="CQ82" s="1505"/>
      <c r="CR82" s="1505"/>
      <c r="CS82" s="1505"/>
      <c r="CT82" s="1505"/>
      <c r="CU82" s="1505"/>
      <c r="CV82" s="1505"/>
      <c r="CW82" s="1505"/>
      <c r="CX82" s="1505"/>
      <c r="CY82" s="1505"/>
      <c r="CZ82" s="1505"/>
      <c r="DA82" s="1505"/>
      <c r="DB82" s="1505"/>
      <c r="DC82" s="1505"/>
      <c r="DD82" s="1505"/>
      <c r="DE82" s="1505"/>
      <c r="DF82" s="1505"/>
      <c r="DG82" s="1505"/>
      <c r="DH82" s="1505"/>
      <c r="DI82" s="1505"/>
      <c r="DJ82" s="1505"/>
      <c r="DK82" s="1505"/>
      <c r="DL82" s="1505"/>
      <c r="DM82" s="1505"/>
      <c r="DN82" s="1505"/>
      <c r="DO82" s="1505"/>
      <c r="DP82" s="1505"/>
      <c r="DQ82" s="1505"/>
      <c r="DR82" s="1505"/>
      <c r="DS82" s="1505"/>
      <c r="DT82" s="1505"/>
      <c r="DU82" s="1505"/>
      <c r="DV82" s="1505"/>
      <c r="DW82" s="1505"/>
      <c r="DX82" s="1505"/>
      <c r="DY82" s="1505"/>
      <c r="DZ82" s="1505"/>
      <c r="EA82" s="1505"/>
    </row>
    <row r="83" spans="1:131" s="1506" customFormat="1" ht="63.75">
      <c r="A83" s="1521">
        <v>9</v>
      </c>
      <c r="B83" s="1508" t="s">
        <v>2105</v>
      </c>
      <c r="C83" s="1531"/>
      <c r="D83" s="1510"/>
      <c r="E83" s="1532"/>
      <c r="F83" s="1512" t="str">
        <f t="shared" ref="F83:F87" si="10">IF(E83="","",ROUND(D83,2)*ROUND(E83,2))</f>
        <v/>
      </c>
      <c r="G83" s="1505"/>
      <c r="H83" s="1505"/>
      <c r="I83" s="1505"/>
      <c r="J83" s="1505"/>
      <c r="K83" s="1505"/>
      <c r="L83" s="1505"/>
      <c r="M83" s="1505"/>
      <c r="N83" s="1505"/>
      <c r="O83" s="1505"/>
      <c r="P83" s="1505"/>
      <c r="Q83" s="1505"/>
      <c r="R83" s="1505"/>
      <c r="S83" s="1505"/>
      <c r="T83" s="1505"/>
      <c r="U83" s="1505"/>
      <c r="V83" s="1505"/>
      <c r="W83" s="1505"/>
      <c r="X83" s="1505"/>
      <c r="Y83" s="1505"/>
      <c r="Z83" s="1505"/>
      <c r="AA83" s="1505"/>
      <c r="AB83" s="1505"/>
      <c r="AC83" s="1505"/>
      <c r="AD83" s="1505"/>
      <c r="AE83" s="1505"/>
      <c r="AF83" s="1505"/>
      <c r="AG83" s="1505"/>
      <c r="AH83" s="1505"/>
      <c r="AI83" s="1505"/>
      <c r="AJ83" s="1505"/>
      <c r="AK83" s="1505"/>
      <c r="AL83" s="1505"/>
      <c r="AM83" s="1505"/>
      <c r="AN83" s="1505"/>
      <c r="AO83" s="1505"/>
      <c r="AP83" s="1505"/>
      <c r="AQ83" s="1505"/>
      <c r="AR83" s="1505"/>
      <c r="AS83" s="1505"/>
      <c r="AT83" s="1505"/>
      <c r="AU83" s="1505"/>
      <c r="AV83" s="1505"/>
      <c r="AW83" s="1505"/>
      <c r="AX83" s="1505"/>
      <c r="AY83" s="1505"/>
      <c r="AZ83" s="1505"/>
      <c r="BA83" s="1505"/>
      <c r="BB83" s="1505"/>
      <c r="BC83" s="1505"/>
      <c r="BD83" s="1505"/>
      <c r="BE83" s="1505"/>
      <c r="BF83" s="1505"/>
      <c r="BG83" s="1505"/>
      <c r="BH83" s="1505"/>
      <c r="BI83" s="1505"/>
      <c r="BJ83" s="1505"/>
      <c r="BK83" s="1505"/>
      <c r="BL83" s="1505"/>
      <c r="BM83" s="1505"/>
      <c r="BN83" s="1505"/>
      <c r="BO83" s="1505"/>
      <c r="BP83" s="1505"/>
      <c r="BQ83" s="1505"/>
      <c r="BR83" s="1505"/>
      <c r="BS83" s="1505"/>
      <c r="BT83" s="1505"/>
      <c r="BU83" s="1505"/>
      <c r="BV83" s="1505"/>
      <c r="BW83" s="1505"/>
      <c r="BX83" s="1505"/>
      <c r="BY83" s="1505"/>
      <c r="BZ83" s="1505"/>
      <c r="CA83" s="1505"/>
      <c r="CB83" s="1505"/>
      <c r="CC83" s="1505"/>
      <c r="CD83" s="1505"/>
      <c r="CE83" s="1505"/>
      <c r="CF83" s="1505"/>
      <c r="CG83" s="1505"/>
      <c r="CH83" s="1505"/>
      <c r="CI83" s="1505"/>
      <c r="CJ83" s="1505"/>
      <c r="CK83" s="1505"/>
      <c r="CL83" s="1505"/>
      <c r="CM83" s="1505"/>
      <c r="CN83" s="1505"/>
      <c r="CO83" s="1505"/>
      <c r="CP83" s="1505"/>
      <c r="CQ83" s="1505"/>
      <c r="CR83" s="1505"/>
      <c r="CS83" s="1505"/>
      <c r="CT83" s="1505"/>
      <c r="CU83" s="1505"/>
      <c r="CV83" s="1505"/>
      <c r="CW83" s="1505"/>
      <c r="CX83" s="1505"/>
      <c r="CY83" s="1505"/>
      <c r="CZ83" s="1505"/>
      <c r="DA83" s="1505"/>
      <c r="DB83" s="1505"/>
      <c r="DC83" s="1505"/>
      <c r="DD83" s="1505"/>
      <c r="DE83" s="1505"/>
      <c r="DF83" s="1505"/>
      <c r="DG83" s="1505"/>
      <c r="DH83" s="1505"/>
      <c r="DI83" s="1505"/>
      <c r="DJ83" s="1505"/>
      <c r="DK83" s="1505"/>
      <c r="DL83" s="1505"/>
      <c r="DM83" s="1505"/>
      <c r="DN83" s="1505"/>
      <c r="DO83" s="1505"/>
      <c r="DP83" s="1505"/>
      <c r="DQ83" s="1505"/>
      <c r="DR83" s="1505"/>
      <c r="DS83" s="1505"/>
      <c r="DT83" s="1505"/>
      <c r="DU83" s="1505"/>
      <c r="DV83" s="1505"/>
      <c r="DW83" s="1505"/>
      <c r="DX83" s="1505"/>
      <c r="DY83" s="1505"/>
      <c r="DZ83" s="1505"/>
      <c r="EA83" s="1505"/>
    </row>
    <row r="84" spans="1:131" s="1506" customFormat="1">
      <c r="A84" s="1521"/>
      <c r="B84" s="1526" t="s">
        <v>2102</v>
      </c>
      <c r="C84" s="1531" t="s">
        <v>35</v>
      </c>
      <c r="D84" s="1510">
        <v>2</v>
      </c>
      <c r="E84" s="1532"/>
      <c r="F84" s="1512" t="str">
        <f t="shared" si="10"/>
        <v/>
      </c>
      <c r="G84" s="1505"/>
      <c r="H84" s="1505"/>
      <c r="I84" s="1505"/>
      <c r="J84" s="1505"/>
      <c r="K84" s="1505"/>
      <c r="L84" s="1505"/>
      <c r="M84" s="1505"/>
      <c r="N84" s="1505"/>
      <c r="O84" s="1505"/>
      <c r="P84" s="1505"/>
      <c r="Q84" s="1505"/>
      <c r="R84" s="1505"/>
      <c r="S84" s="1505"/>
      <c r="T84" s="1505"/>
      <c r="U84" s="1505"/>
      <c r="V84" s="1505"/>
      <c r="W84" s="1505"/>
      <c r="X84" s="1505"/>
      <c r="Y84" s="1505"/>
      <c r="Z84" s="1505"/>
      <c r="AA84" s="1505"/>
      <c r="AB84" s="1505"/>
      <c r="AC84" s="1505"/>
      <c r="AD84" s="1505"/>
      <c r="AE84" s="1505"/>
      <c r="AF84" s="1505"/>
      <c r="AG84" s="1505"/>
      <c r="AH84" s="1505"/>
      <c r="AI84" s="1505"/>
      <c r="AJ84" s="1505"/>
      <c r="AK84" s="1505"/>
      <c r="AL84" s="1505"/>
      <c r="AM84" s="1505"/>
      <c r="AN84" s="1505"/>
      <c r="AO84" s="1505"/>
      <c r="AP84" s="1505"/>
      <c r="AQ84" s="1505"/>
      <c r="AR84" s="1505"/>
      <c r="AS84" s="1505"/>
      <c r="AT84" s="1505"/>
      <c r="AU84" s="1505"/>
      <c r="AV84" s="1505"/>
      <c r="AW84" s="1505"/>
      <c r="AX84" s="1505"/>
      <c r="AY84" s="1505"/>
      <c r="AZ84" s="1505"/>
      <c r="BA84" s="1505"/>
      <c r="BB84" s="1505"/>
      <c r="BC84" s="1505"/>
      <c r="BD84" s="1505"/>
      <c r="BE84" s="1505"/>
      <c r="BF84" s="1505"/>
      <c r="BG84" s="1505"/>
      <c r="BH84" s="1505"/>
      <c r="BI84" s="1505"/>
      <c r="BJ84" s="1505"/>
      <c r="BK84" s="1505"/>
      <c r="BL84" s="1505"/>
      <c r="BM84" s="1505"/>
      <c r="BN84" s="1505"/>
      <c r="BO84" s="1505"/>
      <c r="BP84" s="1505"/>
      <c r="BQ84" s="1505"/>
      <c r="BR84" s="1505"/>
      <c r="BS84" s="1505"/>
      <c r="BT84" s="1505"/>
      <c r="BU84" s="1505"/>
      <c r="BV84" s="1505"/>
      <c r="BW84" s="1505"/>
      <c r="BX84" s="1505"/>
      <c r="BY84" s="1505"/>
      <c r="BZ84" s="1505"/>
      <c r="CA84" s="1505"/>
      <c r="CB84" s="1505"/>
      <c r="CC84" s="1505"/>
      <c r="CD84" s="1505"/>
      <c r="CE84" s="1505"/>
      <c r="CF84" s="1505"/>
      <c r="CG84" s="1505"/>
      <c r="CH84" s="1505"/>
      <c r="CI84" s="1505"/>
      <c r="CJ84" s="1505"/>
      <c r="CK84" s="1505"/>
      <c r="CL84" s="1505"/>
      <c r="CM84" s="1505"/>
      <c r="CN84" s="1505"/>
      <c r="CO84" s="1505"/>
      <c r="CP84" s="1505"/>
      <c r="CQ84" s="1505"/>
      <c r="CR84" s="1505"/>
      <c r="CS84" s="1505"/>
      <c r="CT84" s="1505"/>
      <c r="CU84" s="1505"/>
      <c r="CV84" s="1505"/>
      <c r="CW84" s="1505"/>
      <c r="CX84" s="1505"/>
      <c r="CY84" s="1505"/>
      <c r="CZ84" s="1505"/>
      <c r="DA84" s="1505"/>
      <c r="DB84" s="1505"/>
      <c r="DC84" s="1505"/>
      <c r="DD84" s="1505"/>
      <c r="DE84" s="1505"/>
      <c r="DF84" s="1505"/>
      <c r="DG84" s="1505"/>
      <c r="DH84" s="1505"/>
      <c r="DI84" s="1505"/>
      <c r="DJ84" s="1505"/>
      <c r="DK84" s="1505"/>
      <c r="DL84" s="1505"/>
      <c r="DM84" s="1505"/>
      <c r="DN84" s="1505"/>
      <c r="DO84" s="1505"/>
      <c r="DP84" s="1505"/>
      <c r="DQ84" s="1505"/>
      <c r="DR84" s="1505"/>
      <c r="DS84" s="1505"/>
      <c r="DT84" s="1505"/>
      <c r="DU84" s="1505"/>
      <c r="DV84" s="1505"/>
      <c r="DW84" s="1505"/>
      <c r="DX84" s="1505"/>
      <c r="DY84" s="1505"/>
      <c r="DZ84" s="1505"/>
      <c r="EA84" s="1505"/>
    </row>
    <row r="85" spans="1:131" s="1506" customFormat="1">
      <c r="A85" s="1521"/>
      <c r="B85" s="1508"/>
      <c r="C85" s="1531"/>
      <c r="D85" s="1510"/>
      <c r="E85" s="1532"/>
      <c r="F85" s="1512"/>
      <c r="G85" s="1505"/>
      <c r="H85" s="1505"/>
      <c r="I85" s="1505"/>
      <c r="J85" s="1505"/>
      <c r="K85" s="1505"/>
      <c r="L85" s="1505"/>
      <c r="M85" s="1505"/>
      <c r="N85" s="1505"/>
      <c r="O85" s="1505"/>
      <c r="P85" s="1505"/>
      <c r="Q85" s="1505"/>
      <c r="R85" s="1505"/>
      <c r="S85" s="1505"/>
      <c r="T85" s="1505"/>
      <c r="U85" s="1505"/>
      <c r="V85" s="1505"/>
      <c r="W85" s="1505"/>
      <c r="X85" s="1505"/>
      <c r="Y85" s="1505"/>
      <c r="Z85" s="1505"/>
      <c r="AA85" s="1505"/>
      <c r="AB85" s="1505"/>
      <c r="AC85" s="1505"/>
      <c r="AD85" s="1505"/>
      <c r="AE85" s="1505"/>
      <c r="AF85" s="1505"/>
      <c r="AG85" s="1505"/>
      <c r="AH85" s="1505"/>
      <c r="AI85" s="1505"/>
      <c r="AJ85" s="1505"/>
      <c r="AK85" s="1505"/>
      <c r="AL85" s="1505"/>
      <c r="AM85" s="1505"/>
      <c r="AN85" s="1505"/>
      <c r="AO85" s="1505"/>
      <c r="AP85" s="1505"/>
      <c r="AQ85" s="1505"/>
      <c r="AR85" s="1505"/>
      <c r="AS85" s="1505"/>
      <c r="AT85" s="1505"/>
      <c r="AU85" s="1505"/>
      <c r="AV85" s="1505"/>
      <c r="AW85" s="1505"/>
      <c r="AX85" s="1505"/>
      <c r="AY85" s="1505"/>
      <c r="AZ85" s="1505"/>
      <c r="BA85" s="1505"/>
      <c r="BB85" s="1505"/>
      <c r="BC85" s="1505"/>
      <c r="BD85" s="1505"/>
      <c r="BE85" s="1505"/>
      <c r="BF85" s="1505"/>
      <c r="BG85" s="1505"/>
      <c r="BH85" s="1505"/>
      <c r="BI85" s="1505"/>
      <c r="BJ85" s="1505"/>
      <c r="BK85" s="1505"/>
      <c r="BL85" s="1505"/>
      <c r="BM85" s="1505"/>
      <c r="BN85" s="1505"/>
      <c r="BO85" s="1505"/>
      <c r="BP85" s="1505"/>
      <c r="BQ85" s="1505"/>
      <c r="BR85" s="1505"/>
      <c r="BS85" s="1505"/>
      <c r="BT85" s="1505"/>
      <c r="BU85" s="1505"/>
      <c r="BV85" s="1505"/>
      <c r="BW85" s="1505"/>
      <c r="BX85" s="1505"/>
      <c r="BY85" s="1505"/>
      <c r="BZ85" s="1505"/>
      <c r="CA85" s="1505"/>
      <c r="CB85" s="1505"/>
      <c r="CC85" s="1505"/>
      <c r="CD85" s="1505"/>
      <c r="CE85" s="1505"/>
      <c r="CF85" s="1505"/>
      <c r="CG85" s="1505"/>
      <c r="CH85" s="1505"/>
      <c r="CI85" s="1505"/>
      <c r="CJ85" s="1505"/>
      <c r="CK85" s="1505"/>
      <c r="CL85" s="1505"/>
      <c r="CM85" s="1505"/>
      <c r="CN85" s="1505"/>
      <c r="CO85" s="1505"/>
      <c r="CP85" s="1505"/>
      <c r="CQ85" s="1505"/>
      <c r="CR85" s="1505"/>
      <c r="CS85" s="1505"/>
      <c r="CT85" s="1505"/>
      <c r="CU85" s="1505"/>
      <c r="CV85" s="1505"/>
      <c r="CW85" s="1505"/>
      <c r="CX85" s="1505"/>
      <c r="CY85" s="1505"/>
      <c r="CZ85" s="1505"/>
      <c r="DA85" s="1505"/>
      <c r="DB85" s="1505"/>
      <c r="DC85" s="1505"/>
      <c r="DD85" s="1505"/>
      <c r="DE85" s="1505"/>
      <c r="DF85" s="1505"/>
      <c r="DG85" s="1505"/>
      <c r="DH85" s="1505"/>
      <c r="DI85" s="1505"/>
      <c r="DJ85" s="1505"/>
      <c r="DK85" s="1505"/>
      <c r="DL85" s="1505"/>
      <c r="DM85" s="1505"/>
      <c r="DN85" s="1505"/>
      <c r="DO85" s="1505"/>
      <c r="DP85" s="1505"/>
      <c r="DQ85" s="1505"/>
      <c r="DR85" s="1505"/>
      <c r="DS85" s="1505"/>
      <c r="DT85" s="1505"/>
      <c r="DU85" s="1505"/>
      <c r="DV85" s="1505"/>
      <c r="DW85" s="1505"/>
      <c r="DX85" s="1505"/>
      <c r="DY85" s="1505"/>
      <c r="DZ85" s="1505"/>
      <c r="EA85" s="1505"/>
    </row>
    <row r="86" spans="1:131" s="1506" customFormat="1" ht="63.75">
      <c r="A86" s="1521">
        <v>10</v>
      </c>
      <c r="B86" s="1508" t="s">
        <v>2104</v>
      </c>
      <c r="C86" s="1531"/>
      <c r="D86" s="1510"/>
      <c r="E86" s="1532"/>
      <c r="F86" s="1512" t="str">
        <f t="shared" si="10"/>
        <v/>
      </c>
      <c r="G86" s="1505"/>
      <c r="H86" s="1505"/>
      <c r="I86" s="1505"/>
      <c r="J86" s="1505"/>
      <c r="K86" s="1505"/>
      <c r="L86" s="1505"/>
      <c r="M86" s="1505"/>
      <c r="N86" s="1505"/>
      <c r="O86" s="1505"/>
      <c r="P86" s="1505"/>
      <c r="Q86" s="1505"/>
      <c r="R86" s="1505"/>
      <c r="S86" s="1505"/>
      <c r="T86" s="1505"/>
      <c r="U86" s="1505"/>
      <c r="V86" s="1505"/>
      <c r="W86" s="1505"/>
      <c r="X86" s="1505"/>
      <c r="Y86" s="1505"/>
      <c r="Z86" s="1505"/>
      <c r="AA86" s="1505"/>
      <c r="AB86" s="1505"/>
      <c r="AC86" s="1505"/>
      <c r="AD86" s="1505"/>
      <c r="AE86" s="1505"/>
      <c r="AF86" s="1505"/>
      <c r="AG86" s="1505"/>
      <c r="AH86" s="1505"/>
      <c r="AI86" s="1505"/>
      <c r="AJ86" s="1505"/>
      <c r="AK86" s="1505"/>
      <c r="AL86" s="1505"/>
      <c r="AM86" s="1505"/>
      <c r="AN86" s="1505"/>
      <c r="AO86" s="1505"/>
      <c r="AP86" s="1505"/>
      <c r="AQ86" s="1505"/>
      <c r="AR86" s="1505"/>
      <c r="AS86" s="1505"/>
      <c r="AT86" s="1505"/>
      <c r="AU86" s="1505"/>
      <c r="AV86" s="1505"/>
      <c r="AW86" s="1505"/>
      <c r="AX86" s="1505"/>
      <c r="AY86" s="1505"/>
      <c r="AZ86" s="1505"/>
      <c r="BA86" s="1505"/>
      <c r="BB86" s="1505"/>
      <c r="BC86" s="1505"/>
      <c r="BD86" s="1505"/>
      <c r="BE86" s="1505"/>
      <c r="BF86" s="1505"/>
      <c r="BG86" s="1505"/>
      <c r="BH86" s="1505"/>
      <c r="BI86" s="1505"/>
      <c r="BJ86" s="1505"/>
      <c r="BK86" s="1505"/>
      <c r="BL86" s="1505"/>
      <c r="BM86" s="1505"/>
      <c r="BN86" s="1505"/>
      <c r="BO86" s="1505"/>
      <c r="BP86" s="1505"/>
      <c r="BQ86" s="1505"/>
      <c r="BR86" s="1505"/>
      <c r="BS86" s="1505"/>
      <c r="BT86" s="1505"/>
      <c r="BU86" s="1505"/>
      <c r="BV86" s="1505"/>
      <c r="BW86" s="1505"/>
      <c r="BX86" s="1505"/>
      <c r="BY86" s="1505"/>
      <c r="BZ86" s="1505"/>
      <c r="CA86" s="1505"/>
      <c r="CB86" s="1505"/>
      <c r="CC86" s="1505"/>
      <c r="CD86" s="1505"/>
      <c r="CE86" s="1505"/>
      <c r="CF86" s="1505"/>
      <c r="CG86" s="1505"/>
      <c r="CH86" s="1505"/>
      <c r="CI86" s="1505"/>
      <c r="CJ86" s="1505"/>
      <c r="CK86" s="1505"/>
      <c r="CL86" s="1505"/>
      <c r="CM86" s="1505"/>
      <c r="CN86" s="1505"/>
      <c r="CO86" s="1505"/>
      <c r="CP86" s="1505"/>
      <c r="CQ86" s="1505"/>
      <c r="CR86" s="1505"/>
      <c r="CS86" s="1505"/>
      <c r="CT86" s="1505"/>
      <c r="CU86" s="1505"/>
      <c r="CV86" s="1505"/>
      <c r="CW86" s="1505"/>
      <c r="CX86" s="1505"/>
      <c r="CY86" s="1505"/>
      <c r="CZ86" s="1505"/>
      <c r="DA86" s="1505"/>
      <c r="DB86" s="1505"/>
      <c r="DC86" s="1505"/>
      <c r="DD86" s="1505"/>
      <c r="DE86" s="1505"/>
      <c r="DF86" s="1505"/>
      <c r="DG86" s="1505"/>
      <c r="DH86" s="1505"/>
      <c r="DI86" s="1505"/>
      <c r="DJ86" s="1505"/>
      <c r="DK86" s="1505"/>
      <c r="DL86" s="1505"/>
      <c r="DM86" s="1505"/>
      <c r="DN86" s="1505"/>
      <c r="DO86" s="1505"/>
      <c r="DP86" s="1505"/>
      <c r="DQ86" s="1505"/>
      <c r="DR86" s="1505"/>
      <c r="DS86" s="1505"/>
      <c r="DT86" s="1505"/>
      <c r="DU86" s="1505"/>
      <c r="DV86" s="1505"/>
      <c r="DW86" s="1505"/>
      <c r="DX86" s="1505"/>
      <c r="DY86" s="1505"/>
      <c r="DZ86" s="1505"/>
      <c r="EA86" s="1505"/>
    </row>
    <row r="87" spans="1:131" s="1506" customFormat="1">
      <c r="A87" s="1521"/>
      <c r="B87" s="1526" t="s">
        <v>2102</v>
      </c>
      <c r="C87" s="1531" t="s">
        <v>35</v>
      </c>
      <c r="D87" s="1510">
        <v>2</v>
      </c>
      <c r="E87" s="1532"/>
      <c r="F87" s="1512" t="str">
        <f t="shared" si="10"/>
        <v/>
      </c>
      <c r="G87" s="1505"/>
      <c r="H87" s="1505"/>
      <c r="I87" s="1505"/>
      <c r="J87" s="1505"/>
      <c r="K87" s="1505"/>
      <c r="L87" s="1505"/>
      <c r="M87" s="1505"/>
      <c r="N87" s="1505"/>
      <c r="O87" s="1505"/>
      <c r="P87" s="1505"/>
      <c r="Q87" s="1505"/>
      <c r="R87" s="1505"/>
      <c r="S87" s="1505"/>
      <c r="T87" s="1505"/>
      <c r="U87" s="1505"/>
      <c r="V87" s="1505"/>
      <c r="W87" s="1505"/>
      <c r="X87" s="1505"/>
      <c r="Y87" s="1505"/>
      <c r="Z87" s="1505"/>
      <c r="AA87" s="1505"/>
      <c r="AB87" s="1505"/>
      <c r="AC87" s="1505"/>
      <c r="AD87" s="1505"/>
      <c r="AE87" s="1505"/>
      <c r="AF87" s="1505"/>
      <c r="AG87" s="1505"/>
      <c r="AH87" s="1505"/>
      <c r="AI87" s="1505"/>
      <c r="AJ87" s="1505"/>
      <c r="AK87" s="1505"/>
      <c r="AL87" s="1505"/>
      <c r="AM87" s="1505"/>
      <c r="AN87" s="1505"/>
      <c r="AO87" s="1505"/>
      <c r="AP87" s="1505"/>
      <c r="AQ87" s="1505"/>
      <c r="AR87" s="1505"/>
      <c r="AS87" s="1505"/>
      <c r="AT87" s="1505"/>
      <c r="AU87" s="1505"/>
      <c r="AV87" s="1505"/>
      <c r="AW87" s="1505"/>
      <c r="AX87" s="1505"/>
      <c r="AY87" s="1505"/>
      <c r="AZ87" s="1505"/>
      <c r="BA87" s="1505"/>
      <c r="BB87" s="1505"/>
      <c r="BC87" s="1505"/>
      <c r="BD87" s="1505"/>
      <c r="BE87" s="1505"/>
      <c r="BF87" s="1505"/>
      <c r="BG87" s="1505"/>
      <c r="BH87" s="1505"/>
      <c r="BI87" s="1505"/>
      <c r="BJ87" s="1505"/>
      <c r="BK87" s="1505"/>
      <c r="BL87" s="1505"/>
      <c r="BM87" s="1505"/>
      <c r="BN87" s="1505"/>
      <c r="BO87" s="1505"/>
      <c r="BP87" s="1505"/>
      <c r="BQ87" s="1505"/>
      <c r="BR87" s="1505"/>
      <c r="BS87" s="1505"/>
      <c r="BT87" s="1505"/>
      <c r="BU87" s="1505"/>
      <c r="BV87" s="1505"/>
      <c r="BW87" s="1505"/>
      <c r="BX87" s="1505"/>
      <c r="BY87" s="1505"/>
      <c r="BZ87" s="1505"/>
      <c r="CA87" s="1505"/>
      <c r="CB87" s="1505"/>
      <c r="CC87" s="1505"/>
      <c r="CD87" s="1505"/>
      <c r="CE87" s="1505"/>
      <c r="CF87" s="1505"/>
      <c r="CG87" s="1505"/>
      <c r="CH87" s="1505"/>
      <c r="CI87" s="1505"/>
      <c r="CJ87" s="1505"/>
      <c r="CK87" s="1505"/>
      <c r="CL87" s="1505"/>
      <c r="CM87" s="1505"/>
      <c r="CN87" s="1505"/>
      <c r="CO87" s="1505"/>
      <c r="CP87" s="1505"/>
      <c r="CQ87" s="1505"/>
      <c r="CR87" s="1505"/>
      <c r="CS87" s="1505"/>
      <c r="CT87" s="1505"/>
      <c r="CU87" s="1505"/>
      <c r="CV87" s="1505"/>
      <c r="CW87" s="1505"/>
      <c r="CX87" s="1505"/>
      <c r="CY87" s="1505"/>
      <c r="CZ87" s="1505"/>
      <c r="DA87" s="1505"/>
      <c r="DB87" s="1505"/>
      <c r="DC87" s="1505"/>
      <c r="DD87" s="1505"/>
      <c r="DE87" s="1505"/>
      <c r="DF87" s="1505"/>
      <c r="DG87" s="1505"/>
      <c r="DH87" s="1505"/>
      <c r="DI87" s="1505"/>
      <c r="DJ87" s="1505"/>
      <c r="DK87" s="1505"/>
      <c r="DL87" s="1505"/>
      <c r="DM87" s="1505"/>
      <c r="DN87" s="1505"/>
      <c r="DO87" s="1505"/>
      <c r="DP87" s="1505"/>
      <c r="DQ87" s="1505"/>
      <c r="DR87" s="1505"/>
      <c r="DS87" s="1505"/>
      <c r="DT87" s="1505"/>
      <c r="DU87" s="1505"/>
      <c r="DV87" s="1505"/>
      <c r="DW87" s="1505"/>
      <c r="DX87" s="1505"/>
      <c r="DY87" s="1505"/>
      <c r="DZ87" s="1505"/>
      <c r="EA87" s="1505"/>
    </row>
    <row r="88" spans="1:131" s="1506" customFormat="1">
      <c r="A88" s="1521"/>
      <c r="B88" s="1526"/>
      <c r="C88" s="1516"/>
      <c r="D88" s="1516"/>
      <c r="E88" s="1516"/>
      <c r="F88" s="1516"/>
      <c r="G88" s="1505"/>
      <c r="H88" s="1505"/>
      <c r="I88" s="1505"/>
      <c r="J88" s="1505"/>
      <c r="K88" s="1505"/>
      <c r="L88" s="1505"/>
      <c r="M88" s="1505"/>
      <c r="N88" s="1505"/>
      <c r="O88" s="1505"/>
      <c r="P88" s="1505"/>
      <c r="Q88" s="1505"/>
      <c r="R88" s="1505"/>
      <c r="S88" s="1505"/>
      <c r="T88" s="1505"/>
      <c r="U88" s="1505"/>
      <c r="V88" s="1505"/>
      <c r="W88" s="1505"/>
      <c r="X88" s="1505"/>
      <c r="Y88" s="1505"/>
      <c r="Z88" s="1505"/>
      <c r="AA88" s="1505"/>
      <c r="AB88" s="1505"/>
      <c r="AC88" s="1505"/>
      <c r="AD88" s="1505"/>
      <c r="AE88" s="1505"/>
      <c r="AF88" s="1505"/>
      <c r="AG88" s="1505"/>
      <c r="AH88" s="1505"/>
      <c r="AI88" s="1505"/>
      <c r="AJ88" s="1505"/>
      <c r="AK88" s="1505"/>
      <c r="AL88" s="1505"/>
      <c r="AM88" s="1505"/>
      <c r="AN88" s="1505"/>
      <c r="AO88" s="1505"/>
      <c r="AP88" s="1505"/>
      <c r="AQ88" s="1505"/>
      <c r="AR88" s="1505"/>
      <c r="AS88" s="1505"/>
      <c r="AT88" s="1505"/>
      <c r="AU88" s="1505"/>
      <c r="AV88" s="1505"/>
      <c r="AW88" s="1505"/>
      <c r="AX88" s="1505"/>
      <c r="AY88" s="1505"/>
      <c r="AZ88" s="1505"/>
      <c r="BA88" s="1505"/>
      <c r="BB88" s="1505"/>
      <c r="BC88" s="1505"/>
      <c r="BD88" s="1505"/>
      <c r="BE88" s="1505"/>
      <c r="BF88" s="1505"/>
      <c r="BG88" s="1505"/>
      <c r="BH88" s="1505"/>
      <c r="BI88" s="1505"/>
      <c r="BJ88" s="1505"/>
      <c r="BK88" s="1505"/>
      <c r="BL88" s="1505"/>
      <c r="BM88" s="1505"/>
      <c r="BN88" s="1505"/>
      <c r="BO88" s="1505"/>
      <c r="BP88" s="1505"/>
      <c r="BQ88" s="1505"/>
      <c r="BR88" s="1505"/>
      <c r="BS88" s="1505"/>
      <c r="BT88" s="1505"/>
      <c r="BU88" s="1505"/>
      <c r="BV88" s="1505"/>
      <c r="BW88" s="1505"/>
      <c r="BX88" s="1505"/>
      <c r="BY88" s="1505"/>
      <c r="BZ88" s="1505"/>
      <c r="CA88" s="1505"/>
      <c r="CB88" s="1505"/>
      <c r="CC88" s="1505"/>
      <c r="CD88" s="1505"/>
      <c r="CE88" s="1505"/>
      <c r="CF88" s="1505"/>
      <c r="CG88" s="1505"/>
      <c r="CH88" s="1505"/>
      <c r="CI88" s="1505"/>
      <c r="CJ88" s="1505"/>
      <c r="CK88" s="1505"/>
      <c r="CL88" s="1505"/>
      <c r="CM88" s="1505"/>
      <c r="CN88" s="1505"/>
      <c r="CO88" s="1505"/>
      <c r="CP88" s="1505"/>
      <c r="CQ88" s="1505"/>
      <c r="CR88" s="1505"/>
      <c r="CS88" s="1505"/>
      <c r="CT88" s="1505"/>
      <c r="CU88" s="1505"/>
      <c r="CV88" s="1505"/>
      <c r="CW88" s="1505"/>
      <c r="CX88" s="1505"/>
      <c r="CY88" s="1505"/>
      <c r="CZ88" s="1505"/>
      <c r="DA88" s="1505"/>
      <c r="DB88" s="1505"/>
      <c r="DC88" s="1505"/>
      <c r="DD88" s="1505"/>
      <c r="DE88" s="1505"/>
      <c r="DF88" s="1505"/>
      <c r="DG88" s="1505"/>
      <c r="DH88" s="1505"/>
      <c r="DI88" s="1505"/>
      <c r="DJ88" s="1505"/>
      <c r="DK88" s="1505"/>
      <c r="DL88" s="1505"/>
      <c r="DM88" s="1505"/>
      <c r="DN88" s="1505"/>
      <c r="DO88" s="1505"/>
      <c r="DP88" s="1505"/>
      <c r="DQ88" s="1505"/>
      <c r="DR88" s="1505"/>
      <c r="DS88" s="1505"/>
      <c r="DT88" s="1505"/>
      <c r="DU88" s="1505"/>
      <c r="DV88" s="1505"/>
      <c r="DW88" s="1505"/>
      <c r="DX88" s="1505"/>
      <c r="DY88" s="1505"/>
      <c r="DZ88" s="1505"/>
      <c r="EA88" s="1505"/>
    </row>
    <row r="89" spans="1:131" s="1506" customFormat="1" ht="63.75">
      <c r="A89" s="1521">
        <v>11</v>
      </c>
      <c r="B89" s="1508" t="s">
        <v>2103</v>
      </c>
      <c r="C89" s="1531"/>
      <c r="D89" s="1510"/>
      <c r="E89" s="1532"/>
      <c r="F89" s="1512" t="str">
        <f t="shared" ref="F89:F90" si="11">IF(E89="","",ROUND(D89,2)*ROUND(E89,2))</f>
        <v/>
      </c>
      <c r="G89" s="1505"/>
      <c r="H89" s="1505"/>
      <c r="I89" s="1505"/>
      <c r="J89" s="1505"/>
      <c r="K89" s="1505"/>
      <c r="L89" s="1505"/>
      <c r="M89" s="1505"/>
      <c r="N89" s="1505"/>
      <c r="O89" s="1505"/>
      <c r="P89" s="1505"/>
      <c r="Q89" s="1505"/>
      <c r="R89" s="1505"/>
      <c r="S89" s="1505"/>
      <c r="T89" s="1505"/>
      <c r="U89" s="1505"/>
      <c r="V89" s="1505"/>
      <c r="W89" s="1505"/>
      <c r="X89" s="1505"/>
      <c r="Y89" s="1505"/>
      <c r="Z89" s="1505"/>
      <c r="AA89" s="1505"/>
      <c r="AB89" s="1505"/>
      <c r="AC89" s="1505"/>
      <c r="AD89" s="1505"/>
      <c r="AE89" s="1505"/>
      <c r="AF89" s="1505"/>
      <c r="AG89" s="1505"/>
      <c r="AH89" s="1505"/>
      <c r="AI89" s="1505"/>
      <c r="AJ89" s="1505"/>
      <c r="AK89" s="1505"/>
      <c r="AL89" s="1505"/>
      <c r="AM89" s="1505"/>
      <c r="AN89" s="1505"/>
      <c r="AO89" s="1505"/>
      <c r="AP89" s="1505"/>
      <c r="AQ89" s="1505"/>
      <c r="AR89" s="1505"/>
      <c r="AS89" s="1505"/>
      <c r="AT89" s="1505"/>
      <c r="AU89" s="1505"/>
      <c r="AV89" s="1505"/>
      <c r="AW89" s="1505"/>
      <c r="AX89" s="1505"/>
      <c r="AY89" s="1505"/>
      <c r="AZ89" s="1505"/>
      <c r="BA89" s="1505"/>
      <c r="BB89" s="1505"/>
      <c r="BC89" s="1505"/>
      <c r="BD89" s="1505"/>
      <c r="BE89" s="1505"/>
      <c r="BF89" s="1505"/>
      <c r="BG89" s="1505"/>
      <c r="BH89" s="1505"/>
      <c r="BI89" s="1505"/>
      <c r="BJ89" s="1505"/>
      <c r="BK89" s="1505"/>
      <c r="BL89" s="1505"/>
      <c r="BM89" s="1505"/>
      <c r="BN89" s="1505"/>
      <c r="BO89" s="1505"/>
      <c r="BP89" s="1505"/>
      <c r="BQ89" s="1505"/>
      <c r="BR89" s="1505"/>
      <c r="BS89" s="1505"/>
      <c r="BT89" s="1505"/>
      <c r="BU89" s="1505"/>
      <c r="BV89" s="1505"/>
      <c r="BW89" s="1505"/>
      <c r="BX89" s="1505"/>
      <c r="BY89" s="1505"/>
      <c r="BZ89" s="1505"/>
      <c r="CA89" s="1505"/>
      <c r="CB89" s="1505"/>
      <c r="CC89" s="1505"/>
      <c r="CD89" s="1505"/>
      <c r="CE89" s="1505"/>
      <c r="CF89" s="1505"/>
      <c r="CG89" s="1505"/>
      <c r="CH89" s="1505"/>
      <c r="CI89" s="1505"/>
      <c r="CJ89" s="1505"/>
      <c r="CK89" s="1505"/>
      <c r="CL89" s="1505"/>
      <c r="CM89" s="1505"/>
      <c r="CN89" s="1505"/>
      <c r="CO89" s="1505"/>
      <c r="CP89" s="1505"/>
      <c r="CQ89" s="1505"/>
      <c r="CR89" s="1505"/>
      <c r="CS89" s="1505"/>
      <c r="CT89" s="1505"/>
      <c r="CU89" s="1505"/>
      <c r="CV89" s="1505"/>
      <c r="CW89" s="1505"/>
      <c r="CX89" s="1505"/>
      <c r="CY89" s="1505"/>
      <c r="CZ89" s="1505"/>
      <c r="DA89" s="1505"/>
      <c r="DB89" s="1505"/>
      <c r="DC89" s="1505"/>
      <c r="DD89" s="1505"/>
      <c r="DE89" s="1505"/>
      <c r="DF89" s="1505"/>
      <c r="DG89" s="1505"/>
      <c r="DH89" s="1505"/>
      <c r="DI89" s="1505"/>
      <c r="DJ89" s="1505"/>
      <c r="DK89" s="1505"/>
      <c r="DL89" s="1505"/>
      <c r="DM89" s="1505"/>
      <c r="DN89" s="1505"/>
      <c r="DO89" s="1505"/>
      <c r="DP89" s="1505"/>
      <c r="DQ89" s="1505"/>
      <c r="DR89" s="1505"/>
      <c r="DS89" s="1505"/>
      <c r="DT89" s="1505"/>
      <c r="DU89" s="1505"/>
      <c r="DV89" s="1505"/>
      <c r="DW89" s="1505"/>
      <c r="DX89" s="1505"/>
      <c r="DY89" s="1505"/>
      <c r="DZ89" s="1505"/>
      <c r="EA89" s="1505"/>
    </row>
    <row r="90" spans="1:131" s="1506" customFormat="1">
      <c r="A90" s="1521"/>
      <c r="B90" s="1526" t="s">
        <v>2102</v>
      </c>
      <c r="C90" s="1531" t="s">
        <v>35</v>
      </c>
      <c r="D90" s="1510">
        <v>2</v>
      </c>
      <c r="E90" s="1532"/>
      <c r="F90" s="1512" t="str">
        <f t="shared" si="11"/>
        <v/>
      </c>
      <c r="G90" s="1505"/>
      <c r="H90" s="1505"/>
      <c r="I90" s="1505"/>
      <c r="J90" s="1505"/>
      <c r="K90" s="1505"/>
      <c r="L90" s="1505"/>
      <c r="M90" s="1505"/>
      <c r="N90" s="1505"/>
      <c r="O90" s="1505"/>
      <c r="P90" s="1505"/>
      <c r="Q90" s="1505"/>
      <c r="R90" s="1505"/>
      <c r="S90" s="1505"/>
      <c r="T90" s="1505"/>
      <c r="U90" s="1505"/>
      <c r="V90" s="1505"/>
      <c r="W90" s="1505"/>
      <c r="X90" s="1505"/>
      <c r="Y90" s="1505"/>
      <c r="Z90" s="1505"/>
      <c r="AA90" s="1505"/>
      <c r="AB90" s="1505"/>
      <c r="AC90" s="1505"/>
      <c r="AD90" s="1505"/>
      <c r="AE90" s="1505"/>
      <c r="AF90" s="1505"/>
      <c r="AG90" s="1505"/>
      <c r="AH90" s="1505"/>
      <c r="AI90" s="1505"/>
      <c r="AJ90" s="1505"/>
      <c r="AK90" s="1505"/>
      <c r="AL90" s="1505"/>
      <c r="AM90" s="1505"/>
      <c r="AN90" s="1505"/>
      <c r="AO90" s="1505"/>
      <c r="AP90" s="1505"/>
      <c r="AQ90" s="1505"/>
      <c r="AR90" s="1505"/>
      <c r="AS90" s="1505"/>
      <c r="AT90" s="1505"/>
      <c r="AU90" s="1505"/>
      <c r="AV90" s="1505"/>
      <c r="AW90" s="1505"/>
      <c r="AX90" s="1505"/>
      <c r="AY90" s="1505"/>
      <c r="AZ90" s="1505"/>
      <c r="BA90" s="1505"/>
      <c r="BB90" s="1505"/>
      <c r="BC90" s="1505"/>
      <c r="BD90" s="1505"/>
      <c r="BE90" s="1505"/>
      <c r="BF90" s="1505"/>
      <c r="BG90" s="1505"/>
      <c r="BH90" s="1505"/>
      <c r="BI90" s="1505"/>
      <c r="BJ90" s="1505"/>
      <c r="BK90" s="1505"/>
      <c r="BL90" s="1505"/>
      <c r="BM90" s="1505"/>
      <c r="BN90" s="1505"/>
      <c r="BO90" s="1505"/>
      <c r="BP90" s="1505"/>
      <c r="BQ90" s="1505"/>
      <c r="BR90" s="1505"/>
      <c r="BS90" s="1505"/>
      <c r="BT90" s="1505"/>
      <c r="BU90" s="1505"/>
      <c r="BV90" s="1505"/>
      <c r="BW90" s="1505"/>
      <c r="BX90" s="1505"/>
      <c r="BY90" s="1505"/>
      <c r="BZ90" s="1505"/>
      <c r="CA90" s="1505"/>
      <c r="CB90" s="1505"/>
      <c r="CC90" s="1505"/>
      <c r="CD90" s="1505"/>
      <c r="CE90" s="1505"/>
      <c r="CF90" s="1505"/>
      <c r="CG90" s="1505"/>
      <c r="CH90" s="1505"/>
      <c r="CI90" s="1505"/>
      <c r="CJ90" s="1505"/>
      <c r="CK90" s="1505"/>
      <c r="CL90" s="1505"/>
      <c r="CM90" s="1505"/>
      <c r="CN90" s="1505"/>
      <c r="CO90" s="1505"/>
      <c r="CP90" s="1505"/>
      <c r="CQ90" s="1505"/>
      <c r="CR90" s="1505"/>
      <c r="CS90" s="1505"/>
      <c r="CT90" s="1505"/>
      <c r="CU90" s="1505"/>
      <c r="CV90" s="1505"/>
      <c r="CW90" s="1505"/>
      <c r="CX90" s="1505"/>
      <c r="CY90" s="1505"/>
      <c r="CZ90" s="1505"/>
      <c r="DA90" s="1505"/>
      <c r="DB90" s="1505"/>
      <c r="DC90" s="1505"/>
      <c r="DD90" s="1505"/>
      <c r="DE90" s="1505"/>
      <c r="DF90" s="1505"/>
      <c r="DG90" s="1505"/>
      <c r="DH90" s="1505"/>
      <c r="DI90" s="1505"/>
      <c r="DJ90" s="1505"/>
      <c r="DK90" s="1505"/>
      <c r="DL90" s="1505"/>
      <c r="DM90" s="1505"/>
      <c r="DN90" s="1505"/>
      <c r="DO90" s="1505"/>
      <c r="DP90" s="1505"/>
      <c r="DQ90" s="1505"/>
      <c r="DR90" s="1505"/>
      <c r="DS90" s="1505"/>
      <c r="DT90" s="1505"/>
      <c r="DU90" s="1505"/>
      <c r="DV90" s="1505"/>
      <c r="DW90" s="1505"/>
      <c r="DX90" s="1505"/>
      <c r="DY90" s="1505"/>
      <c r="DZ90" s="1505"/>
      <c r="EA90" s="1505"/>
    </row>
    <row r="91" spans="1:131" s="1506" customFormat="1">
      <c r="A91" s="1521"/>
      <c r="B91" s="1526"/>
      <c r="C91" s="1516"/>
      <c r="D91" s="1516"/>
      <c r="E91" s="1516"/>
      <c r="F91" s="1516"/>
      <c r="G91" s="1505"/>
      <c r="H91" s="1505"/>
      <c r="I91" s="1505"/>
      <c r="J91" s="1505"/>
      <c r="K91" s="1505"/>
      <c r="L91" s="1505"/>
      <c r="M91" s="1505"/>
      <c r="N91" s="1505"/>
      <c r="O91" s="1505"/>
      <c r="P91" s="1505"/>
      <c r="Q91" s="1505"/>
      <c r="R91" s="1505"/>
      <c r="S91" s="1505"/>
      <c r="T91" s="1505"/>
      <c r="U91" s="1505"/>
      <c r="V91" s="1505"/>
      <c r="W91" s="1505"/>
      <c r="X91" s="1505"/>
      <c r="Y91" s="1505"/>
      <c r="Z91" s="1505"/>
      <c r="AA91" s="1505"/>
      <c r="AB91" s="1505"/>
      <c r="AC91" s="1505"/>
      <c r="AD91" s="1505"/>
      <c r="AE91" s="1505"/>
      <c r="AF91" s="1505"/>
      <c r="AG91" s="1505"/>
      <c r="AH91" s="1505"/>
      <c r="AI91" s="1505"/>
      <c r="AJ91" s="1505"/>
      <c r="AK91" s="1505"/>
      <c r="AL91" s="1505"/>
      <c r="AM91" s="1505"/>
      <c r="AN91" s="1505"/>
      <c r="AO91" s="1505"/>
      <c r="AP91" s="1505"/>
      <c r="AQ91" s="1505"/>
      <c r="AR91" s="1505"/>
      <c r="AS91" s="1505"/>
      <c r="AT91" s="1505"/>
      <c r="AU91" s="1505"/>
      <c r="AV91" s="1505"/>
      <c r="AW91" s="1505"/>
      <c r="AX91" s="1505"/>
      <c r="AY91" s="1505"/>
      <c r="AZ91" s="1505"/>
      <c r="BA91" s="1505"/>
      <c r="BB91" s="1505"/>
      <c r="BC91" s="1505"/>
      <c r="BD91" s="1505"/>
      <c r="BE91" s="1505"/>
      <c r="BF91" s="1505"/>
      <c r="BG91" s="1505"/>
      <c r="BH91" s="1505"/>
      <c r="BI91" s="1505"/>
      <c r="BJ91" s="1505"/>
      <c r="BK91" s="1505"/>
      <c r="BL91" s="1505"/>
      <c r="BM91" s="1505"/>
      <c r="BN91" s="1505"/>
      <c r="BO91" s="1505"/>
      <c r="BP91" s="1505"/>
      <c r="BQ91" s="1505"/>
      <c r="BR91" s="1505"/>
      <c r="BS91" s="1505"/>
      <c r="BT91" s="1505"/>
      <c r="BU91" s="1505"/>
      <c r="BV91" s="1505"/>
      <c r="BW91" s="1505"/>
      <c r="BX91" s="1505"/>
      <c r="BY91" s="1505"/>
      <c r="BZ91" s="1505"/>
      <c r="CA91" s="1505"/>
      <c r="CB91" s="1505"/>
      <c r="CC91" s="1505"/>
      <c r="CD91" s="1505"/>
      <c r="CE91" s="1505"/>
      <c r="CF91" s="1505"/>
      <c r="CG91" s="1505"/>
      <c r="CH91" s="1505"/>
      <c r="CI91" s="1505"/>
      <c r="CJ91" s="1505"/>
      <c r="CK91" s="1505"/>
      <c r="CL91" s="1505"/>
      <c r="CM91" s="1505"/>
      <c r="CN91" s="1505"/>
      <c r="CO91" s="1505"/>
      <c r="CP91" s="1505"/>
      <c r="CQ91" s="1505"/>
      <c r="CR91" s="1505"/>
      <c r="CS91" s="1505"/>
      <c r="CT91" s="1505"/>
      <c r="CU91" s="1505"/>
      <c r="CV91" s="1505"/>
      <c r="CW91" s="1505"/>
      <c r="CX91" s="1505"/>
      <c r="CY91" s="1505"/>
      <c r="CZ91" s="1505"/>
      <c r="DA91" s="1505"/>
      <c r="DB91" s="1505"/>
      <c r="DC91" s="1505"/>
      <c r="DD91" s="1505"/>
      <c r="DE91" s="1505"/>
      <c r="DF91" s="1505"/>
      <c r="DG91" s="1505"/>
      <c r="DH91" s="1505"/>
      <c r="DI91" s="1505"/>
      <c r="DJ91" s="1505"/>
      <c r="DK91" s="1505"/>
      <c r="DL91" s="1505"/>
      <c r="DM91" s="1505"/>
      <c r="DN91" s="1505"/>
      <c r="DO91" s="1505"/>
      <c r="DP91" s="1505"/>
      <c r="DQ91" s="1505"/>
      <c r="DR91" s="1505"/>
      <c r="DS91" s="1505"/>
      <c r="DT91" s="1505"/>
      <c r="DU91" s="1505"/>
      <c r="DV91" s="1505"/>
      <c r="DW91" s="1505"/>
      <c r="DX91" s="1505"/>
      <c r="DY91" s="1505"/>
      <c r="DZ91" s="1505"/>
      <c r="EA91" s="1505"/>
    </row>
    <row r="92" spans="1:131" s="1506" customFormat="1" ht="38.25">
      <c r="A92" s="1521">
        <v>12</v>
      </c>
      <c r="B92" s="1508" t="s">
        <v>2101</v>
      </c>
      <c r="C92" s="1516"/>
      <c r="D92" s="1516"/>
      <c r="E92" s="1516"/>
      <c r="F92" s="1516"/>
      <c r="G92" s="1505"/>
      <c r="H92" s="1505"/>
      <c r="I92" s="1505"/>
      <c r="J92" s="1505"/>
      <c r="K92" s="1505"/>
      <c r="L92" s="1505"/>
      <c r="M92" s="1505"/>
      <c r="N92" s="1505"/>
      <c r="O92" s="1505"/>
      <c r="P92" s="1505"/>
      <c r="Q92" s="1505"/>
      <c r="R92" s="1505"/>
      <c r="S92" s="1505"/>
      <c r="T92" s="1505"/>
      <c r="U92" s="1505"/>
      <c r="V92" s="1505"/>
      <c r="W92" s="1505"/>
      <c r="X92" s="1505"/>
      <c r="Y92" s="1505"/>
      <c r="Z92" s="1505"/>
      <c r="AA92" s="1505"/>
      <c r="AB92" s="1505"/>
      <c r="AC92" s="1505"/>
      <c r="AD92" s="1505"/>
      <c r="AE92" s="1505"/>
      <c r="AF92" s="1505"/>
      <c r="AG92" s="1505"/>
      <c r="AH92" s="1505"/>
      <c r="AI92" s="1505"/>
      <c r="AJ92" s="1505"/>
      <c r="AK92" s="1505"/>
      <c r="AL92" s="1505"/>
      <c r="AM92" s="1505"/>
      <c r="AN92" s="1505"/>
      <c r="AO92" s="1505"/>
      <c r="AP92" s="1505"/>
      <c r="AQ92" s="1505"/>
      <c r="AR92" s="1505"/>
      <c r="AS92" s="1505"/>
      <c r="AT92" s="1505"/>
      <c r="AU92" s="1505"/>
      <c r="AV92" s="1505"/>
      <c r="AW92" s="1505"/>
      <c r="AX92" s="1505"/>
      <c r="AY92" s="1505"/>
      <c r="AZ92" s="1505"/>
      <c r="BA92" s="1505"/>
      <c r="BB92" s="1505"/>
      <c r="BC92" s="1505"/>
      <c r="BD92" s="1505"/>
      <c r="BE92" s="1505"/>
      <c r="BF92" s="1505"/>
      <c r="BG92" s="1505"/>
      <c r="BH92" s="1505"/>
      <c r="BI92" s="1505"/>
      <c r="BJ92" s="1505"/>
      <c r="BK92" s="1505"/>
      <c r="BL92" s="1505"/>
      <c r="BM92" s="1505"/>
      <c r="BN92" s="1505"/>
      <c r="BO92" s="1505"/>
      <c r="BP92" s="1505"/>
      <c r="BQ92" s="1505"/>
      <c r="BR92" s="1505"/>
      <c r="BS92" s="1505"/>
      <c r="BT92" s="1505"/>
      <c r="BU92" s="1505"/>
      <c r="BV92" s="1505"/>
      <c r="BW92" s="1505"/>
      <c r="BX92" s="1505"/>
      <c r="BY92" s="1505"/>
      <c r="BZ92" s="1505"/>
      <c r="CA92" s="1505"/>
      <c r="CB92" s="1505"/>
      <c r="CC92" s="1505"/>
      <c r="CD92" s="1505"/>
      <c r="CE92" s="1505"/>
      <c r="CF92" s="1505"/>
      <c r="CG92" s="1505"/>
      <c r="CH92" s="1505"/>
      <c r="CI92" s="1505"/>
      <c r="CJ92" s="1505"/>
      <c r="CK92" s="1505"/>
      <c r="CL92" s="1505"/>
      <c r="CM92" s="1505"/>
      <c r="CN92" s="1505"/>
      <c r="CO92" s="1505"/>
      <c r="CP92" s="1505"/>
      <c r="CQ92" s="1505"/>
      <c r="CR92" s="1505"/>
      <c r="CS92" s="1505"/>
      <c r="CT92" s="1505"/>
      <c r="CU92" s="1505"/>
      <c r="CV92" s="1505"/>
      <c r="CW92" s="1505"/>
      <c r="CX92" s="1505"/>
      <c r="CY92" s="1505"/>
      <c r="CZ92" s="1505"/>
      <c r="DA92" s="1505"/>
      <c r="DB92" s="1505"/>
      <c r="DC92" s="1505"/>
      <c r="DD92" s="1505"/>
      <c r="DE92" s="1505"/>
      <c r="DF92" s="1505"/>
      <c r="DG92" s="1505"/>
      <c r="DH92" s="1505"/>
      <c r="DI92" s="1505"/>
      <c r="DJ92" s="1505"/>
      <c r="DK92" s="1505"/>
      <c r="DL92" s="1505"/>
      <c r="DM92" s="1505"/>
      <c r="DN92" s="1505"/>
      <c r="DO92" s="1505"/>
      <c r="DP92" s="1505"/>
      <c r="DQ92" s="1505"/>
      <c r="DR92" s="1505"/>
      <c r="DS92" s="1505"/>
      <c r="DT92" s="1505"/>
      <c r="DU92" s="1505"/>
      <c r="DV92" s="1505"/>
      <c r="DW92" s="1505"/>
      <c r="DX92" s="1505"/>
      <c r="DY92" s="1505"/>
      <c r="DZ92" s="1505"/>
      <c r="EA92" s="1505"/>
    </row>
    <row r="93" spans="1:131" s="1506" customFormat="1">
      <c r="A93" s="1521"/>
      <c r="B93" s="1526" t="s">
        <v>2100</v>
      </c>
      <c r="C93" s="1531" t="s">
        <v>35</v>
      </c>
      <c r="D93" s="1510">
        <v>11</v>
      </c>
      <c r="E93" s="1532"/>
      <c r="F93" s="1512" t="str">
        <f t="shared" ref="F93" si="12">IF(E93="","",ROUND(D93,2)*ROUND(E93,2))</f>
        <v/>
      </c>
      <c r="G93" s="1505"/>
      <c r="H93" s="1505"/>
      <c r="I93" s="1505"/>
      <c r="J93" s="1505"/>
      <c r="K93" s="1505"/>
      <c r="L93" s="1505"/>
      <c r="M93" s="1505"/>
      <c r="N93" s="1505"/>
      <c r="O93" s="1505"/>
      <c r="P93" s="1505"/>
      <c r="Q93" s="1505"/>
      <c r="R93" s="1505"/>
      <c r="S93" s="1505"/>
      <c r="T93" s="1505"/>
      <c r="U93" s="1505"/>
      <c r="V93" s="1505"/>
      <c r="W93" s="1505"/>
      <c r="X93" s="1505"/>
      <c r="Y93" s="1505"/>
      <c r="Z93" s="1505"/>
      <c r="AA93" s="1505"/>
      <c r="AB93" s="1505"/>
      <c r="AC93" s="1505"/>
      <c r="AD93" s="1505"/>
      <c r="AE93" s="1505"/>
      <c r="AF93" s="1505"/>
      <c r="AG93" s="1505"/>
      <c r="AH93" s="1505"/>
      <c r="AI93" s="1505"/>
      <c r="AJ93" s="1505"/>
      <c r="AK93" s="1505"/>
      <c r="AL93" s="1505"/>
      <c r="AM93" s="1505"/>
      <c r="AN93" s="1505"/>
      <c r="AO93" s="1505"/>
      <c r="AP93" s="1505"/>
      <c r="AQ93" s="1505"/>
      <c r="AR93" s="1505"/>
      <c r="AS93" s="1505"/>
      <c r="AT93" s="1505"/>
      <c r="AU93" s="1505"/>
      <c r="AV93" s="1505"/>
      <c r="AW93" s="1505"/>
      <c r="AX93" s="1505"/>
      <c r="AY93" s="1505"/>
      <c r="AZ93" s="1505"/>
      <c r="BA93" s="1505"/>
      <c r="BB93" s="1505"/>
      <c r="BC93" s="1505"/>
      <c r="BD93" s="1505"/>
      <c r="BE93" s="1505"/>
      <c r="BF93" s="1505"/>
      <c r="BG93" s="1505"/>
      <c r="BH93" s="1505"/>
      <c r="BI93" s="1505"/>
      <c r="BJ93" s="1505"/>
      <c r="BK93" s="1505"/>
      <c r="BL93" s="1505"/>
      <c r="BM93" s="1505"/>
      <c r="BN93" s="1505"/>
      <c r="BO93" s="1505"/>
      <c r="BP93" s="1505"/>
      <c r="BQ93" s="1505"/>
      <c r="BR93" s="1505"/>
      <c r="BS93" s="1505"/>
      <c r="BT93" s="1505"/>
      <c r="BU93" s="1505"/>
      <c r="BV93" s="1505"/>
      <c r="BW93" s="1505"/>
      <c r="BX93" s="1505"/>
      <c r="BY93" s="1505"/>
      <c r="BZ93" s="1505"/>
      <c r="CA93" s="1505"/>
      <c r="CB93" s="1505"/>
      <c r="CC93" s="1505"/>
      <c r="CD93" s="1505"/>
      <c r="CE93" s="1505"/>
      <c r="CF93" s="1505"/>
      <c r="CG93" s="1505"/>
      <c r="CH93" s="1505"/>
      <c r="CI93" s="1505"/>
      <c r="CJ93" s="1505"/>
      <c r="CK93" s="1505"/>
      <c r="CL93" s="1505"/>
      <c r="CM93" s="1505"/>
      <c r="CN93" s="1505"/>
      <c r="CO93" s="1505"/>
      <c r="CP93" s="1505"/>
      <c r="CQ93" s="1505"/>
      <c r="CR93" s="1505"/>
      <c r="CS93" s="1505"/>
      <c r="CT93" s="1505"/>
      <c r="CU93" s="1505"/>
      <c r="CV93" s="1505"/>
      <c r="CW93" s="1505"/>
      <c r="CX93" s="1505"/>
      <c r="CY93" s="1505"/>
      <c r="CZ93" s="1505"/>
      <c r="DA93" s="1505"/>
      <c r="DB93" s="1505"/>
      <c r="DC93" s="1505"/>
      <c r="DD93" s="1505"/>
      <c r="DE93" s="1505"/>
      <c r="DF93" s="1505"/>
      <c r="DG93" s="1505"/>
      <c r="DH93" s="1505"/>
      <c r="DI93" s="1505"/>
      <c r="DJ93" s="1505"/>
      <c r="DK93" s="1505"/>
      <c r="DL93" s="1505"/>
      <c r="DM93" s="1505"/>
      <c r="DN93" s="1505"/>
      <c r="DO93" s="1505"/>
      <c r="DP93" s="1505"/>
      <c r="DQ93" s="1505"/>
      <c r="DR93" s="1505"/>
      <c r="DS93" s="1505"/>
      <c r="DT93" s="1505"/>
      <c r="DU93" s="1505"/>
      <c r="DV93" s="1505"/>
      <c r="DW93" s="1505"/>
      <c r="DX93" s="1505"/>
      <c r="DY93" s="1505"/>
      <c r="DZ93" s="1505"/>
      <c r="EA93" s="1505"/>
    </row>
    <row r="94" spans="1:131" s="1506" customFormat="1">
      <c r="A94" s="1521"/>
      <c r="B94" s="1526"/>
      <c r="C94" s="1516"/>
      <c r="D94" s="1516"/>
      <c r="E94" s="1516"/>
      <c r="F94" s="1516"/>
      <c r="G94" s="1505"/>
      <c r="H94" s="1505"/>
      <c r="I94" s="1505"/>
      <c r="J94" s="1505"/>
      <c r="K94" s="1505"/>
      <c r="L94" s="1505"/>
      <c r="M94" s="1505"/>
      <c r="N94" s="1505"/>
      <c r="O94" s="1505"/>
      <c r="P94" s="1505"/>
      <c r="Q94" s="1505"/>
      <c r="R94" s="1505"/>
      <c r="S94" s="1505"/>
      <c r="T94" s="1505"/>
      <c r="U94" s="1505"/>
      <c r="V94" s="1505"/>
      <c r="W94" s="1505"/>
      <c r="X94" s="1505"/>
      <c r="Y94" s="1505"/>
      <c r="Z94" s="1505"/>
      <c r="AA94" s="1505"/>
      <c r="AB94" s="1505"/>
      <c r="AC94" s="1505"/>
      <c r="AD94" s="1505"/>
      <c r="AE94" s="1505"/>
      <c r="AF94" s="1505"/>
      <c r="AG94" s="1505"/>
      <c r="AH94" s="1505"/>
      <c r="AI94" s="1505"/>
      <c r="AJ94" s="1505"/>
      <c r="AK94" s="1505"/>
      <c r="AL94" s="1505"/>
      <c r="AM94" s="1505"/>
      <c r="AN94" s="1505"/>
      <c r="AO94" s="1505"/>
      <c r="AP94" s="1505"/>
      <c r="AQ94" s="1505"/>
      <c r="AR94" s="1505"/>
      <c r="AS94" s="1505"/>
      <c r="AT94" s="1505"/>
      <c r="AU94" s="1505"/>
      <c r="AV94" s="1505"/>
      <c r="AW94" s="1505"/>
      <c r="AX94" s="1505"/>
      <c r="AY94" s="1505"/>
      <c r="AZ94" s="1505"/>
      <c r="BA94" s="1505"/>
      <c r="BB94" s="1505"/>
      <c r="BC94" s="1505"/>
      <c r="BD94" s="1505"/>
      <c r="BE94" s="1505"/>
      <c r="BF94" s="1505"/>
      <c r="BG94" s="1505"/>
      <c r="BH94" s="1505"/>
      <c r="BI94" s="1505"/>
      <c r="BJ94" s="1505"/>
      <c r="BK94" s="1505"/>
      <c r="BL94" s="1505"/>
      <c r="BM94" s="1505"/>
      <c r="BN94" s="1505"/>
      <c r="BO94" s="1505"/>
      <c r="BP94" s="1505"/>
      <c r="BQ94" s="1505"/>
      <c r="BR94" s="1505"/>
      <c r="BS94" s="1505"/>
      <c r="BT94" s="1505"/>
      <c r="BU94" s="1505"/>
      <c r="BV94" s="1505"/>
      <c r="BW94" s="1505"/>
      <c r="BX94" s="1505"/>
      <c r="BY94" s="1505"/>
      <c r="BZ94" s="1505"/>
      <c r="CA94" s="1505"/>
      <c r="CB94" s="1505"/>
      <c r="CC94" s="1505"/>
      <c r="CD94" s="1505"/>
      <c r="CE94" s="1505"/>
      <c r="CF94" s="1505"/>
      <c r="CG94" s="1505"/>
      <c r="CH94" s="1505"/>
      <c r="CI94" s="1505"/>
      <c r="CJ94" s="1505"/>
      <c r="CK94" s="1505"/>
      <c r="CL94" s="1505"/>
      <c r="CM94" s="1505"/>
      <c r="CN94" s="1505"/>
      <c r="CO94" s="1505"/>
      <c r="CP94" s="1505"/>
      <c r="CQ94" s="1505"/>
      <c r="CR94" s="1505"/>
      <c r="CS94" s="1505"/>
      <c r="CT94" s="1505"/>
      <c r="CU94" s="1505"/>
      <c r="CV94" s="1505"/>
      <c r="CW94" s="1505"/>
      <c r="CX94" s="1505"/>
      <c r="CY94" s="1505"/>
      <c r="CZ94" s="1505"/>
      <c r="DA94" s="1505"/>
      <c r="DB94" s="1505"/>
      <c r="DC94" s="1505"/>
      <c r="DD94" s="1505"/>
      <c r="DE94" s="1505"/>
      <c r="DF94" s="1505"/>
      <c r="DG94" s="1505"/>
      <c r="DH94" s="1505"/>
      <c r="DI94" s="1505"/>
      <c r="DJ94" s="1505"/>
      <c r="DK94" s="1505"/>
      <c r="DL94" s="1505"/>
      <c r="DM94" s="1505"/>
      <c r="DN94" s="1505"/>
      <c r="DO94" s="1505"/>
      <c r="DP94" s="1505"/>
      <c r="DQ94" s="1505"/>
      <c r="DR94" s="1505"/>
      <c r="DS94" s="1505"/>
      <c r="DT94" s="1505"/>
      <c r="DU94" s="1505"/>
      <c r="DV94" s="1505"/>
      <c r="DW94" s="1505"/>
      <c r="DX94" s="1505"/>
      <c r="DY94" s="1505"/>
      <c r="DZ94" s="1505"/>
      <c r="EA94" s="1505"/>
    </row>
    <row r="95" spans="1:131" s="1506" customFormat="1" ht="63.75">
      <c r="A95" s="1521">
        <v>13</v>
      </c>
      <c r="B95" s="1508" t="s">
        <v>2099</v>
      </c>
      <c r="C95" s="1531"/>
      <c r="D95" s="1510"/>
      <c r="E95" s="1532"/>
      <c r="F95" s="1512" t="str">
        <f t="shared" ref="F95:F96" si="13">IF(E95="","",ROUND(D95,2)*ROUND(E95,2))</f>
        <v/>
      </c>
      <c r="G95" s="1505"/>
      <c r="H95" s="1505"/>
      <c r="I95" s="1505"/>
      <c r="J95" s="1505"/>
      <c r="K95" s="1505"/>
      <c r="L95" s="1505"/>
      <c r="M95" s="1505"/>
      <c r="N95" s="1505"/>
      <c r="O95" s="1505"/>
      <c r="P95" s="1505"/>
      <c r="Q95" s="1505"/>
      <c r="R95" s="1505"/>
      <c r="S95" s="1505"/>
      <c r="T95" s="1505"/>
      <c r="U95" s="1505"/>
      <c r="V95" s="1505"/>
      <c r="W95" s="1505"/>
      <c r="X95" s="1505"/>
      <c r="Y95" s="1505"/>
      <c r="Z95" s="1505"/>
      <c r="AA95" s="1505"/>
      <c r="AB95" s="1505"/>
      <c r="AC95" s="1505"/>
      <c r="AD95" s="1505"/>
      <c r="AE95" s="1505"/>
      <c r="AF95" s="1505"/>
      <c r="AG95" s="1505"/>
      <c r="AH95" s="1505"/>
      <c r="AI95" s="1505"/>
      <c r="AJ95" s="1505"/>
      <c r="AK95" s="1505"/>
      <c r="AL95" s="1505"/>
      <c r="AM95" s="1505"/>
      <c r="AN95" s="1505"/>
      <c r="AO95" s="1505"/>
      <c r="AP95" s="1505"/>
      <c r="AQ95" s="1505"/>
      <c r="AR95" s="1505"/>
      <c r="AS95" s="1505"/>
      <c r="AT95" s="1505"/>
      <c r="AU95" s="1505"/>
      <c r="AV95" s="1505"/>
      <c r="AW95" s="1505"/>
      <c r="AX95" s="1505"/>
      <c r="AY95" s="1505"/>
      <c r="AZ95" s="1505"/>
      <c r="BA95" s="1505"/>
      <c r="BB95" s="1505"/>
      <c r="BC95" s="1505"/>
      <c r="BD95" s="1505"/>
      <c r="BE95" s="1505"/>
      <c r="BF95" s="1505"/>
      <c r="BG95" s="1505"/>
      <c r="BH95" s="1505"/>
      <c r="BI95" s="1505"/>
      <c r="BJ95" s="1505"/>
      <c r="BK95" s="1505"/>
      <c r="BL95" s="1505"/>
      <c r="BM95" s="1505"/>
      <c r="BN95" s="1505"/>
      <c r="BO95" s="1505"/>
      <c r="BP95" s="1505"/>
      <c r="BQ95" s="1505"/>
      <c r="BR95" s="1505"/>
      <c r="BS95" s="1505"/>
      <c r="BT95" s="1505"/>
      <c r="BU95" s="1505"/>
      <c r="BV95" s="1505"/>
      <c r="BW95" s="1505"/>
      <c r="BX95" s="1505"/>
      <c r="BY95" s="1505"/>
      <c r="BZ95" s="1505"/>
      <c r="CA95" s="1505"/>
      <c r="CB95" s="1505"/>
      <c r="CC95" s="1505"/>
      <c r="CD95" s="1505"/>
      <c r="CE95" s="1505"/>
      <c r="CF95" s="1505"/>
      <c r="CG95" s="1505"/>
      <c r="CH95" s="1505"/>
      <c r="CI95" s="1505"/>
      <c r="CJ95" s="1505"/>
      <c r="CK95" s="1505"/>
      <c r="CL95" s="1505"/>
      <c r="CM95" s="1505"/>
      <c r="CN95" s="1505"/>
      <c r="CO95" s="1505"/>
      <c r="CP95" s="1505"/>
      <c r="CQ95" s="1505"/>
      <c r="CR95" s="1505"/>
      <c r="CS95" s="1505"/>
      <c r="CT95" s="1505"/>
      <c r="CU95" s="1505"/>
      <c r="CV95" s="1505"/>
      <c r="CW95" s="1505"/>
      <c r="CX95" s="1505"/>
      <c r="CY95" s="1505"/>
      <c r="CZ95" s="1505"/>
      <c r="DA95" s="1505"/>
      <c r="DB95" s="1505"/>
      <c r="DC95" s="1505"/>
      <c r="DD95" s="1505"/>
      <c r="DE95" s="1505"/>
      <c r="DF95" s="1505"/>
      <c r="DG95" s="1505"/>
      <c r="DH95" s="1505"/>
      <c r="DI95" s="1505"/>
      <c r="DJ95" s="1505"/>
      <c r="DK95" s="1505"/>
      <c r="DL95" s="1505"/>
      <c r="DM95" s="1505"/>
      <c r="DN95" s="1505"/>
      <c r="DO95" s="1505"/>
      <c r="DP95" s="1505"/>
      <c r="DQ95" s="1505"/>
      <c r="DR95" s="1505"/>
      <c r="DS95" s="1505"/>
      <c r="DT95" s="1505"/>
      <c r="DU95" s="1505"/>
      <c r="DV95" s="1505"/>
      <c r="DW95" s="1505"/>
      <c r="DX95" s="1505"/>
      <c r="DY95" s="1505"/>
      <c r="DZ95" s="1505"/>
      <c r="EA95" s="1505"/>
    </row>
    <row r="96" spans="1:131" s="1506" customFormat="1">
      <c r="A96" s="1521"/>
      <c r="B96" s="1508"/>
      <c r="C96" s="1531" t="s">
        <v>35</v>
      </c>
      <c r="D96" s="1510">
        <v>11</v>
      </c>
      <c r="E96" s="1532"/>
      <c r="F96" s="1512" t="str">
        <f t="shared" si="13"/>
        <v/>
      </c>
      <c r="G96" s="1505"/>
      <c r="H96" s="1505"/>
      <c r="I96" s="1505"/>
      <c r="J96" s="1505"/>
      <c r="K96" s="1505"/>
      <c r="L96" s="1505"/>
      <c r="M96" s="1505"/>
      <c r="N96" s="1505"/>
      <c r="O96" s="1505"/>
      <c r="P96" s="1505"/>
      <c r="Q96" s="1505"/>
      <c r="R96" s="1505"/>
      <c r="S96" s="1505"/>
      <c r="T96" s="1505"/>
      <c r="U96" s="1505"/>
      <c r="V96" s="1505"/>
      <c r="W96" s="1505"/>
      <c r="X96" s="1505"/>
      <c r="Y96" s="1505"/>
      <c r="Z96" s="1505"/>
      <c r="AA96" s="1505"/>
      <c r="AB96" s="1505"/>
      <c r="AC96" s="1505"/>
      <c r="AD96" s="1505"/>
      <c r="AE96" s="1505"/>
      <c r="AF96" s="1505"/>
      <c r="AG96" s="1505"/>
      <c r="AH96" s="1505"/>
      <c r="AI96" s="1505"/>
      <c r="AJ96" s="1505"/>
      <c r="AK96" s="1505"/>
      <c r="AL96" s="1505"/>
      <c r="AM96" s="1505"/>
      <c r="AN96" s="1505"/>
      <c r="AO96" s="1505"/>
      <c r="AP96" s="1505"/>
      <c r="AQ96" s="1505"/>
      <c r="AR96" s="1505"/>
      <c r="AS96" s="1505"/>
      <c r="AT96" s="1505"/>
      <c r="AU96" s="1505"/>
      <c r="AV96" s="1505"/>
      <c r="AW96" s="1505"/>
      <c r="AX96" s="1505"/>
      <c r="AY96" s="1505"/>
      <c r="AZ96" s="1505"/>
      <c r="BA96" s="1505"/>
      <c r="BB96" s="1505"/>
      <c r="BC96" s="1505"/>
      <c r="BD96" s="1505"/>
      <c r="BE96" s="1505"/>
      <c r="BF96" s="1505"/>
      <c r="BG96" s="1505"/>
      <c r="BH96" s="1505"/>
      <c r="BI96" s="1505"/>
      <c r="BJ96" s="1505"/>
      <c r="BK96" s="1505"/>
      <c r="BL96" s="1505"/>
      <c r="BM96" s="1505"/>
      <c r="BN96" s="1505"/>
      <c r="BO96" s="1505"/>
      <c r="BP96" s="1505"/>
      <c r="BQ96" s="1505"/>
      <c r="BR96" s="1505"/>
      <c r="BS96" s="1505"/>
      <c r="BT96" s="1505"/>
      <c r="BU96" s="1505"/>
      <c r="BV96" s="1505"/>
      <c r="BW96" s="1505"/>
      <c r="BX96" s="1505"/>
      <c r="BY96" s="1505"/>
      <c r="BZ96" s="1505"/>
      <c r="CA96" s="1505"/>
      <c r="CB96" s="1505"/>
      <c r="CC96" s="1505"/>
      <c r="CD96" s="1505"/>
      <c r="CE96" s="1505"/>
      <c r="CF96" s="1505"/>
      <c r="CG96" s="1505"/>
      <c r="CH96" s="1505"/>
      <c r="CI96" s="1505"/>
      <c r="CJ96" s="1505"/>
      <c r="CK96" s="1505"/>
      <c r="CL96" s="1505"/>
      <c r="CM96" s="1505"/>
      <c r="CN96" s="1505"/>
      <c r="CO96" s="1505"/>
      <c r="CP96" s="1505"/>
      <c r="CQ96" s="1505"/>
      <c r="CR96" s="1505"/>
      <c r="CS96" s="1505"/>
      <c r="CT96" s="1505"/>
      <c r="CU96" s="1505"/>
      <c r="CV96" s="1505"/>
      <c r="CW96" s="1505"/>
      <c r="CX96" s="1505"/>
      <c r="CY96" s="1505"/>
      <c r="CZ96" s="1505"/>
      <c r="DA96" s="1505"/>
      <c r="DB96" s="1505"/>
      <c r="DC96" s="1505"/>
      <c r="DD96" s="1505"/>
      <c r="DE96" s="1505"/>
      <c r="DF96" s="1505"/>
      <c r="DG96" s="1505"/>
      <c r="DH96" s="1505"/>
      <c r="DI96" s="1505"/>
      <c r="DJ96" s="1505"/>
      <c r="DK96" s="1505"/>
      <c r="DL96" s="1505"/>
      <c r="DM96" s="1505"/>
      <c r="DN96" s="1505"/>
      <c r="DO96" s="1505"/>
      <c r="DP96" s="1505"/>
      <c r="DQ96" s="1505"/>
      <c r="DR96" s="1505"/>
      <c r="DS96" s="1505"/>
      <c r="DT96" s="1505"/>
      <c r="DU96" s="1505"/>
      <c r="DV96" s="1505"/>
      <c r="DW96" s="1505"/>
      <c r="DX96" s="1505"/>
      <c r="DY96" s="1505"/>
      <c r="DZ96" s="1505"/>
      <c r="EA96" s="1505"/>
    </row>
    <row r="97" spans="1:131" s="1506" customFormat="1">
      <c r="A97" s="1521"/>
      <c r="B97" s="1526"/>
      <c r="C97" s="1516"/>
      <c r="D97" s="1516"/>
      <c r="E97" s="1516"/>
      <c r="F97" s="1516"/>
      <c r="G97" s="1505"/>
      <c r="H97" s="1505"/>
      <c r="I97" s="1505"/>
      <c r="J97" s="1505"/>
      <c r="K97" s="1505"/>
      <c r="L97" s="1505"/>
      <c r="M97" s="1505"/>
      <c r="N97" s="1505"/>
      <c r="O97" s="1505"/>
      <c r="P97" s="1505"/>
      <c r="Q97" s="1505"/>
      <c r="R97" s="1505"/>
      <c r="S97" s="1505"/>
      <c r="T97" s="1505"/>
      <c r="U97" s="1505"/>
      <c r="V97" s="1505"/>
      <c r="W97" s="1505"/>
      <c r="X97" s="1505"/>
      <c r="Y97" s="1505"/>
      <c r="Z97" s="1505"/>
      <c r="AA97" s="1505"/>
      <c r="AB97" s="1505"/>
      <c r="AC97" s="1505"/>
      <c r="AD97" s="1505"/>
      <c r="AE97" s="1505"/>
      <c r="AF97" s="1505"/>
      <c r="AG97" s="1505"/>
      <c r="AH97" s="1505"/>
      <c r="AI97" s="1505"/>
      <c r="AJ97" s="1505"/>
      <c r="AK97" s="1505"/>
      <c r="AL97" s="1505"/>
      <c r="AM97" s="1505"/>
      <c r="AN97" s="1505"/>
      <c r="AO97" s="1505"/>
      <c r="AP97" s="1505"/>
      <c r="AQ97" s="1505"/>
      <c r="AR97" s="1505"/>
      <c r="AS97" s="1505"/>
      <c r="AT97" s="1505"/>
      <c r="AU97" s="1505"/>
      <c r="AV97" s="1505"/>
      <c r="AW97" s="1505"/>
      <c r="AX97" s="1505"/>
      <c r="AY97" s="1505"/>
      <c r="AZ97" s="1505"/>
      <c r="BA97" s="1505"/>
      <c r="BB97" s="1505"/>
      <c r="BC97" s="1505"/>
      <c r="BD97" s="1505"/>
      <c r="BE97" s="1505"/>
      <c r="BF97" s="1505"/>
      <c r="BG97" s="1505"/>
      <c r="BH97" s="1505"/>
      <c r="BI97" s="1505"/>
      <c r="BJ97" s="1505"/>
      <c r="BK97" s="1505"/>
      <c r="BL97" s="1505"/>
      <c r="BM97" s="1505"/>
      <c r="BN97" s="1505"/>
      <c r="BO97" s="1505"/>
      <c r="BP97" s="1505"/>
      <c r="BQ97" s="1505"/>
      <c r="BR97" s="1505"/>
      <c r="BS97" s="1505"/>
      <c r="BT97" s="1505"/>
      <c r="BU97" s="1505"/>
      <c r="BV97" s="1505"/>
      <c r="BW97" s="1505"/>
      <c r="BX97" s="1505"/>
      <c r="BY97" s="1505"/>
      <c r="BZ97" s="1505"/>
      <c r="CA97" s="1505"/>
      <c r="CB97" s="1505"/>
      <c r="CC97" s="1505"/>
      <c r="CD97" s="1505"/>
      <c r="CE97" s="1505"/>
      <c r="CF97" s="1505"/>
      <c r="CG97" s="1505"/>
      <c r="CH97" s="1505"/>
      <c r="CI97" s="1505"/>
      <c r="CJ97" s="1505"/>
      <c r="CK97" s="1505"/>
      <c r="CL97" s="1505"/>
      <c r="CM97" s="1505"/>
      <c r="CN97" s="1505"/>
      <c r="CO97" s="1505"/>
      <c r="CP97" s="1505"/>
      <c r="CQ97" s="1505"/>
      <c r="CR97" s="1505"/>
      <c r="CS97" s="1505"/>
      <c r="CT97" s="1505"/>
      <c r="CU97" s="1505"/>
      <c r="CV97" s="1505"/>
      <c r="CW97" s="1505"/>
      <c r="CX97" s="1505"/>
      <c r="CY97" s="1505"/>
      <c r="CZ97" s="1505"/>
      <c r="DA97" s="1505"/>
      <c r="DB97" s="1505"/>
      <c r="DC97" s="1505"/>
      <c r="DD97" s="1505"/>
      <c r="DE97" s="1505"/>
      <c r="DF97" s="1505"/>
      <c r="DG97" s="1505"/>
      <c r="DH97" s="1505"/>
      <c r="DI97" s="1505"/>
      <c r="DJ97" s="1505"/>
      <c r="DK97" s="1505"/>
      <c r="DL97" s="1505"/>
      <c r="DM97" s="1505"/>
      <c r="DN97" s="1505"/>
      <c r="DO97" s="1505"/>
      <c r="DP97" s="1505"/>
      <c r="DQ97" s="1505"/>
      <c r="DR97" s="1505"/>
      <c r="DS97" s="1505"/>
      <c r="DT97" s="1505"/>
      <c r="DU97" s="1505"/>
      <c r="DV97" s="1505"/>
      <c r="DW97" s="1505"/>
      <c r="DX97" s="1505"/>
      <c r="DY97" s="1505"/>
      <c r="DZ97" s="1505"/>
      <c r="EA97" s="1505"/>
    </row>
    <row r="98" spans="1:131" s="1506" customFormat="1" ht="25.5">
      <c r="A98" s="1521">
        <v>13</v>
      </c>
      <c r="B98" s="1508" t="s">
        <v>2098</v>
      </c>
      <c r="C98" s="1531"/>
      <c r="D98" s="1510"/>
      <c r="E98" s="1532"/>
      <c r="F98" s="1512" t="str">
        <f t="shared" ref="F98:F99" si="14">IF(E98="","",ROUND(D98,2)*ROUND(E98,2))</f>
        <v/>
      </c>
      <c r="G98" s="1505"/>
      <c r="H98" s="1505"/>
      <c r="I98" s="1505"/>
      <c r="J98" s="1505"/>
      <c r="K98" s="1505"/>
      <c r="L98" s="1505"/>
      <c r="M98" s="1505"/>
      <c r="N98" s="1505"/>
      <c r="O98" s="1505"/>
      <c r="P98" s="1505"/>
      <c r="Q98" s="1505"/>
      <c r="R98" s="1505"/>
      <c r="S98" s="1505"/>
      <c r="T98" s="1505"/>
      <c r="U98" s="1505"/>
      <c r="V98" s="1505"/>
      <c r="W98" s="1505"/>
      <c r="X98" s="1505"/>
      <c r="Y98" s="1505"/>
      <c r="Z98" s="1505"/>
      <c r="AA98" s="1505"/>
      <c r="AB98" s="1505"/>
      <c r="AC98" s="1505"/>
      <c r="AD98" s="1505"/>
      <c r="AE98" s="1505"/>
      <c r="AF98" s="1505"/>
      <c r="AG98" s="1505"/>
      <c r="AH98" s="1505"/>
      <c r="AI98" s="1505"/>
      <c r="AJ98" s="1505"/>
      <c r="AK98" s="1505"/>
      <c r="AL98" s="1505"/>
      <c r="AM98" s="1505"/>
      <c r="AN98" s="1505"/>
      <c r="AO98" s="1505"/>
      <c r="AP98" s="1505"/>
      <c r="AQ98" s="1505"/>
      <c r="AR98" s="1505"/>
      <c r="AS98" s="1505"/>
      <c r="AT98" s="1505"/>
      <c r="AU98" s="1505"/>
      <c r="AV98" s="1505"/>
      <c r="AW98" s="1505"/>
      <c r="AX98" s="1505"/>
      <c r="AY98" s="1505"/>
      <c r="AZ98" s="1505"/>
      <c r="BA98" s="1505"/>
      <c r="BB98" s="1505"/>
      <c r="BC98" s="1505"/>
      <c r="BD98" s="1505"/>
      <c r="BE98" s="1505"/>
      <c r="BF98" s="1505"/>
      <c r="BG98" s="1505"/>
      <c r="BH98" s="1505"/>
      <c r="BI98" s="1505"/>
      <c r="BJ98" s="1505"/>
      <c r="BK98" s="1505"/>
      <c r="BL98" s="1505"/>
      <c r="BM98" s="1505"/>
      <c r="BN98" s="1505"/>
      <c r="BO98" s="1505"/>
      <c r="BP98" s="1505"/>
      <c r="BQ98" s="1505"/>
      <c r="BR98" s="1505"/>
      <c r="BS98" s="1505"/>
      <c r="BT98" s="1505"/>
      <c r="BU98" s="1505"/>
      <c r="BV98" s="1505"/>
      <c r="BW98" s="1505"/>
      <c r="BX98" s="1505"/>
      <c r="BY98" s="1505"/>
      <c r="BZ98" s="1505"/>
      <c r="CA98" s="1505"/>
      <c r="CB98" s="1505"/>
      <c r="CC98" s="1505"/>
      <c r="CD98" s="1505"/>
      <c r="CE98" s="1505"/>
      <c r="CF98" s="1505"/>
      <c r="CG98" s="1505"/>
      <c r="CH98" s="1505"/>
      <c r="CI98" s="1505"/>
      <c r="CJ98" s="1505"/>
      <c r="CK98" s="1505"/>
      <c r="CL98" s="1505"/>
      <c r="CM98" s="1505"/>
      <c r="CN98" s="1505"/>
      <c r="CO98" s="1505"/>
      <c r="CP98" s="1505"/>
      <c r="CQ98" s="1505"/>
      <c r="CR98" s="1505"/>
      <c r="CS98" s="1505"/>
      <c r="CT98" s="1505"/>
      <c r="CU98" s="1505"/>
      <c r="CV98" s="1505"/>
      <c r="CW98" s="1505"/>
      <c r="CX98" s="1505"/>
      <c r="CY98" s="1505"/>
      <c r="CZ98" s="1505"/>
      <c r="DA98" s="1505"/>
      <c r="DB98" s="1505"/>
      <c r="DC98" s="1505"/>
      <c r="DD98" s="1505"/>
      <c r="DE98" s="1505"/>
      <c r="DF98" s="1505"/>
      <c r="DG98" s="1505"/>
      <c r="DH98" s="1505"/>
      <c r="DI98" s="1505"/>
      <c r="DJ98" s="1505"/>
      <c r="DK98" s="1505"/>
      <c r="DL98" s="1505"/>
      <c r="DM98" s="1505"/>
      <c r="DN98" s="1505"/>
      <c r="DO98" s="1505"/>
      <c r="DP98" s="1505"/>
      <c r="DQ98" s="1505"/>
      <c r="DR98" s="1505"/>
      <c r="DS98" s="1505"/>
      <c r="DT98" s="1505"/>
      <c r="DU98" s="1505"/>
      <c r="DV98" s="1505"/>
      <c r="DW98" s="1505"/>
      <c r="DX98" s="1505"/>
      <c r="DY98" s="1505"/>
      <c r="DZ98" s="1505"/>
      <c r="EA98" s="1505"/>
    </row>
    <row r="99" spans="1:131" s="1506" customFormat="1">
      <c r="A99" s="1521"/>
      <c r="B99" s="1508" t="s">
        <v>2097</v>
      </c>
      <c r="C99" s="1531" t="s">
        <v>35</v>
      </c>
      <c r="D99" s="1510">
        <v>1</v>
      </c>
      <c r="E99" s="1532"/>
      <c r="F99" s="1512" t="str">
        <f t="shared" si="14"/>
        <v/>
      </c>
      <c r="G99" s="1505"/>
      <c r="H99" s="1505"/>
      <c r="I99" s="1505"/>
      <c r="J99" s="1505"/>
      <c r="K99" s="1505"/>
      <c r="L99" s="1505"/>
      <c r="M99" s="1505"/>
      <c r="N99" s="1505"/>
      <c r="O99" s="1505"/>
      <c r="P99" s="1505"/>
      <c r="Q99" s="1505"/>
      <c r="R99" s="1505"/>
      <c r="S99" s="1505"/>
      <c r="T99" s="1505"/>
      <c r="U99" s="1505"/>
      <c r="V99" s="1505"/>
      <c r="W99" s="1505"/>
      <c r="X99" s="1505"/>
      <c r="Y99" s="1505"/>
      <c r="Z99" s="1505"/>
      <c r="AA99" s="1505"/>
      <c r="AB99" s="1505"/>
      <c r="AC99" s="1505"/>
      <c r="AD99" s="1505"/>
      <c r="AE99" s="1505"/>
      <c r="AF99" s="1505"/>
      <c r="AG99" s="1505"/>
      <c r="AH99" s="1505"/>
      <c r="AI99" s="1505"/>
      <c r="AJ99" s="1505"/>
      <c r="AK99" s="1505"/>
      <c r="AL99" s="1505"/>
      <c r="AM99" s="1505"/>
      <c r="AN99" s="1505"/>
      <c r="AO99" s="1505"/>
      <c r="AP99" s="1505"/>
      <c r="AQ99" s="1505"/>
      <c r="AR99" s="1505"/>
      <c r="AS99" s="1505"/>
      <c r="AT99" s="1505"/>
      <c r="AU99" s="1505"/>
      <c r="AV99" s="1505"/>
      <c r="AW99" s="1505"/>
      <c r="AX99" s="1505"/>
      <c r="AY99" s="1505"/>
      <c r="AZ99" s="1505"/>
      <c r="BA99" s="1505"/>
      <c r="BB99" s="1505"/>
      <c r="BC99" s="1505"/>
      <c r="BD99" s="1505"/>
      <c r="BE99" s="1505"/>
      <c r="BF99" s="1505"/>
      <c r="BG99" s="1505"/>
      <c r="BH99" s="1505"/>
      <c r="BI99" s="1505"/>
      <c r="BJ99" s="1505"/>
      <c r="BK99" s="1505"/>
      <c r="BL99" s="1505"/>
      <c r="BM99" s="1505"/>
      <c r="BN99" s="1505"/>
      <c r="BO99" s="1505"/>
      <c r="BP99" s="1505"/>
      <c r="BQ99" s="1505"/>
      <c r="BR99" s="1505"/>
      <c r="BS99" s="1505"/>
      <c r="BT99" s="1505"/>
      <c r="BU99" s="1505"/>
      <c r="BV99" s="1505"/>
      <c r="BW99" s="1505"/>
      <c r="BX99" s="1505"/>
      <c r="BY99" s="1505"/>
      <c r="BZ99" s="1505"/>
      <c r="CA99" s="1505"/>
      <c r="CB99" s="1505"/>
      <c r="CC99" s="1505"/>
      <c r="CD99" s="1505"/>
      <c r="CE99" s="1505"/>
      <c r="CF99" s="1505"/>
      <c r="CG99" s="1505"/>
      <c r="CH99" s="1505"/>
      <c r="CI99" s="1505"/>
      <c r="CJ99" s="1505"/>
      <c r="CK99" s="1505"/>
      <c r="CL99" s="1505"/>
      <c r="CM99" s="1505"/>
      <c r="CN99" s="1505"/>
      <c r="CO99" s="1505"/>
      <c r="CP99" s="1505"/>
      <c r="CQ99" s="1505"/>
      <c r="CR99" s="1505"/>
      <c r="CS99" s="1505"/>
      <c r="CT99" s="1505"/>
      <c r="CU99" s="1505"/>
      <c r="CV99" s="1505"/>
      <c r="CW99" s="1505"/>
      <c r="CX99" s="1505"/>
      <c r="CY99" s="1505"/>
      <c r="CZ99" s="1505"/>
      <c r="DA99" s="1505"/>
      <c r="DB99" s="1505"/>
      <c r="DC99" s="1505"/>
      <c r="DD99" s="1505"/>
      <c r="DE99" s="1505"/>
      <c r="DF99" s="1505"/>
      <c r="DG99" s="1505"/>
      <c r="DH99" s="1505"/>
      <c r="DI99" s="1505"/>
      <c r="DJ99" s="1505"/>
      <c r="DK99" s="1505"/>
      <c r="DL99" s="1505"/>
      <c r="DM99" s="1505"/>
      <c r="DN99" s="1505"/>
      <c r="DO99" s="1505"/>
      <c r="DP99" s="1505"/>
      <c r="DQ99" s="1505"/>
      <c r="DR99" s="1505"/>
      <c r="DS99" s="1505"/>
      <c r="DT99" s="1505"/>
      <c r="DU99" s="1505"/>
      <c r="DV99" s="1505"/>
      <c r="DW99" s="1505"/>
      <c r="DX99" s="1505"/>
      <c r="DY99" s="1505"/>
      <c r="DZ99" s="1505"/>
      <c r="EA99" s="1505"/>
    </row>
    <row r="100" spans="1:131" s="1506" customFormat="1">
      <c r="A100" s="1521"/>
      <c r="B100" s="1526"/>
      <c r="C100" s="1516"/>
      <c r="D100" s="1516"/>
      <c r="E100" s="1516"/>
      <c r="F100" s="1516"/>
      <c r="G100" s="1505"/>
      <c r="H100" s="1505"/>
      <c r="I100" s="1505"/>
      <c r="J100" s="1505"/>
      <c r="K100" s="1505"/>
      <c r="L100" s="1505"/>
      <c r="M100" s="1505"/>
      <c r="N100" s="1505"/>
      <c r="O100" s="1505"/>
      <c r="P100" s="1505"/>
      <c r="Q100" s="1505"/>
      <c r="R100" s="1505"/>
      <c r="S100" s="1505"/>
      <c r="T100" s="1505"/>
      <c r="U100" s="1505"/>
      <c r="V100" s="1505"/>
      <c r="W100" s="1505"/>
      <c r="X100" s="1505"/>
      <c r="Y100" s="1505"/>
      <c r="Z100" s="1505"/>
      <c r="AA100" s="1505"/>
      <c r="AB100" s="1505"/>
      <c r="AC100" s="1505"/>
      <c r="AD100" s="1505"/>
      <c r="AE100" s="1505"/>
      <c r="AF100" s="1505"/>
      <c r="AG100" s="1505"/>
      <c r="AH100" s="1505"/>
      <c r="AI100" s="1505"/>
      <c r="AJ100" s="1505"/>
      <c r="AK100" s="1505"/>
      <c r="AL100" s="1505"/>
      <c r="AM100" s="1505"/>
      <c r="AN100" s="1505"/>
      <c r="AO100" s="1505"/>
      <c r="AP100" s="1505"/>
      <c r="AQ100" s="1505"/>
      <c r="AR100" s="1505"/>
      <c r="AS100" s="1505"/>
      <c r="AT100" s="1505"/>
      <c r="AU100" s="1505"/>
      <c r="AV100" s="1505"/>
      <c r="AW100" s="1505"/>
      <c r="AX100" s="1505"/>
      <c r="AY100" s="1505"/>
      <c r="AZ100" s="1505"/>
      <c r="BA100" s="1505"/>
      <c r="BB100" s="1505"/>
      <c r="BC100" s="1505"/>
      <c r="BD100" s="1505"/>
      <c r="BE100" s="1505"/>
      <c r="BF100" s="1505"/>
      <c r="BG100" s="1505"/>
      <c r="BH100" s="1505"/>
      <c r="BI100" s="1505"/>
      <c r="BJ100" s="1505"/>
      <c r="BK100" s="1505"/>
      <c r="BL100" s="1505"/>
      <c r="BM100" s="1505"/>
      <c r="BN100" s="1505"/>
      <c r="BO100" s="1505"/>
      <c r="BP100" s="1505"/>
      <c r="BQ100" s="1505"/>
      <c r="BR100" s="1505"/>
      <c r="BS100" s="1505"/>
      <c r="BT100" s="1505"/>
      <c r="BU100" s="1505"/>
      <c r="BV100" s="1505"/>
      <c r="BW100" s="1505"/>
      <c r="BX100" s="1505"/>
      <c r="BY100" s="1505"/>
      <c r="BZ100" s="1505"/>
      <c r="CA100" s="1505"/>
      <c r="CB100" s="1505"/>
      <c r="CC100" s="1505"/>
      <c r="CD100" s="1505"/>
      <c r="CE100" s="1505"/>
      <c r="CF100" s="1505"/>
      <c r="CG100" s="1505"/>
      <c r="CH100" s="1505"/>
      <c r="CI100" s="1505"/>
      <c r="CJ100" s="1505"/>
      <c r="CK100" s="1505"/>
      <c r="CL100" s="1505"/>
      <c r="CM100" s="1505"/>
      <c r="CN100" s="1505"/>
      <c r="CO100" s="1505"/>
      <c r="CP100" s="1505"/>
      <c r="CQ100" s="1505"/>
      <c r="CR100" s="1505"/>
      <c r="CS100" s="1505"/>
      <c r="CT100" s="1505"/>
      <c r="CU100" s="1505"/>
      <c r="CV100" s="1505"/>
      <c r="CW100" s="1505"/>
      <c r="CX100" s="1505"/>
      <c r="CY100" s="1505"/>
      <c r="CZ100" s="1505"/>
      <c r="DA100" s="1505"/>
      <c r="DB100" s="1505"/>
      <c r="DC100" s="1505"/>
      <c r="DD100" s="1505"/>
      <c r="DE100" s="1505"/>
      <c r="DF100" s="1505"/>
      <c r="DG100" s="1505"/>
      <c r="DH100" s="1505"/>
      <c r="DI100" s="1505"/>
      <c r="DJ100" s="1505"/>
      <c r="DK100" s="1505"/>
      <c r="DL100" s="1505"/>
      <c r="DM100" s="1505"/>
      <c r="DN100" s="1505"/>
      <c r="DO100" s="1505"/>
      <c r="DP100" s="1505"/>
      <c r="DQ100" s="1505"/>
      <c r="DR100" s="1505"/>
      <c r="DS100" s="1505"/>
      <c r="DT100" s="1505"/>
      <c r="DU100" s="1505"/>
      <c r="DV100" s="1505"/>
      <c r="DW100" s="1505"/>
      <c r="DX100" s="1505"/>
      <c r="DY100" s="1505"/>
      <c r="DZ100" s="1505"/>
      <c r="EA100" s="1505"/>
    </row>
    <row r="101" spans="1:131" s="1506" customFormat="1" ht="51">
      <c r="A101" s="1521">
        <v>14</v>
      </c>
      <c r="B101" s="1508" t="s">
        <v>2096</v>
      </c>
      <c r="C101" s="1531"/>
      <c r="D101" s="1510"/>
      <c r="E101" s="1532"/>
      <c r="F101" s="1512" t="str">
        <f t="shared" ref="F101:F102" si="15">IF(E101="","",ROUND(D101,2)*ROUND(E101,2))</f>
        <v/>
      </c>
      <c r="G101" s="1505"/>
      <c r="H101" s="1505"/>
      <c r="I101" s="1505"/>
      <c r="J101" s="1505"/>
      <c r="K101" s="1505"/>
      <c r="L101" s="1505"/>
      <c r="M101" s="1505"/>
      <c r="N101" s="1505"/>
      <c r="O101" s="1505"/>
      <c r="P101" s="1505"/>
      <c r="Q101" s="1505"/>
      <c r="R101" s="1505"/>
      <c r="S101" s="1505"/>
      <c r="T101" s="1505"/>
      <c r="U101" s="1505"/>
      <c r="V101" s="1505"/>
      <c r="W101" s="1505"/>
      <c r="X101" s="1505"/>
      <c r="Y101" s="1505"/>
      <c r="Z101" s="1505"/>
      <c r="AA101" s="1505"/>
      <c r="AB101" s="1505"/>
      <c r="AC101" s="1505"/>
      <c r="AD101" s="1505"/>
      <c r="AE101" s="1505"/>
      <c r="AF101" s="1505"/>
      <c r="AG101" s="1505"/>
      <c r="AH101" s="1505"/>
      <c r="AI101" s="1505"/>
      <c r="AJ101" s="1505"/>
      <c r="AK101" s="1505"/>
      <c r="AL101" s="1505"/>
      <c r="AM101" s="1505"/>
      <c r="AN101" s="1505"/>
      <c r="AO101" s="1505"/>
      <c r="AP101" s="1505"/>
      <c r="AQ101" s="1505"/>
      <c r="AR101" s="1505"/>
      <c r="AS101" s="1505"/>
      <c r="AT101" s="1505"/>
      <c r="AU101" s="1505"/>
      <c r="AV101" s="1505"/>
      <c r="AW101" s="1505"/>
      <c r="AX101" s="1505"/>
      <c r="AY101" s="1505"/>
      <c r="AZ101" s="1505"/>
      <c r="BA101" s="1505"/>
      <c r="BB101" s="1505"/>
      <c r="BC101" s="1505"/>
      <c r="BD101" s="1505"/>
      <c r="BE101" s="1505"/>
      <c r="BF101" s="1505"/>
      <c r="BG101" s="1505"/>
      <c r="BH101" s="1505"/>
      <c r="BI101" s="1505"/>
      <c r="BJ101" s="1505"/>
      <c r="BK101" s="1505"/>
      <c r="BL101" s="1505"/>
      <c r="BM101" s="1505"/>
      <c r="BN101" s="1505"/>
      <c r="BO101" s="1505"/>
      <c r="BP101" s="1505"/>
      <c r="BQ101" s="1505"/>
      <c r="BR101" s="1505"/>
      <c r="BS101" s="1505"/>
      <c r="BT101" s="1505"/>
      <c r="BU101" s="1505"/>
      <c r="BV101" s="1505"/>
      <c r="BW101" s="1505"/>
      <c r="BX101" s="1505"/>
      <c r="BY101" s="1505"/>
      <c r="BZ101" s="1505"/>
      <c r="CA101" s="1505"/>
      <c r="CB101" s="1505"/>
      <c r="CC101" s="1505"/>
      <c r="CD101" s="1505"/>
      <c r="CE101" s="1505"/>
      <c r="CF101" s="1505"/>
      <c r="CG101" s="1505"/>
      <c r="CH101" s="1505"/>
      <c r="CI101" s="1505"/>
      <c r="CJ101" s="1505"/>
      <c r="CK101" s="1505"/>
      <c r="CL101" s="1505"/>
      <c r="CM101" s="1505"/>
      <c r="CN101" s="1505"/>
      <c r="CO101" s="1505"/>
      <c r="CP101" s="1505"/>
      <c r="CQ101" s="1505"/>
      <c r="CR101" s="1505"/>
      <c r="CS101" s="1505"/>
      <c r="CT101" s="1505"/>
      <c r="CU101" s="1505"/>
      <c r="CV101" s="1505"/>
      <c r="CW101" s="1505"/>
      <c r="CX101" s="1505"/>
      <c r="CY101" s="1505"/>
      <c r="CZ101" s="1505"/>
      <c r="DA101" s="1505"/>
      <c r="DB101" s="1505"/>
      <c r="DC101" s="1505"/>
      <c r="DD101" s="1505"/>
      <c r="DE101" s="1505"/>
      <c r="DF101" s="1505"/>
      <c r="DG101" s="1505"/>
      <c r="DH101" s="1505"/>
      <c r="DI101" s="1505"/>
      <c r="DJ101" s="1505"/>
      <c r="DK101" s="1505"/>
      <c r="DL101" s="1505"/>
      <c r="DM101" s="1505"/>
      <c r="DN101" s="1505"/>
      <c r="DO101" s="1505"/>
      <c r="DP101" s="1505"/>
      <c r="DQ101" s="1505"/>
      <c r="DR101" s="1505"/>
      <c r="DS101" s="1505"/>
      <c r="DT101" s="1505"/>
      <c r="DU101" s="1505"/>
      <c r="DV101" s="1505"/>
      <c r="DW101" s="1505"/>
      <c r="DX101" s="1505"/>
      <c r="DY101" s="1505"/>
      <c r="DZ101" s="1505"/>
      <c r="EA101" s="1505"/>
    </row>
    <row r="102" spans="1:131" s="1506" customFormat="1">
      <c r="A102" s="1521"/>
      <c r="B102" s="1508" t="s">
        <v>2095</v>
      </c>
      <c r="C102" s="1531" t="s">
        <v>35</v>
      </c>
      <c r="D102" s="1510">
        <v>12</v>
      </c>
      <c r="E102" s="1532"/>
      <c r="F102" s="1512" t="str">
        <f t="shared" si="15"/>
        <v/>
      </c>
      <c r="G102" s="1505"/>
      <c r="H102" s="1505"/>
      <c r="I102" s="1505"/>
      <c r="J102" s="1505"/>
      <c r="K102" s="1505"/>
      <c r="L102" s="1505"/>
      <c r="M102" s="1505"/>
      <c r="N102" s="1505"/>
      <c r="O102" s="1505"/>
      <c r="P102" s="1505"/>
      <c r="Q102" s="1505"/>
      <c r="R102" s="1505"/>
      <c r="S102" s="1505"/>
      <c r="T102" s="1505"/>
      <c r="U102" s="1505"/>
      <c r="V102" s="1505"/>
      <c r="W102" s="1505"/>
      <c r="X102" s="1505"/>
      <c r="Y102" s="1505"/>
      <c r="Z102" s="1505"/>
      <c r="AA102" s="1505"/>
      <c r="AB102" s="1505"/>
      <c r="AC102" s="1505"/>
      <c r="AD102" s="1505"/>
      <c r="AE102" s="1505"/>
      <c r="AF102" s="1505"/>
      <c r="AG102" s="1505"/>
      <c r="AH102" s="1505"/>
      <c r="AI102" s="1505"/>
      <c r="AJ102" s="1505"/>
      <c r="AK102" s="1505"/>
      <c r="AL102" s="1505"/>
      <c r="AM102" s="1505"/>
      <c r="AN102" s="1505"/>
      <c r="AO102" s="1505"/>
      <c r="AP102" s="1505"/>
      <c r="AQ102" s="1505"/>
      <c r="AR102" s="1505"/>
      <c r="AS102" s="1505"/>
      <c r="AT102" s="1505"/>
      <c r="AU102" s="1505"/>
      <c r="AV102" s="1505"/>
      <c r="AW102" s="1505"/>
      <c r="AX102" s="1505"/>
      <c r="AY102" s="1505"/>
      <c r="AZ102" s="1505"/>
      <c r="BA102" s="1505"/>
      <c r="BB102" s="1505"/>
      <c r="BC102" s="1505"/>
      <c r="BD102" s="1505"/>
      <c r="BE102" s="1505"/>
      <c r="BF102" s="1505"/>
      <c r="BG102" s="1505"/>
      <c r="BH102" s="1505"/>
      <c r="BI102" s="1505"/>
      <c r="BJ102" s="1505"/>
      <c r="BK102" s="1505"/>
      <c r="BL102" s="1505"/>
      <c r="BM102" s="1505"/>
      <c r="BN102" s="1505"/>
      <c r="BO102" s="1505"/>
      <c r="BP102" s="1505"/>
      <c r="BQ102" s="1505"/>
      <c r="BR102" s="1505"/>
      <c r="BS102" s="1505"/>
      <c r="BT102" s="1505"/>
      <c r="BU102" s="1505"/>
      <c r="BV102" s="1505"/>
      <c r="BW102" s="1505"/>
      <c r="BX102" s="1505"/>
      <c r="BY102" s="1505"/>
      <c r="BZ102" s="1505"/>
      <c r="CA102" s="1505"/>
      <c r="CB102" s="1505"/>
      <c r="CC102" s="1505"/>
      <c r="CD102" s="1505"/>
      <c r="CE102" s="1505"/>
      <c r="CF102" s="1505"/>
      <c r="CG102" s="1505"/>
      <c r="CH102" s="1505"/>
      <c r="CI102" s="1505"/>
      <c r="CJ102" s="1505"/>
      <c r="CK102" s="1505"/>
      <c r="CL102" s="1505"/>
      <c r="CM102" s="1505"/>
      <c r="CN102" s="1505"/>
      <c r="CO102" s="1505"/>
      <c r="CP102" s="1505"/>
      <c r="CQ102" s="1505"/>
      <c r="CR102" s="1505"/>
      <c r="CS102" s="1505"/>
      <c r="CT102" s="1505"/>
      <c r="CU102" s="1505"/>
      <c r="CV102" s="1505"/>
      <c r="CW102" s="1505"/>
      <c r="CX102" s="1505"/>
      <c r="CY102" s="1505"/>
      <c r="CZ102" s="1505"/>
      <c r="DA102" s="1505"/>
      <c r="DB102" s="1505"/>
      <c r="DC102" s="1505"/>
      <c r="DD102" s="1505"/>
      <c r="DE102" s="1505"/>
      <c r="DF102" s="1505"/>
      <c r="DG102" s="1505"/>
      <c r="DH102" s="1505"/>
      <c r="DI102" s="1505"/>
      <c r="DJ102" s="1505"/>
      <c r="DK102" s="1505"/>
      <c r="DL102" s="1505"/>
      <c r="DM102" s="1505"/>
      <c r="DN102" s="1505"/>
      <c r="DO102" s="1505"/>
      <c r="DP102" s="1505"/>
      <c r="DQ102" s="1505"/>
      <c r="DR102" s="1505"/>
      <c r="DS102" s="1505"/>
      <c r="DT102" s="1505"/>
      <c r="DU102" s="1505"/>
      <c r="DV102" s="1505"/>
      <c r="DW102" s="1505"/>
      <c r="DX102" s="1505"/>
      <c r="DY102" s="1505"/>
      <c r="DZ102" s="1505"/>
      <c r="EA102" s="1505"/>
    </row>
    <row r="103" spans="1:131" s="1506" customFormat="1">
      <c r="A103" s="1521"/>
      <c r="B103" s="1526"/>
      <c r="C103" s="1516"/>
      <c r="D103" s="1516"/>
      <c r="E103" s="1516"/>
      <c r="F103" s="1516"/>
      <c r="G103" s="1505"/>
      <c r="H103" s="1505"/>
      <c r="I103" s="1505"/>
      <c r="J103" s="1505"/>
      <c r="K103" s="1505"/>
      <c r="L103" s="1505"/>
      <c r="M103" s="1505"/>
      <c r="N103" s="1505"/>
      <c r="O103" s="1505"/>
      <c r="P103" s="1505"/>
      <c r="Q103" s="1505"/>
      <c r="R103" s="1505"/>
      <c r="S103" s="1505"/>
      <c r="T103" s="1505"/>
      <c r="U103" s="1505"/>
      <c r="V103" s="1505"/>
      <c r="W103" s="1505"/>
      <c r="X103" s="1505"/>
      <c r="Y103" s="1505"/>
      <c r="Z103" s="1505"/>
      <c r="AA103" s="1505"/>
      <c r="AB103" s="1505"/>
      <c r="AC103" s="1505"/>
      <c r="AD103" s="1505"/>
      <c r="AE103" s="1505"/>
      <c r="AF103" s="1505"/>
      <c r="AG103" s="1505"/>
      <c r="AH103" s="1505"/>
      <c r="AI103" s="1505"/>
      <c r="AJ103" s="1505"/>
      <c r="AK103" s="1505"/>
      <c r="AL103" s="1505"/>
      <c r="AM103" s="1505"/>
      <c r="AN103" s="1505"/>
      <c r="AO103" s="1505"/>
      <c r="AP103" s="1505"/>
      <c r="AQ103" s="1505"/>
      <c r="AR103" s="1505"/>
      <c r="AS103" s="1505"/>
      <c r="AT103" s="1505"/>
      <c r="AU103" s="1505"/>
      <c r="AV103" s="1505"/>
      <c r="AW103" s="1505"/>
      <c r="AX103" s="1505"/>
      <c r="AY103" s="1505"/>
      <c r="AZ103" s="1505"/>
      <c r="BA103" s="1505"/>
      <c r="BB103" s="1505"/>
      <c r="BC103" s="1505"/>
      <c r="BD103" s="1505"/>
      <c r="BE103" s="1505"/>
      <c r="BF103" s="1505"/>
      <c r="BG103" s="1505"/>
      <c r="BH103" s="1505"/>
      <c r="BI103" s="1505"/>
      <c r="BJ103" s="1505"/>
      <c r="BK103" s="1505"/>
      <c r="BL103" s="1505"/>
      <c r="BM103" s="1505"/>
      <c r="BN103" s="1505"/>
      <c r="BO103" s="1505"/>
      <c r="BP103" s="1505"/>
      <c r="BQ103" s="1505"/>
      <c r="BR103" s="1505"/>
      <c r="BS103" s="1505"/>
      <c r="BT103" s="1505"/>
      <c r="BU103" s="1505"/>
      <c r="BV103" s="1505"/>
      <c r="BW103" s="1505"/>
      <c r="BX103" s="1505"/>
      <c r="BY103" s="1505"/>
      <c r="BZ103" s="1505"/>
      <c r="CA103" s="1505"/>
      <c r="CB103" s="1505"/>
      <c r="CC103" s="1505"/>
      <c r="CD103" s="1505"/>
      <c r="CE103" s="1505"/>
      <c r="CF103" s="1505"/>
      <c r="CG103" s="1505"/>
      <c r="CH103" s="1505"/>
      <c r="CI103" s="1505"/>
      <c r="CJ103" s="1505"/>
      <c r="CK103" s="1505"/>
      <c r="CL103" s="1505"/>
      <c r="CM103" s="1505"/>
      <c r="CN103" s="1505"/>
      <c r="CO103" s="1505"/>
      <c r="CP103" s="1505"/>
      <c r="CQ103" s="1505"/>
      <c r="CR103" s="1505"/>
      <c r="CS103" s="1505"/>
      <c r="CT103" s="1505"/>
      <c r="CU103" s="1505"/>
      <c r="CV103" s="1505"/>
      <c r="CW103" s="1505"/>
      <c r="CX103" s="1505"/>
      <c r="CY103" s="1505"/>
      <c r="CZ103" s="1505"/>
      <c r="DA103" s="1505"/>
      <c r="DB103" s="1505"/>
      <c r="DC103" s="1505"/>
      <c r="DD103" s="1505"/>
      <c r="DE103" s="1505"/>
      <c r="DF103" s="1505"/>
      <c r="DG103" s="1505"/>
      <c r="DH103" s="1505"/>
      <c r="DI103" s="1505"/>
      <c r="DJ103" s="1505"/>
      <c r="DK103" s="1505"/>
      <c r="DL103" s="1505"/>
      <c r="DM103" s="1505"/>
      <c r="DN103" s="1505"/>
      <c r="DO103" s="1505"/>
      <c r="DP103" s="1505"/>
      <c r="DQ103" s="1505"/>
      <c r="DR103" s="1505"/>
      <c r="DS103" s="1505"/>
      <c r="DT103" s="1505"/>
      <c r="DU103" s="1505"/>
      <c r="DV103" s="1505"/>
      <c r="DW103" s="1505"/>
      <c r="DX103" s="1505"/>
      <c r="DY103" s="1505"/>
      <c r="DZ103" s="1505"/>
      <c r="EA103" s="1505"/>
    </row>
    <row r="104" spans="1:131" s="1506" customFormat="1" ht="25.5">
      <c r="A104" s="1521">
        <v>15</v>
      </c>
      <c r="B104" s="1508" t="s">
        <v>2094</v>
      </c>
      <c r="C104" s="1531"/>
      <c r="D104" s="1510"/>
      <c r="E104" s="1532"/>
      <c r="F104" s="1512" t="str">
        <f t="shared" ref="F104" si="16">IF(E104="","",ROUND(D104,2)*ROUND(E104,2))</f>
        <v/>
      </c>
      <c r="G104" s="1505"/>
      <c r="H104" s="1505"/>
      <c r="I104" s="1505"/>
      <c r="J104" s="1505"/>
      <c r="K104" s="1505"/>
      <c r="L104" s="1505"/>
      <c r="M104" s="1505"/>
      <c r="N104" s="1505"/>
      <c r="O104" s="1505"/>
      <c r="P104" s="1505"/>
      <c r="Q104" s="1505"/>
      <c r="R104" s="1505"/>
      <c r="S104" s="1505"/>
      <c r="T104" s="1505"/>
      <c r="U104" s="1505"/>
      <c r="V104" s="1505"/>
      <c r="W104" s="1505"/>
      <c r="X104" s="1505"/>
      <c r="Y104" s="1505"/>
      <c r="Z104" s="1505"/>
      <c r="AA104" s="1505"/>
      <c r="AB104" s="1505"/>
      <c r="AC104" s="1505"/>
      <c r="AD104" s="1505"/>
      <c r="AE104" s="1505"/>
      <c r="AF104" s="1505"/>
      <c r="AG104" s="1505"/>
      <c r="AH104" s="1505"/>
      <c r="AI104" s="1505"/>
      <c r="AJ104" s="1505"/>
      <c r="AK104" s="1505"/>
      <c r="AL104" s="1505"/>
      <c r="AM104" s="1505"/>
      <c r="AN104" s="1505"/>
      <c r="AO104" s="1505"/>
      <c r="AP104" s="1505"/>
      <c r="AQ104" s="1505"/>
      <c r="AR104" s="1505"/>
      <c r="AS104" s="1505"/>
      <c r="AT104" s="1505"/>
      <c r="AU104" s="1505"/>
      <c r="AV104" s="1505"/>
      <c r="AW104" s="1505"/>
      <c r="AX104" s="1505"/>
      <c r="AY104" s="1505"/>
      <c r="AZ104" s="1505"/>
      <c r="BA104" s="1505"/>
      <c r="BB104" s="1505"/>
      <c r="BC104" s="1505"/>
      <c r="BD104" s="1505"/>
      <c r="BE104" s="1505"/>
      <c r="BF104" s="1505"/>
      <c r="BG104" s="1505"/>
      <c r="BH104" s="1505"/>
      <c r="BI104" s="1505"/>
      <c r="BJ104" s="1505"/>
      <c r="BK104" s="1505"/>
      <c r="BL104" s="1505"/>
      <c r="BM104" s="1505"/>
      <c r="BN104" s="1505"/>
      <c r="BO104" s="1505"/>
      <c r="BP104" s="1505"/>
      <c r="BQ104" s="1505"/>
      <c r="BR104" s="1505"/>
      <c r="BS104" s="1505"/>
      <c r="BT104" s="1505"/>
      <c r="BU104" s="1505"/>
      <c r="BV104" s="1505"/>
      <c r="BW104" s="1505"/>
      <c r="BX104" s="1505"/>
      <c r="BY104" s="1505"/>
      <c r="BZ104" s="1505"/>
      <c r="CA104" s="1505"/>
      <c r="CB104" s="1505"/>
      <c r="CC104" s="1505"/>
      <c r="CD104" s="1505"/>
      <c r="CE104" s="1505"/>
      <c r="CF104" s="1505"/>
      <c r="CG104" s="1505"/>
      <c r="CH104" s="1505"/>
      <c r="CI104" s="1505"/>
      <c r="CJ104" s="1505"/>
      <c r="CK104" s="1505"/>
      <c r="CL104" s="1505"/>
      <c r="CM104" s="1505"/>
      <c r="CN104" s="1505"/>
      <c r="CO104" s="1505"/>
      <c r="CP104" s="1505"/>
      <c r="CQ104" s="1505"/>
      <c r="CR104" s="1505"/>
      <c r="CS104" s="1505"/>
      <c r="CT104" s="1505"/>
      <c r="CU104" s="1505"/>
      <c r="CV104" s="1505"/>
      <c r="CW104" s="1505"/>
      <c r="CX104" s="1505"/>
      <c r="CY104" s="1505"/>
      <c r="CZ104" s="1505"/>
      <c r="DA104" s="1505"/>
      <c r="DB104" s="1505"/>
      <c r="DC104" s="1505"/>
      <c r="DD104" s="1505"/>
      <c r="DE104" s="1505"/>
      <c r="DF104" s="1505"/>
      <c r="DG104" s="1505"/>
      <c r="DH104" s="1505"/>
      <c r="DI104" s="1505"/>
      <c r="DJ104" s="1505"/>
      <c r="DK104" s="1505"/>
      <c r="DL104" s="1505"/>
      <c r="DM104" s="1505"/>
      <c r="DN104" s="1505"/>
      <c r="DO104" s="1505"/>
      <c r="DP104" s="1505"/>
      <c r="DQ104" s="1505"/>
      <c r="DR104" s="1505"/>
      <c r="DS104" s="1505"/>
      <c r="DT104" s="1505"/>
      <c r="DU104" s="1505"/>
      <c r="DV104" s="1505"/>
      <c r="DW104" s="1505"/>
      <c r="DX104" s="1505"/>
      <c r="DY104" s="1505"/>
      <c r="DZ104" s="1505"/>
      <c r="EA104" s="1505"/>
    </row>
    <row r="105" spans="1:131" s="1506" customFormat="1">
      <c r="A105" s="1521"/>
      <c r="B105" s="1508" t="s">
        <v>2093</v>
      </c>
      <c r="C105" s="1531"/>
      <c r="D105" s="1510"/>
      <c r="E105" s="1532"/>
      <c r="F105" s="1512"/>
      <c r="G105" s="1505"/>
      <c r="H105" s="1505"/>
      <c r="I105" s="1505"/>
      <c r="J105" s="1505"/>
      <c r="K105" s="1505"/>
      <c r="L105" s="1505"/>
      <c r="M105" s="1505"/>
      <c r="N105" s="1505"/>
      <c r="O105" s="1505"/>
      <c r="P105" s="1505"/>
      <c r="Q105" s="1505"/>
      <c r="R105" s="1505"/>
      <c r="S105" s="1505"/>
      <c r="T105" s="1505"/>
      <c r="U105" s="1505"/>
      <c r="V105" s="1505"/>
      <c r="W105" s="1505"/>
      <c r="X105" s="1505"/>
      <c r="Y105" s="1505"/>
      <c r="Z105" s="1505"/>
      <c r="AA105" s="1505"/>
      <c r="AB105" s="1505"/>
      <c r="AC105" s="1505"/>
      <c r="AD105" s="1505"/>
      <c r="AE105" s="1505"/>
      <c r="AF105" s="1505"/>
      <c r="AG105" s="1505"/>
      <c r="AH105" s="1505"/>
      <c r="AI105" s="1505"/>
      <c r="AJ105" s="1505"/>
      <c r="AK105" s="1505"/>
      <c r="AL105" s="1505"/>
      <c r="AM105" s="1505"/>
      <c r="AN105" s="1505"/>
      <c r="AO105" s="1505"/>
      <c r="AP105" s="1505"/>
      <c r="AQ105" s="1505"/>
      <c r="AR105" s="1505"/>
      <c r="AS105" s="1505"/>
      <c r="AT105" s="1505"/>
      <c r="AU105" s="1505"/>
      <c r="AV105" s="1505"/>
      <c r="AW105" s="1505"/>
      <c r="AX105" s="1505"/>
      <c r="AY105" s="1505"/>
      <c r="AZ105" s="1505"/>
      <c r="BA105" s="1505"/>
      <c r="BB105" s="1505"/>
      <c r="BC105" s="1505"/>
      <c r="BD105" s="1505"/>
      <c r="BE105" s="1505"/>
      <c r="BF105" s="1505"/>
      <c r="BG105" s="1505"/>
      <c r="BH105" s="1505"/>
      <c r="BI105" s="1505"/>
      <c r="BJ105" s="1505"/>
      <c r="BK105" s="1505"/>
      <c r="BL105" s="1505"/>
      <c r="BM105" s="1505"/>
      <c r="BN105" s="1505"/>
      <c r="BO105" s="1505"/>
      <c r="BP105" s="1505"/>
      <c r="BQ105" s="1505"/>
      <c r="BR105" s="1505"/>
      <c r="BS105" s="1505"/>
      <c r="BT105" s="1505"/>
      <c r="BU105" s="1505"/>
      <c r="BV105" s="1505"/>
      <c r="BW105" s="1505"/>
      <c r="BX105" s="1505"/>
      <c r="BY105" s="1505"/>
      <c r="BZ105" s="1505"/>
      <c r="CA105" s="1505"/>
      <c r="CB105" s="1505"/>
      <c r="CC105" s="1505"/>
      <c r="CD105" s="1505"/>
      <c r="CE105" s="1505"/>
      <c r="CF105" s="1505"/>
      <c r="CG105" s="1505"/>
      <c r="CH105" s="1505"/>
      <c r="CI105" s="1505"/>
      <c r="CJ105" s="1505"/>
      <c r="CK105" s="1505"/>
      <c r="CL105" s="1505"/>
      <c r="CM105" s="1505"/>
      <c r="CN105" s="1505"/>
      <c r="CO105" s="1505"/>
      <c r="CP105" s="1505"/>
      <c r="CQ105" s="1505"/>
      <c r="CR105" s="1505"/>
      <c r="CS105" s="1505"/>
      <c r="CT105" s="1505"/>
      <c r="CU105" s="1505"/>
      <c r="CV105" s="1505"/>
      <c r="CW105" s="1505"/>
      <c r="CX105" s="1505"/>
      <c r="CY105" s="1505"/>
      <c r="CZ105" s="1505"/>
      <c r="DA105" s="1505"/>
      <c r="DB105" s="1505"/>
      <c r="DC105" s="1505"/>
      <c r="DD105" s="1505"/>
      <c r="DE105" s="1505"/>
      <c r="DF105" s="1505"/>
      <c r="DG105" s="1505"/>
      <c r="DH105" s="1505"/>
      <c r="DI105" s="1505"/>
      <c r="DJ105" s="1505"/>
      <c r="DK105" s="1505"/>
      <c r="DL105" s="1505"/>
      <c r="DM105" s="1505"/>
      <c r="DN105" s="1505"/>
      <c r="DO105" s="1505"/>
      <c r="DP105" s="1505"/>
      <c r="DQ105" s="1505"/>
      <c r="DR105" s="1505"/>
      <c r="DS105" s="1505"/>
      <c r="DT105" s="1505"/>
      <c r="DU105" s="1505"/>
      <c r="DV105" s="1505"/>
      <c r="DW105" s="1505"/>
      <c r="DX105" s="1505"/>
      <c r="DY105" s="1505"/>
      <c r="DZ105" s="1505"/>
      <c r="EA105" s="1505"/>
    </row>
    <row r="106" spans="1:131" s="1506" customFormat="1">
      <c r="A106" s="1521"/>
      <c r="B106" s="1526" t="s">
        <v>2092</v>
      </c>
      <c r="C106" s="1531" t="s">
        <v>35</v>
      </c>
      <c r="D106" s="1510">
        <v>6</v>
      </c>
      <c r="E106" s="1532"/>
      <c r="F106" s="1512" t="str">
        <f t="shared" ref="F106:F111" si="17">IF(E106="","",ROUND(D106,2)*ROUND(E106,2))</f>
        <v/>
      </c>
      <c r="G106" s="1505"/>
      <c r="H106" s="1505"/>
      <c r="I106" s="1505"/>
      <c r="J106" s="1505"/>
      <c r="K106" s="1505"/>
      <c r="L106" s="1505"/>
      <c r="M106" s="1505"/>
      <c r="N106" s="1505"/>
      <c r="O106" s="1505"/>
      <c r="P106" s="1505"/>
      <c r="Q106" s="1505"/>
      <c r="R106" s="1505"/>
      <c r="S106" s="1505"/>
      <c r="T106" s="1505"/>
      <c r="U106" s="1505"/>
      <c r="V106" s="1505"/>
      <c r="W106" s="1505"/>
      <c r="X106" s="1505"/>
      <c r="Y106" s="1505"/>
      <c r="Z106" s="1505"/>
      <c r="AA106" s="1505"/>
      <c r="AB106" s="1505"/>
      <c r="AC106" s="1505"/>
      <c r="AD106" s="1505"/>
      <c r="AE106" s="1505"/>
      <c r="AF106" s="1505"/>
      <c r="AG106" s="1505"/>
      <c r="AH106" s="1505"/>
      <c r="AI106" s="1505"/>
      <c r="AJ106" s="1505"/>
      <c r="AK106" s="1505"/>
      <c r="AL106" s="1505"/>
      <c r="AM106" s="1505"/>
      <c r="AN106" s="1505"/>
      <c r="AO106" s="1505"/>
      <c r="AP106" s="1505"/>
      <c r="AQ106" s="1505"/>
      <c r="AR106" s="1505"/>
      <c r="AS106" s="1505"/>
      <c r="AT106" s="1505"/>
      <c r="AU106" s="1505"/>
      <c r="AV106" s="1505"/>
      <c r="AW106" s="1505"/>
      <c r="AX106" s="1505"/>
      <c r="AY106" s="1505"/>
      <c r="AZ106" s="1505"/>
      <c r="BA106" s="1505"/>
      <c r="BB106" s="1505"/>
      <c r="BC106" s="1505"/>
      <c r="BD106" s="1505"/>
      <c r="BE106" s="1505"/>
      <c r="BF106" s="1505"/>
      <c r="BG106" s="1505"/>
      <c r="BH106" s="1505"/>
      <c r="BI106" s="1505"/>
      <c r="BJ106" s="1505"/>
      <c r="BK106" s="1505"/>
      <c r="BL106" s="1505"/>
      <c r="BM106" s="1505"/>
      <c r="BN106" s="1505"/>
      <c r="BO106" s="1505"/>
      <c r="BP106" s="1505"/>
      <c r="BQ106" s="1505"/>
      <c r="BR106" s="1505"/>
      <c r="BS106" s="1505"/>
      <c r="BT106" s="1505"/>
      <c r="BU106" s="1505"/>
      <c r="BV106" s="1505"/>
      <c r="BW106" s="1505"/>
      <c r="BX106" s="1505"/>
      <c r="BY106" s="1505"/>
      <c r="BZ106" s="1505"/>
      <c r="CA106" s="1505"/>
      <c r="CB106" s="1505"/>
      <c r="CC106" s="1505"/>
      <c r="CD106" s="1505"/>
      <c r="CE106" s="1505"/>
      <c r="CF106" s="1505"/>
      <c r="CG106" s="1505"/>
      <c r="CH106" s="1505"/>
      <c r="CI106" s="1505"/>
      <c r="CJ106" s="1505"/>
      <c r="CK106" s="1505"/>
      <c r="CL106" s="1505"/>
      <c r="CM106" s="1505"/>
      <c r="CN106" s="1505"/>
      <c r="CO106" s="1505"/>
      <c r="CP106" s="1505"/>
      <c r="CQ106" s="1505"/>
      <c r="CR106" s="1505"/>
      <c r="CS106" s="1505"/>
      <c r="CT106" s="1505"/>
      <c r="CU106" s="1505"/>
      <c r="CV106" s="1505"/>
      <c r="CW106" s="1505"/>
      <c r="CX106" s="1505"/>
      <c r="CY106" s="1505"/>
      <c r="CZ106" s="1505"/>
      <c r="DA106" s="1505"/>
      <c r="DB106" s="1505"/>
      <c r="DC106" s="1505"/>
      <c r="DD106" s="1505"/>
      <c r="DE106" s="1505"/>
      <c r="DF106" s="1505"/>
      <c r="DG106" s="1505"/>
      <c r="DH106" s="1505"/>
      <c r="DI106" s="1505"/>
      <c r="DJ106" s="1505"/>
      <c r="DK106" s="1505"/>
      <c r="DL106" s="1505"/>
      <c r="DM106" s="1505"/>
      <c r="DN106" s="1505"/>
      <c r="DO106" s="1505"/>
      <c r="DP106" s="1505"/>
      <c r="DQ106" s="1505"/>
      <c r="DR106" s="1505"/>
      <c r="DS106" s="1505"/>
      <c r="DT106" s="1505"/>
      <c r="DU106" s="1505"/>
      <c r="DV106" s="1505"/>
      <c r="DW106" s="1505"/>
      <c r="DX106" s="1505"/>
      <c r="DY106" s="1505"/>
      <c r="DZ106" s="1505"/>
      <c r="EA106" s="1505"/>
    </row>
    <row r="107" spans="1:131" s="1506" customFormat="1">
      <c r="A107" s="1521"/>
      <c r="B107" s="1526" t="s">
        <v>2091</v>
      </c>
      <c r="C107" s="1531" t="s">
        <v>35</v>
      </c>
      <c r="D107" s="1510">
        <v>11</v>
      </c>
      <c r="E107" s="1532"/>
      <c r="F107" s="1512" t="str">
        <f t="shared" si="17"/>
        <v/>
      </c>
      <c r="G107" s="1505"/>
      <c r="H107" s="1505"/>
      <c r="I107" s="1505"/>
      <c r="J107" s="1505"/>
      <c r="K107" s="1505"/>
      <c r="L107" s="1505"/>
      <c r="M107" s="1505"/>
      <c r="N107" s="1505"/>
      <c r="O107" s="1505"/>
      <c r="P107" s="1505"/>
      <c r="Q107" s="1505"/>
      <c r="R107" s="1505"/>
      <c r="S107" s="1505"/>
      <c r="T107" s="1505"/>
      <c r="U107" s="1505"/>
      <c r="V107" s="1505"/>
      <c r="W107" s="1505"/>
      <c r="X107" s="1505"/>
      <c r="Y107" s="1505"/>
      <c r="Z107" s="1505"/>
      <c r="AA107" s="1505"/>
      <c r="AB107" s="1505"/>
      <c r="AC107" s="1505"/>
      <c r="AD107" s="1505"/>
      <c r="AE107" s="1505"/>
      <c r="AF107" s="1505"/>
      <c r="AG107" s="1505"/>
      <c r="AH107" s="1505"/>
      <c r="AI107" s="1505"/>
      <c r="AJ107" s="1505"/>
      <c r="AK107" s="1505"/>
      <c r="AL107" s="1505"/>
      <c r="AM107" s="1505"/>
      <c r="AN107" s="1505"/>
      <c r="AO107" s="1505"/>
      <c r="AP107" s="1505"/>
      <c r="AQ107" s="1505"/>
      <c r="AR107" s="1505"/>
      <c r="AS107" s="1505"/>
      <c r="AT107" s="1505"/>
      <c r="AU107" s="1505"/>
      <c r="AV107" s="1505"/>
      <c r="AW107" s="1505"/>
      <c r="AX107" s="1505"/>
      <c r="AY107" s="1505"/>
      <c r="AZ107" s="1505"/>
      <c r="BA107" s="1505"/>
      <c r="BB107" s="1505"/>
      <c r="BC107" s="1505"/>
      <c r="BD107" s="1505"/>
      <c r="BE107" s="1505"/>
      <c r="BF107" s="1505"/>
      <c r="BG107" s="1505"/>
      <c r="BH107" s="1505"/>
      <c r="BI107" s="1505"/>
      <c r="BJ107" s="1505"/>
      <c r="BK107" s="1505"/>
      <c r="BL107" s="1505"/>
      <c r="BM107" s="1505"/>
      <c r="BN107" s="1505"/>
      <c r="BO107" s="1505"/>
      <c r="BP107" s="1505"/>
      <c r="BQ107" s="1505"/>
      <c r="BR107" s="1505"/>
      <c r="BS107" s="1505"/>
      <c r="BT107" s="1505"/>
      <c r="BU107" s="1505"/>
      <c r="BV107" s="1505"/>
      <c r="BW107" s="1505"/>
      <c r="BX107" s="1505"/>
      <c r="BY107" s="1505"/>
      <c r="BZ107" s="1505"/>
      <c r="CA107" s="1505"/>
      <c r="CB107" s="1505"/>
      <c r="CC107" s="1505"/>
      <c r="CD107" s="1505"/>
      <c r="CE107" s="1505"/>
      <c r="CF107" s="1505"/>
      <c r="CG107" s="1505"/>
      <c r="CH107" s="1505"/>
      <c r="CI107" s="1505"/>
      <c r="CJ107" s="1505"/>
      <c r="CK107" s="1505"/>
      <c r="CL107" s="1505"/>
      <c r="CM107" s="1505"/>
      <c r="CN107" s="1505"/>
      <c r="CO107" s="1505"/>
      <c r="CP107" s="1505"/>
      <c r="CQ107" s="1505"/>
      <c r="CR107" s="1505"/>
      <c r="CS107" s="1505"/>
      <c r="CT107" s="1505"/>
      <c r="CU107" s="1505"/>
      <c r="CV107" s="1505"/>
      <c r="CW107" s="1505"/>
      <c r="CX107" s="1505"/>
      <c r="CY107" s="1505"/>
      <c r="CZ107" s="1505"/>
      <c r="DA107" s="1505"/>
      <c r="DB107" s="1505"/>
      <c r="DC107" s="1505"/>
      <c r="DD107" s="1505"/>
      <c r="DE107" s="1505"/>
      <c r="DF107" s="1505"/>
      <c r="DG107" s="1505"/>
      <c r="DH107" s="1505"/>
      <c r="DI107" s="1505"/>
      <c r="DJ107" s="1505"/>
      <c r="DK107" s="1505"/>
      <c r="DL107" s="1505"/>
      <c r="DM107" s="1505"/>
      <c r="DN107" s="1505"/>
      <c r="DO107" s="1505"/>
      <c r="DP107" s="1505"/>
      <c r="DQ107" s="1505"/>
      <c r="DR107" s="1505"/>
      <c r="DS107" s="1505"/>
      <c r="DT107" s="1505"/>
      <c r="DU107" s="1505"/>
      <c r="DV107" s="1505"/>
      <c r="DW107" s="1505"/>
      <c r="DX107" s="1505"/>
      <c r="DY107" s="1505"/>
      <c r="DZ107" s="1505"/>
      <c r="EA107" s="1505"/>
    </row>
    <row r="108" spans="1:131" s="1506" customFormat="1">
      <c r="A108" s="1521"/>
      <c r="B108" s="1526" t="s">
        <v>2090</v>
      </c>
      <c r="C108" s="1531" t="s">
        <v>35</v>
      </c>
      <c r="D108" s="1510">
        <v>9</v>
      </c>
      <c r="E108" s="1532"/>
      <c r="F108" s="1512" t="str">
        <f t="shared" si="17"/>
        <v/>
      </c>
      <c r="G108" s="1505"/>
      <c r="H108" s="1505"/>
      <c r="I108" s="1505"/>
      <c r="J108" s="1505"/>
      <c r="K108" s="1505"/>
      <c r="L108" s="1505"/>
      <c r="M108" s="1505"/>
      <c r="N108" s="1505"/>
      <c r="O108" s="1505"/>
      <c r="P108" s="1505"/>
      <c r="Q108" s="1505"/>
      <c r="R108" s="1505"/>
      <c r="S108" s="1505"/>
      <c r="T108" s="1505"/>
      <c r="U108" s="1505"/>
      <c r="V108" s="1505"/>
      <c r="W108" s="1505"/>
      <c r="X108" s="1505"/>
      <c r="Y108" s="1505"/>
      <c r="Z108" s="1505"/>
      <c r="AA108" s="1505"/>
      <c r="AB108" s="1505"/>
      <c r="AC108" s="1505"/>
      <c r="AD108" s="1505"/>
      <c r="AE108" s="1505"/>
      <c r="AF108" s="1505"/>
      <c r="AG108" s="1505"/>
      <c r="AH108" s="1505"/>
      <c r="AI108" s="1505"/>
      <c r="AJ108" s="1505"/>
      <c r="AK108" s="1505"/>
      <c r="AL108" s="1505"/>
      <c r="AM108" s="1505"/>
      <c r="AN108" s="1505"/>
      <c r="AO108" s="1505"/>
      <c r="AP108" s="1505"/>
      <c r="AQ108" s="1505"/>
      <c r="AR108" s="1505"/>
      <c r="AS108" s="1505"/>
      <c r="AT108" s="1505"/>
      <c r="AU108" s="1505"/>
      <c r="AV108" s="1505"/>
      <c r="AW108" s="1505"/>
      <c r="AX108" s="1505"/>
      <c r="AY108" s="1505"/>
      <c r="AZ108" s="1505"/>
      <c r="BA108" s="1505"/>
      <c r="BB108" s="1505"/>
      <c r="BC108" s="1505"/>
      <c r="BD108" s="1505"/>
      <c r="BE108" s="1505"/>
      <c r="BF108" s="1505"/>
      <c r="BG108" s="1505"/>
      <c r="BH108" s="1505"/>
      <c r="BI108" s="1505"/>
      <c r="BJ108" s="1505"/>
      <c r="BK108" s="1505"/>
      <c r="BL108" s="1505"/>
      <c r="BM108" s="1505"/>
      <c r="BN108" s="1505"/>
      <c r="BO108" s="1505"/>
      <c r="BP108" s="1505"/>
      <c r="BQ108" s="1505"/>
      <c r="BR108" s="1505"/>
      <c r="BS108" s="1505"/>
      <c r="BT108" s="1505"/>
      <c r="BU108" s="1505"/>
      <c r="BV108" s="1505"/>
      <c r="BW108" s="1505"/>
      <c r="BX108" s="1505"/>
      <c r="BY108" s="1505"/>
      <c r="BZ108" s="1505"/>
      <c r="CA108" s="1505"/>
      <c r="CB108" s="1505"/>
      <c r="CC108" s="1505"/>
      <c r="CD108" s="1505"/>
      <c r="CE108" s="1505"/>
      <c r="CF108" s="1505"/>
      <c r="CG108" s="1505"/>
      <c r="CH108" s="1505"/>
      <c r="CI108" s="1505"/>
      <c r="CJ108" s="1505"/>
      <c r="CK108" s="1505"/>
      <c r="CL108" s="1505"/>
      <c r="CM108" s="1505"/>
      <c r="CN108" s="1505"/>
      <c r="CO108" s="1505"/>
      <c r="CP108" s="1505"/>
      <c r="CQ108" s="1505"/>
      <c r="CR108" s="1505"/>
      <c r="CS108" s="1505"/>
      <c r="CT108" s="1505"/>
      <c r="CU108" s="1505"/>
      <c r="CV108" s="1505"/>
      <c r="CW108" s="1505"/>
      <c r="CX108" s="1505"/>
      <c r="CY108" s="1505"/>
      <c r="CZ108" s="1505"/>
      <c r="DA108" s="1505"/>
      <c r="DB108" s="1505"/>
      <c r="DC108" s="1505"/>
      <c r="DD108" s="1505"/>
      <c r="DE108" s="1505"/>
      <c r="DF108" s="1505"/>
      <c r="DG108" s="1505"/>
      <c r="DH108" s="1505"/>
      <c r="DI108" s="1505"/>
      <c r="DJ108" s="1505"/>
      <c r="DK108" s="1505"/>
      <c r="DL108" s="1505"/>
      <c r="DM108" s="1505"/>
      <c r="DN108" s="1505"/>
      <c r="DO108" s="1505"/>
      <c r="DP108" s="1505"/>
      <c r="DQ108" s="1505"/>
      <c r="DR108" s="1505"/>
      <c r="DS108" s="1505"/>
      <c r="DT108" s="1505"/>
      <c r="DU108" s="1505"/>
      <c r="DV108" s="1505"/>
      <c r="DW108" s="1505"/>
      <c r="DX108" s="1505"/>
      <c r="DY108" s="1505"/>
      <c r="DZ108" s="1505"/>
      <c r="EA108" s="1505"/>
    </row>
    <row r="109" spans="1:131" s="1506" customFormat="1">
      <c r="A109" s="1521"/>
      <c r="B109" s="1526" t="s">
        <v>2089</v>
      </c>
      <c r="C109" s="1531" t="s">
        <v>35</v>
      </c>
      <c r="D109" s="1510">
        <v>7</v>
      </c>
      <c r="E109" s="1532"/>
      <c r="F109" s="1512" t="str">
        <f t="shared" si="17"/>
        <v/>
      </c>
      <c r="G109" s="1505"/>
      <c r="H109" s="1505"/>
      <c r="I109" s="1505"/>
      <c r="J109" s="1505"/>
      <c r="K109" s="1505"/>
      <c r="L109" s="1505"/>
      <c r="M109" s="1505"/>
      <c r="N109" s="1505"/>
      <c r="O109" s="1505"/>
      <c r="P109" s="1505"/>
      <c r="Q109" s="1505"/>
      <c r="R109" s="1505"/>
      <c r="S109" s="1505"/>
      <c r="T109" s="1505"/>
      <c r="U109" s="1505"/>
      <c r="V109" s="1505"/>
      <c r="W109" s="1505"/>
      <c r="X109" s="1505"/>
      <c r="Y109" s="1505"/>
      <c r="Z109" s="1505"/>
      <c r="AA109" s="1505"/>
      <c r="AB109" s="1505"/>
      <c r="AC109" s="1505"/>
      <c r="AD109" s="1505"/>
      <c r="AE109" s="1505"/>
      <c r="AF109" s="1505"/>
      <c r="AG109" s="1505"/>
      <c r="AH109" s="1505"/>
      <c r="AI109" s="1505"/>
      <c r="AJ109" s="1505"/>
      <c r="AK109" s="1505"/>
      <c r="AL109" s="1505"/>
      <c r="AM109" s="1505"/>
      <c r="AN109" s="1505"/>
      <c r="AO109" s="1505"/>
      <c r="AP109" s="1505"/>
      <c r="AQ109" s="1505"/>
      <c r="AR109" s="1505"/>
      <c r="AS109" s="1505"/>
      <c r="AT109" s="1505"/>
      <c r="AU109" s="1505"/>
      <c r="AV109" s="1505"/>
      <c r="AW109" s="1505"/>
      <c r="AX109" s="1505"/>
      <c r="AY109" s="1505"/>
      <c r="AZ109" s="1505"/>
      <c r="BA109" s="1505"/>
      <c r="BB109" s="1505"/>
      <c r="BC109" s="1505"/>
      <c r="BD109" s="1505"/>
      <c r="BE109" s="1505"/>
      <c r="BF109" s="1505"/>
      <c r="BG109" s="1505"/>
      <c r="BH109" s="1505"/>
      <c r="BI109" s="1505"/>
      <c r="BJ109" s="1505"/>
      <c r="BK109" s="1505"/>
      <c r="BL109" s="1505"/>
      <c r="BM109" s="1505"/>
      <c r="BN109" s="1505"/>
      <c r="BO109" s="1505"/>
      <c r="BP109" s="1505"/>
      <c r="BQ109" s="1505"/>
      <c r="BR109" s="1505"/>
      <c r="BS109" s="1505"/>
      <c r="BT109" s="1505"/>
      <c r="BU109" s="1505"/>
      <c r="BV109" s="1505"/>
      <c r="BW109" s="1505"/>
      <c r="BX109" s="1505"/>
      <c r="BY109" s="1505"/>
      <c r="BZ109" s="1505"/>
      <c r="CA109" s="1505"/>
      <c r="CB109" s="1505"/>
      <c r="CC109" s="1505"/>
      <c r="CD109" s="1505"/>
      <c r="CE109" s="1505"/>
      <c r="CF109" s="1505"/>
      <c r="CG109" s="1505"/>
      <c r="CH109" s="1505"/>
      <c r="CI109" s="1505"/>
      <c r="CJ109" s="1505"/>
      <c r="CK109" s="1505"/>
      <c r="CL109" s="1505"/>
      <c r="CM109" s="1505"/>
      <c r="CN109" s="1505"/>
      <c r="CO109" s="1505"/>
      <c r="CP109" s="1505"/>
      <c r="CQ109" s="1505"/>
      <c r="CR109" s="1505"/>
      <c r="CS109" s="1505"/>
      <c r="CT109" s="1505"/>
      <c r="CU109" s="1505"/>
      <c r="CV109" s="1505"/>
      <c r="CW109" s="1505"/>
      <c r="CX109" s="1505"/>
      <c r="CY109" s="1505"/>
      <c r="CZ109" s="1505"/>
      <c r="DA109" s="1505"/>
      <c r="DB109" s="1505"/>
      <c r="DC109" s="1505"/>
      <c r="DD109" s="1505"/>
      <c r="DE109" s="1505"/>
      <c r="DF109" s="1505"/>
      <c r="DG109" s="1505"/>
      <c r="DH109" s="1505"/>
      <c r="DI109" s="1505"/>
      <c r="DJ109" s="1505"/>
      <c r="DK109" s="1505"/>
      <c r="DL109" s="1505"/>
      <c r="DM109" s="1505"/>
      <c r="DN109" s="1505"/>
      <c r="DO109" s="1505"/>
      <c r="DP109" s="1505"/>
      <c r="DQ109" s="1505"/>
      <c r="DR109" s="1505"/>
      <c r="DS109" s="1505"/>
      <c r="DT109" s="1505"/>
      <c r="DU109" s="1505"/>
      <c r="DV109" s="1505"/>
      <c r="DW109" s="1505"/>
      <c r="DX109" s="1505"/>
      <c r="DY109" s="1505"/>
      <c r="DZ109" s="1505"/>
      <c r="EA109" s="1505"/>
    </row>
    <row r="110" spans="1:131" s="1506" customFormat="1">
      <c r="A110" s="1521"/>
      <c r="B110" s="1526" t="s">
        <v>2088</v>
      </c>
      <c r="C110" s="1531" t="s">
        <v>35</v>
      </c>
      <c r="D110" s="1510">
        <v>7</v>
      </c>
      <c r="E110" s="1532"/>
      <c r="F110" s="1512" t="str">
        <f t="shared" si="17"/>
        <v/>
      </c>
      <c r="G110" s="1505"/>
      <c r="H110" s="1505"/>
      <c r="I110" s="1505"/>
      <c r="J110" s="1505"/>
      <c r="K110" s="1505"/>
      <c r="L110" s="1505"/>
      <c r="M110" s="1505"/>
      <c r="N110" s="1505"/>
      <c r="O110" s="1505"/>
      <c r="P110" s="1505"/>
      <c r="Q110" s="1505"/>
      <c r="R110" s="1505"/>
      <c r="S110" s="1505"/>
      <c r="T110" s="1505"/>
      <c r="U110" s="1505"/>
      <c r="V110" s="1505"/>
      <c r="W110" s="1505"/>
      <c r="X110" s="1505"/>
      <c r="Y110" s="1505"/>
      <c r="Z110" s="1505"/>
      <c r="AA110" s="1505"/>
      <c r="AB110" s="1505"/>
      <c r="AC110" s="1505"/>
      <c r="AD110" s="1505"/>
      <c r="AE110" s="1505"/>
      <c r="AF110" s="1505"/>
      <c r="AG110" s="1505"/>
      <c r="AH110" s="1505"/>
      <c r="AI110" s="1505"/>
      <c r="AJ110" s="1505"/>
      <c r="AK110" s="1505"/>
      <c r="AL110" s="1505"/>
      <c r="AM110" s="1505"/>
      <c r="AN110" s="1505"/>
      <c r="AO110" s="1505"/>
      <c r="AP110" s="1505"/>
      <c r="AQ110" s="1505"/>
      <c r="AR110" s="1505"/>
      <c r="AS110" s="1505"/>
      <c r="AT110" s="1505"/>
      <c r="AU110" s="1505"/>
      <c r="AV110" s="1505"/>
      <c r="AW110" s="1505"/>
      <c r="AX110" s="1505"/>
      <c r="AY110" s="1505"/>
      <c r="AZ110" s="1505"/>
      <c r="BA110" s="1505"/>
      <c r="BB110" s="1505"/>
      <c r="BC110" s="1505"/>
      <c r="BD110" s="1505"/>
      <c r="BE110" s="1505"/>
      <c r="BF110" s="1505"/>
      <c r="BG110" s="1505"/>
      <c r="BH110" s="1505"/>
      <c r="BI110" s="1505"/>
      <c r="BJ110" s="1505"/>
      <c r="BK110" s="1505"/>
      <c r="BL110" s="1505"/>
      <c r="BM110" s="1505"/>
      <c r="BN110" s="1505"/>
      <c r="BO110" s="1505"/>
      <c r="BP110" s="1505"/>
      <c r="BQ110" s="1505"/>
      <c r="BR110" s="1505"/>
      <c r="BS110" s="1505"/>
      <c r="BT110" s="1505"/>
      <c r="BU110" s="1505"/>
      <c r="BV110" s="1505"/>
      <c r="BW110" s="1505"/>
      <c r="BX110" s="1505"/>
      <c r="BY110" s="1505"/>
      <c r="BZ110" s="1505"/>
      <c r="CA110" s="1505"/>
      <c r="CB110" s="1505"/>
      <c r="CC110" s="1505"/>
      <c r="CD110" s="1505"/>
      <c r="CE110" s="1505"/>
      <c r="CF110" s="1505"/>
      <c r="CG110" s="1505"/>
      <c r="CH110" s="1505"/>
      <c r="CI110" s="1505"/>
      <c r="CJ110" s="1505"/>
      <c r="CK110" s="1505"/>
      <c r="CL110" s="1505"/>
      <c r="CM110" s="1505"/>
      <c r="CN110" s="1505"/>
      <c r="CO110" s="1505"/>
      <c r="CP110" s="1505"/>
      <c r="CQ110" s="1505"/>
      <c r="CR110" s="1505"/>
      <c r="CS110" s="1505"/>
      <c r="CT110" s="1505"/>
      <c r="CU110" s="1505"/>
      <c r="CV110" s="1505"/>
      <c r="CW110" s="1505"/>
      <c r="CX110" s="1505"/>
      <c r="CY110" s="1505"/>
      <c r="CZ110" s="1505"/>
      <c r="DA110" s="1505"/>
      <c r="DB110" s="1505"/>
      <c r="DC110" s="1505"/>
      <c r="DD110" s="1505"/>
      <c r="DE110" s="1505"/>
      <c r="DF110" s="1505"/>
      <c r="DG110" s="1505"/>
      <c r="DH110" s="1505"/>
      <c r="DI110" s="1505"/>
      <c r="DJ110" s="1505"/>
      <c r="DK110" s="1505"/>
      <c r="DL110" s="1505"/>
      <c r="DM110" s="1505"/>
      <c r="DN110" s="1505"/>
      <c r="DO110" s="1505"/>
      <c r="DP110" s="1505"/>
      <c r="DQ110" s="1505"/>
      <c r="DR110" s="1505"/>
      <c r="DS110" s="1505"/>
      <c r="DT110" s="1505"/>
      <c r="DU110" s="1505"/>
      <c r="DV110" s="1505"/>
      <c r="DW110" s="1505"/>
      <c r="DX110" s="1505"/>
      <c r="DY110" s="1505"/>
      <c r="DZ110" s="1505"/>
      <c r="EA110" s="1505"/>
    </row>
    <row r="111" spans="1:131" s="1506" customFormat="1">
      <c r="A111" s="1521"/>
      <c r="B111" s="1526" t="s">
        <v>2087</v>
      </c>
      <c r="C111" s="1531" t="s">
        <v>35</v>
      </c>
      <c r="D111" s="1510">
        <v>7</v>
      </c>
      <c r="E111" s="1532"/>
      <c r="F111" s="1512" t="str">
        <f t="shared" si="17"/>
        <v/>
      </c>
      <c r="G111" s="1505"/>
      <c r="H111" s="1505"/>
      <c r="I111" s="1505"/>
      <c r="J111" s="1505"/>
      <c r="K111" s="1505"/>
      <c r="L111" s="1505"/>
      <c r="M111" s="1505"/>
      <c r="N111" s="1505"/>
      <c r="O111" s="1505"/>
      <c r="P111" s="1505"/>
      <c r="Q111" s="1505"/>
      <c r="R111" s="1505"/>
      <c r="S111" s="1505"/>
      <c r="T111" s="1505"/>
      <c r="U111" s="1505"/>
      <c r="V111" s="1505"/>
      <c r="W111" s="1505"/>
      <c r="X111" s="1505"/>
      <c r="Y111" s="1505"/>
      <c r="Z111" s="1505"/>
      <c r="AA111" s="1505"/>
      <c r="AB111" s="1505"/>
      <c r="AC111" s="1505"/>
      <c r="AD111" s="1505"/>
      <c r="AE111" s="1505"/>
      <c r="AF111" s="1505"/>
      <c r="AG111" s="1505"/>
      <c r="AH111" s="1505"/>
      <c r="AI111" s="1505"/>
      <c r="AJ111" s="1505"/>
      <c r="AK111" s="1505"/>
      <c r="AL111" s="1505"/>
      <c r="AM111" s="1505"/>
      <c r="AN111" s="1505"/>
      <c r="AO111" s="1505"/>
      <c r="AP111" s="1505"/>
      <c r="AQ111" s="1505"/>
      <c r="AR111" s="1505"/>
      <c r="AS111" s="1505"/>
      <c r="AT111" s="1505"/>
      <c r="AU111" s="1505"/>
      <c r="AV111" s="1505"/>
      <c r="AW111" s="1505"/>
      <c r="AX111" s="1505"/>
      <c r="AY111" s="1505"/>
      <c r="AZ111" s="1505"/>
      <c r="BA111" s="1505"/>
      <c r="BB111" s="1505"/>
      <c r="BC111" s="1505"/>
      <c r="BD111" s="1505"/>
      <c r="BE111" s="1505"/>
      <c r="BF111" s="1505"/>
      <c r="BG111" s="1505"/>
      <c r="BH111" s="1505"/>
      <c r="BI111" s="1505"/>
      <c r="BJ111" s="1505"/>
      <c r="BK111" s="1505"/>
      <c r="BL111" s="1505"/>
      <c r="BM111" s="1505"/>
      <c r="BN111" s="1505"/>
      <c r="BO111" s="1505"/>
      <c r="BP111" s="1505"/>
      <c r="BQ111" s="1505"/>
      <c r="BR111" s="1505"/>
      <c r="BS111" s="1505"/>
      <c r="BT111" s="1505"/>
      <c r="BU111" s="1505"/>
      <c r="BV111" s="1505"/>
      <c r="BW111" s="1505"/>
      <c r="BX111" s="1505"/>
      <c r="BY111" s="1505"/>
      <c r="BZ111" s="1505"/>
      <c r="CA111" s="1505"/>
      <c r="CB111" s="1505"/>
      <c r="CC111" s="1505"/>
      <c r="CD111" s="1505"/>
      <c r="CE111" s="1505"/>
      <c r="CF111" s="1505"/>
      <c r="CG111" s="1505"/>
      <c r="CH111" s="1505"/>
      <c r="CI111" s="1505"/>
      <c r="CJ111" s="1505"/>
      <c r="CK111" s="1505"/>
      <c r="CL111" s="1505"/>
      <c r="CM111" s="1505"/>
      <c r="CN111" s="1505"/>
      <c r="CO111" s="1505"/>
      <c r="CP111" s="1505"/>
      <c r="CQ111" s="1505"/>
      <c r="CR111" s="1505"/>
      <c r="CS111" s="1505"/>
      <c r="CT111" s="1505"/>
      <c r="CU111" s="1505"/>
      <c r="CV111" s="1505"/>
      <c r="CW111" s="1505"/>
      <c r="CX111" s="1505"/>
      <c r="CY111" s="1505"/>
      <c r="CZ111" s="1505"/>
      <c r="DA111" s="1505"/>
      <c r="DB111" s="1505"/>
      <c r="DC111" s="1505"/>
      <c r="DD111" s="1505"/>
      <c r="DE111" s="1505"/>
      <c r="DF111" s="1505"/>
      <c r="DG111" s="1505"/>
      <c r="DH111" s="1505"/>
      <c r="DI111" s="1505"/>
      <c r="DJ111" s="1505"/>
      <c r="DK111" s="1505"/>
      <c r="DL111" s="1505"/>
      <c r="DM111" s="1505"/>
      <c r="DN111" s="1505"/>
      <c r="DO111" s="1505"/>
      <c r="DP111" s="1505"/>
      <c r="DQ111" s="1505"/>
      <c r="DR111" s="1505"/>
      <c r="DS111" s="1505"/>
      <c r="DT111" s="1505"/>
      <c r="DU111" s="1505"/>
      <c r="DV111" s="1505"/>
      <c r="DW111" s="1505"/>
      <c r="DX111" s="1505"/>
      <c r="DY111" s="1505"/>
      <c r="DZ111" s="1505"/>
      <c r="EA111" s="1505"/>
    </row>
    <row r="112" spans="1:131" s="1506" customFormat="1">
      <c r="A112" s="1521"/>
      <c r="B112" s="1526"/>
      <c r="C112" s="1516"/>
      <c r="D112" s="1516"/>
      <c r="E112" s="1516"/>
      <c r="F112" s="1516"/>
      <c r="G112" s="1505"/>
      <c r="H112" s="1505"/>
      <c r="I112" s="1505"/>
      <c r="J112" s="1505"/>
      <c r="K112" s="1505"/>
      <c r="L112" s="1505"/>
      <c r="M112" s="1505"/>
      <c r="N112" s="1505"/>
      <c r="O112" s="1505"/>
      <c r="P112" s="1505"/>
      <c r="Q112" s="1505"/>
      <c r="R112" s="1505"/>
      <c r="S112" s="1505"/>
      <c r="T112" s="1505"/>
      <c r="U112" s="1505"/>
      <c r="V112" s="1505"/>
      <c r="W112" s="1505"/>
      <c r="X112" s="1505"/>
      <c r="Y112" s="1505"/>
      <c r="Z112" s="1505"/>
      <c r="AA112" s="1505"/>
      <c r="AB112" s="1505"/>
      <c r="AC112" s="1505"/>
      <c r="AD112" s="1505"/>
      <c r="AE112" s="1505"/>
      <c r="AF112" s="1505"/>
      <c r="AG112" s="1505"/>
      <c r="AH112" s="1505"/>
      <c r="AI112" s="1505"/>
      <c r="AJ112" s="1505"/>
      <c r="AK112" s="1505"/>
      <c r="AL112" s="1505"/>
      <c r="AM112" s="1505"/>
      <c r="AN112" s="1505"/>
      <c r="AO112" s="1505"/>
      <c r="AP112" s="1505"/>
      <c r="AQ112" s="1505"/>
      <c r="AR112" s="1505"/>
      <c r="AS112" s="1505"/>
      <c r="AT112" s="1505"/>
      <c r="AU112" s="1505"/>
      <c r="AV112" s="1505"/>
      <c r="AW112" s="1505"/>
      <c r="AX112" s="1505"/>
      <c r="AY112" s="1505"/>
      <c r="AZ112" s="1505"/>
      <c r="BA112" s="1505"/>
      <c r="BB112" s="1505"/>
      <c r="BC112" s="1505"/>
      <c r="BD112" s="1505"/>
      <c r="BE112" s="1505"/>
      <c r="BF112" s="1505"/>
      <c r="BG112" s="1505"/>
      <c r="BH112" s="1505"/>
      <c r="BI112" s="1505"/>
      <c r="BJ112" s="1505"/>
      <c r="BK112" s="1505"/>
      <c r="BL112" s="1505"/>
      <c r="BM112" s="1505"/>
      <c r="BN112" s="1505"/>
      <c r="BO112" s="1505"/>
      <c r="BP112" s="1505"/>
      <c r="BQ112" s="1505"/>
      <c r="BR112" s="1505"/>
      <c r="BS112" s="1505"/>
      <c r="BT112" s="1505"/>
      <c r="BU112" s="1505"/>
      <c r="BV112" s="1505"/>
      <c r="BW112" s="1505"/>
      <c r="BX112" s="1505"/>
      <c r="BY112" s="1505"/>
      <c r="BZ112" s="1505"/>
      <c r="CA112" s="1505"/>
      <c r="CB112" s="1505"/>
      <c r="CC112" s="1505"/>
      <c r="CD112" s="1505"/>
      <c r="CE112" s="1505"/>
      <c r="CF112" s="1505"/>
      <c r="CG112" s="1505"/>
      <c r="CH112" s="1505"/>
      <c r="CI112" s="1505"/>
      <c r="CJ112" s="1505"/>
      <c r="CK112" s="1505"/>
      <c r="CL112" s="1505"/>
      <c r="CM112" s="1505"/>
      <c r="CN112" s="1505"/>
      <c r="CO112" s="1505"/>
      <c r="CP112" s="1505"/>
      <c r="CQ112" s="1505"/>
      <c r="CR112" s="1505"/>
      <c r="CS112" s="1505"/>
      <c r="CT112" s="1505"/>
      <c r="CU112" s="1505"/>
      <c r="CV112" s="1505"/>
      <c r="CW112" s="1505"/>
      <c r="CX112" s="1505"/>
      <c r="CY112" s="1505"/>
      <c r="CZ112" s="1505"/>
      <c r="DA112" s="1505"/>
      <c r="DB112" s="1505"/>
      <c r="DC112" s="1505"/>
      <c r="DD112" s="1505"/>
      <c r="DE112" s="1505"/>
      <c r="DF112" s="1505"/>
      <c r="DG112" s="1505"/>
      <c r="DH112" s="1505"/>
      <c r="DI112" s="1505"/>
      <c r="DJ112" s="1505"/>
      <c r="DK112" s="1505"/>
      <c r="DL112" s="1505"/>
      <c r="DM112" s="1505"/>
      <c r="DN112" s="1505"/>
      <c r="DO112" s="1505"/>
      <c r="DP112" s="1505"/>
      <c r="DQ112" s="1505"/>
      <c r="DR112" s="1505"/>
      <c r="DS112" s="1505"/>
      <c r="DT112" s="1505"/>
      <c r="DU112" s="1505"/>
      <c r="DV112" s="1505"/>
      <c r="DW112" s="1505"/>
      <c r="DX112" s="1505"/>
      <c r="DY112" s="1505"/>
      <c r="DZ112" s="1505"/>
      <c r="EA112" s="1505"/>
    </row>
    <row r="113" spans="1:131" s="1506" customFormat="1" ht="102">
      <c r="A113" s="1521">
        <v>16</v>
      </c>
      <c r="B113" s="1508" t="s">
        <v>2086</v>
      </c>
      <c r="C113" s="1531"/>
      <c r="D113" s="1510"/>
      <c r="E113" s="1529"/>
      <c r="F113" s="1525" t="str">
        <f>IF(E113="","",ROUND(D113,2)*ROUND(E113,2))</f>
        <v/>
      </c>
      <c r="G113" s="1505"/>
      <c r="H113" s="1505"/>
      <c r="I113" s="1505"/>
      <c r="J113" s="1505"/>
      <c r="K113" s="1505"/>
      <c r="L113" s="1505"/>
      <c r="M113" s="1505"/>
      <c r="N113" s="1505"/>
      <c r="O113" s="1505"/>
      <c r="P113" s="1505"/>
      <c r="Q113" s="1505"/>
      <c r="R113" s="1505"/>
      <c r="S113" s="1505"/>
      <c r="T113" s="1505"/>
      <c r="U113" s="1505"/>
      <c r="V113" s="1505"/>
      <c r="W113" s="1505"/>
      <c r="X113" s="1505"/>
      <c r="Y113" s="1505"/>
      <c r="Z113" s="1505"/>
      <c r="AA113" s="1505"/>
      <c r="AB113" s="1505"/>
      <c r="AC113" s="1505"/>
      <c r="AD113" s="1505"/>
      <c r="AE113" s="1505"/>
      <c r="AF113" s="1505"/>
      <c r="AG113" s="1505"/>
      <c r="AH113" s="1505"/>
      <c r="AI113" s="1505"/>
      <c r="AJ113" s="1505"/>
      <c r="AK113" s="1505"/>
      <c r="AL113" s="1505"/>
      <c r="AM113" s="1505"/>
      <c r="AN113" s="1505"/>
      <c r="AO113" s="1505"/>
      <c r="AP113" s="1505"/>
      <c r="AQ113" s="1505"/>
      <c r="AR113" s="1505"/>
      <c r="AS113" s="1505"/>
      <c r="AT113" s="1505"/>
      <c r="AU113" s="1505"/>
      <c r="AV113" s="1505"/>
      <c r="AW113" s="1505"/>
      <c r="AX113" s="1505"/>
      <c r="AY113" s="1505"/>
      <c r="AZ113" s="1505"/>
      <c r="BA113" s="1505"/>
      <c r="BB113" s="1505"/>
      <c r="BC113" s="1505"/>
      <c r="BD113" s="1505"/>
      <c r="BE113" s="1505"/>
      <c r="BF113" s="1505"/>
      <c r="BG113" s="1505"/>
      <c r="BH113" s="1505"/>
      <c r="BI113" s="1505"/>
      <c r="BJ113" s="1505"/>
      <c r="BK113" s="1505"/>
      <c r="BL113" s="1505"/>
      <c r="BM113" s="1505"/>
      <c r="BN113" s="1505"/>
      <c r="BO113" s="1505"/>
      <c r="BP113" s="1505"/>
      <c r="BQ113" s="1505"/>
      <c r="BR113" s="1505"/>
      <c r="BS113" s="1505"/>
      <c r="BT113" s="1505"/>
      <c r="BU113" s="1505"/>
      <c r="BV113" s="1505"/>
      <c r="BW113" s="1505"/>
      <c r="BX113" s="1505"/>
      <c r="BY113" s="1505"/>
      <c r="BZ113" s="1505"/>
      <c r="CA113" s="1505"/>
      <c r="CB113" s="1505"/>
      <c r="CC113" s="1505"/>
      <c r="CD113" s="1505"/>
      <c r="CE113" s="1505"/>
      <c r="CF113" s="1505"/>
      <c r="CG113" s="1505"/>
      <c r="CH113" s="1505"/>
      <c r="CI113" s="1505"/>
      <c r="CJ113" s="1505"/>
      <c r="CK113" s="1505"/>
      <c r="CL113" s="1505"/>
      <c r="CM113" s="1505"/>
      <c r="CN113" s="1505"/>
      <c r="CO113" s="1505"/>
      <c r="CP113" s="1505"/>
      <c r="CQ113" s="1505"/>
      <c r="CR113" s="1505"/>
      <c r="CS113" s="1505"/>
      <c r="CT113" s="1505"/>
      <c r="CU113" s="1505"/>
      <c r="CV113" s="1505"/>
      <c r="CW113" s="1505"/>
      <c r="CX113" s="1505"/>
      <c r="CY113" s="1505"/>
      <c r="CZ113" s="1505"/>
      <c r="DA113" s="1505"/>
      <c r="DB113" s="1505"/>
      <c r="DC113" s="1505"/>
      <c r="DD113" s="1505"/>
      <c r="DE113" s="1505"/>
      <c r="DF113" s="1505"/>
      <c r="DG113" s="1505"/>
      <c r="DH113" s="1505"/>
      <c r="DI113" s="1505"/>
      <c r="DJ113" s="1505"/>
      <c r="DK113" s="1505"/>
      <c r="DL113" s="1505"/>
      <c r="DM113" s="1505"/>
      <c r="DN113" s="1505"/>
      <c r="DO113" s="1505"/>
      <c r="DP113" s="1505"/>
      <c r="DQ113" s="1505"/>
      <c r="DR113" s="1505"/>
      <c r="DS113" s="1505"/>
      <c r="DT113" s="1505"/>
      <c r="DU113" s="1505"/>
      <c r="DV113" s="1505"/>
      <c r="DW113" s="1505"/>
      <c r="DX113" s="1505"/>
      <c r="DY113" s="1505"/>
      <c r="DZ113" s="1505"/>
      <c r="EA113" s="1505"/>
    </row>
    <row r="114" spans="1:131" s="1506" customFormat="1">
      <c r="A114" s="1521"/>
      <c r="B114" s="1508" t="s">
        <v>2085</v>
      </c>
      <c r="C114" s="1531" t="s">
        <v>35</v>
      </c>
      <c r="D114" s="1510">
        <v>2</v>
      </c>
      <c r="E114" s="1529"/>
      <c r="F114" s="1525" t="str">
        <f t="shared" ref="F114" si="18">IF(E114="","",ROUND(D114,2)*ROUND(E114,2))</f>
        <v/>
      </c>
      <c r="G114" s="1505"/>
      <c r="H114" s="1505"/>
      <c r="I114" s="1505"/>
      <c r="J114" s="1505"/>
      <c r="K114" s="1505"/>
      <c r="L114" s="1505"/>
      <c r="M114" s="1505"/>
      <c r="N114" s="1505"/>
      <c r="O114" s="1505"/>
      <c r="P114" s="1505"/>
      <c r="Q114" s="1505"/>
      <c r="R114" s="1505"/>
      <c r="S114" s="1505"/>
      <c r="T114" s="1505"/>
      <c r="U114" s="1505"/>
      <c r="V114" s="1505"/>
      <c r="W114" s="1505"/>
      <c r="X114" s="1505"/>
      <c r="Y114" s="1505"/>
      <c r="Z114" s="1505"/>
      <c r="AA114" s="1505"/>
      <c r="AB114" s="1505"/>
      <c r="AC114" s="1505"/>
      <c r="AD114" s="1505"/>
      <c r="AE114" s="1505"/>
      <c r="AF114" s="1505"/>
      <c r="AG114" s="1505"/>
      <c r="AH114" s="1505"/>
      <c r="AI114" s="1505"/>
      <c r="AJ114" s="1505"/>
      <c r="AK114" s="1505"/>
      <c r="AL114" s="1505"/>
      <c r="AM114" s="1505"/>
      <c r="AN114" s="1505"/>
      <c r="AO114" s="1505"/>
      <c r="AP114" s="1505"/>
      <c r="AQ114" s="1505"/>
      <c r="AR114" s="1505"/>
      <c r="AS114" s="1505"/>
      <c r="AT114" s="1505"/>
      <c r="AU114" s="1505"/>
      <c r="AV114" s="1505"/>
      <c r="AW114" s="1505"/>
      <c r="AX114" s="1505"/>
      <c r="AY114" s="1505"/>
      <c r="AZ114" s="1505"/>
      <c r="BA114" s="1505"/>
      <c r="BB114" s="1505"/>
      <c r="BC114" s="1505"/>
      <c r="BD114" s="1505"/>
      <c r="BE114" s="1505"/>
      <c r="BF114" s="1505"/>
      <c r="BG114" s="1505"/>
      <c r="BH114" s="1505"/>
      <c r="BI114" s="1505"/>
      <c r="BJ114" s="1505"/>
      <c r="BK114" s="1505"/>
      <c r="BL114" s="1505"/>
      <c r="BM114" s="1505"/>
      <c r="BN114" s="1505"/>
      <c r="BO114" s="1505"/>
      <c r="BP114" s="1505"/>
      <c r="BQ114" s="1505"/>
      <c r="BR114" s="1505"/>
      <c r="BS114" s="1505"/>
      <c r="BT114" s="1505"/>
      <c r="BU114" s="1505"/>
      <c r="BV114" s="1505"/>
      <c r="BW114" s="1505"/>
      <c r="BX114" s="1505"/>
      <c r="BY114" s="1505"/>
      <c r="BZ114" s="1505"/>
      <c r="CA114" s="1505"/>
      <c r="CB114" s="1505"/>
      <c r="CC114" s="1505"/>
      <c r="CD114" s="1505"/>
      <c r="CE114" s="1505"/>
      <c r="CF114" s="1505"/>
      <c r="CG114" s="1505"/>
      <c r="CH114" s="1505"/>
      <c r="CI114" s="1505"/>
      <c r="CJ114" s="1505"/>
      <c r="CK114" s="1505"/>
      <c r="CL114" s="1505"/>
      <c r="CM114" s="1505"/>
      <c r="CN114" s="1505"/>
      <c r="CO114" s="1505"/>
      <c r="CP114" s="1505"/>
      <c r="CQ114" s="1505"/>
      <c r="CR114" s="1505"/>
      <c r="CS114" s="1505"/>
      <c r="CT114" s="1505"/>
      <c r="CU114" s="1505"/>
      <c r="CV114" s="1505"/>
      <c r="CW114" s="1505"/>
      <c r="CX114" s="1505"/>
      <c r="CY114" s="1505"/>
      <c r="CZ114" s="1505"/>
      <c r="DA114" s="1505"/>
      <c r="DB114" s="1505"/>
      <c r="DC114" s="1505"/>
      <c r="DD114" s="1505"/>
      <c r="DE114" s="1505"/>
      <c r="DF114" s="1505"/>
      <c r="DG114" s="1505"/>
      <c r="DH114" s="1505"/>
      <c r="DI114" s="1505"/>
      <c r="DJ114" s="1505"/>
      <c r="DK114" s="1505"/>
      <c r="DL114" s="1505"/>
      <c r="DM114" s="1505"/>
      <c r="DN114" s="1505"/>
      <c r="DO114" s="1505"/>
      <c r="DP114" s="1505"/>
      <c r="DQ114" s="1505"/>
      <c r="DR114" s="1505"/>
      <c r="DS114" s="1505"/>
      <c r="DT114" s="1505"/>
      <c r="DU114" s="1505"/>
      <c r="DV114" s="1505"/>
      <c r="DW114" s="1505"/>
      <c r="DX114" s="1505"/>
      <c r="DY114" s="1505"/>
      <c r="DZ114" s="1505"/>
      <c r="EA114" s="1505"/>
    </row>
    <row r="115" spans="1:131" s="1506" customFormat="1" ht="25.5">
      <c r="A115" s="1521"/>
      <c r="B115" s="1508" t="s">
        <v>2084</v>
      </c>
      <c r="C115" s="1531" t="s">
        <v>35</v>
      </c>
      <c r="D115" s="1510">
        <v>2</v>
      </c>
      <c r="E115" s="1529"/>
      <c r="F115" s="1525" t="str">
        <f>IF(E115="","",ROUND(D115,2)*ROUND(E115,2))</f>
        <v/>
      </c>
      <c r="G115" s="1505"/>
      <c r="H115" s="1505"/>
      <c r="I115" s="1505"/>
      <c r="J115" s="1505"/>
      <c r="K115" s="1505"/>
      <c r="L115" s="1505"/>
      <c r="M115" s="1505"/>
      <c r="N115" s="1505"/>
      <c r="O115" s="1505"/>
      <c r="P115" s="1505"/>
      <c r="Q115" s="1505"/>
      <c r="R115" s="1505"/>
      <c r="S115" s="1505"/>
      <c r="T115" s="1505"/>
      <c r="U115" s="1505"/>
      <c r="V115" s="1505"/>
      <c r="W115" s="1505"/>
      <c r="X115" s="1505"/>
      <c r="Y115" s="1505"/>
      <c r="Z115" s="1505"/>
      <c r="AA115" s="1505"/>
      <c r="AB115" s="1505"/>
      <c r="AC115" s="1505"/>
      <c r="AD115" s="1505"/>
      <c r="AE115" s="1505"/>
      <c r="AF115" s="1505"/>
      <c r="AG115" s="1505"/>
      <c r="AH115" s="1505"/>
      <c r="AI115" s="1505"/>
      <c r="AJ115" s="1505"/>
      <c r="AK115" s="1505"/>
      <c r="AL115" s="1505"/>
      <c r="AM115" s="1505"/>
      <c r="AN115" s="1505"/>
      <c r="AO115" s="1505"/>
      <c r="AP115" s="1505"/>
      <c r="AQ115" s="1505"/>
      <c r="AR115" s="1505"/>
      <c r="AS115" s="1505"/>
      <c r="AT115" s="1505"/>
      <c r="AU115" s="1505"/>
      <c r="AV115" s="1505"/>
      <c r="AW115" s="1505"/>
      <c r="AX115" s="1505"/>
      <c r="AY115" s="1505"/>
      <c r="AZ115" s="1505"/>
      <c r="BA115" s="1505"/>
      <c r="BB115" s="1505"/>
      <c r="BC115" s="1505"/>
      <c r="BD115" s="1505"/>
      <c r="BE115" s="1505"/>
      <c r="BF115" s="1505"/>
      <c r="BG115" s="1505"/>
      <c r="BH115" s="1505"/>
      <c r="BI115" s="1505"/>
      <c r="BJ115" s="1505"/>
      <c r="BK115" s="1505"/>
      <c r="BL115" s="1505"/>
      <c r="BM115" s="1505"/>
      <c r="BN115" s="1505"/>
      <c r="BO115" s="1505"/>
      <c r="BP115" s="1505"/>
      <c r="BQ115" s="1505"/>
      <c r="BR115" s="1505"/>
      <c r="BS115" s="1505"/>
      <c r="BT115" s="1505"/>
      <c r="BU115" s="1505"/>
      <c r="BV115" s="1505"/>
      <c r="BW115" s="1505"/>
      <c r="BX115" s="1505"/>
      <c r="BY115" s="1505"/>
      <c r="BZ115" s="1505"/>
      <c r="CA115" s="1505"/>
      <c r="CB115" s="1505"/>
      <c r="CC115" s="1505"/>
      <c r="CD115" s="1505"/>
      <c r="CE115" s="1505"/>
      <c r="CF115" s="1505"/>
      <c r="CG115" s="1505"/>
      <c r="CH115" s="1505"/>
      <c r="CI115" s="1505"/>
      <c r="CJ115" s="1505"/>
      <c r="CK115" s="1505"/>
      <c r="CL115" s="1505"/>
      <c r="CM115" s="1505"/>
      <c r="CN115" s="1505"/>
      <c r="CO115" s="1505"/>
      <c r="CP115" s="1505"/>
      <c r="CQ115" s="1505"/>
      <c r="CR115" s="1505"/>
      <c r="CS115" s="1505"/>
      <c r="CT115" s="1505"/>
      <c r="CU115" s="1505"/>
      <c r="CV115" s="1505"/>
      <c r="CW115" s="1505"/>
      <c r="CX115" s="1505"/>
      <c r="CY115" s="1505"/>
      <c r="CZ115" s="1505"/>
      <c r="DA115" s="1505"/>
      <c r="DB115" s="1505"/>
      <c r="DC115" s="1505"/>
      <c r="DD115" s="1505"/>
      <c r="DE115" s="1505"/>
      <c r="DF115" s="1505"/>
      <c r="DG115" s="1505"/>
      <c r="DH115" s="1505"/>
      <c r="DI115" s="1505"/>
      <c r="DJ115" s="1505"/>
      <c r="DK115" s="1505"/>
      <c r="DL115" s="1505"/>
      <c r="DM115" s="1505"/>
      <c r="DN115" s="1505"/>
      <c r="DO115" s="1505"/>
      <c r="DP115" s="1505"/>
      <c r="DQ115" s="1505"/>
      <c r="DR115" s="1505"/>
      <c r="DS115" s="1505"/>
      <c r="DT115" s="1505"/>
      <c r="DU115" s="1505"/>
      <c r="DV115" s="1505"/>
      <c r="DW115" s="1505"/>
      <c r="DX115" s="1505"/>
      <c r="DY115" s="1505"/>
      <c r="DZ115" s="1505"/>
      <c r="EA115" s="1505"/>
    </row>
    <row r="116" spans="1:131" s="1506" customFormat="1">
      <c r="A116" s="1521"/>
      <c r="B116" s="1526"/>
      <c r="C116" s="1516"/>
      <c r="D116" s="1516"/>
      <c r="E116" s="1516"/>
      <c r="F116" s="1516"/>
      <c r="G116" s="1505"/>
      <c r="H116" s="1505"/>
      <c r="I116" s="1505"/>
      <c r="J116" s="1505"/>
      <c r="K116" s="1505"/>
      <c r="L116" s="1505"/>
      <c r="M116" s="1505"/>
      <c r="N116" s="1505"/>
      <c r="O116" s="1505"/>
      <c r="P116" s="1505"/>
      <c r="Q116" s="1505"/>
      <c r="R116" s="1505"/>
      <c r="S116" s="1505"/>
      <c r="T116" s="1505"/>
      <c r="U116" s="1505"/>
      <c r="V116" s="1505"/>
      <c r="W116" s="1505"/>
      <c r="X116" s="1505"/>
      <c r="Y116" s="1505"/>
      <c r="Z116" s="1505"/>
      <c r="AA116" s="1505"/>
      <c r="AB116" s="1505"/>
      <c r="AC116" s="1505"/>
      <c r="AD116" s="1505"/>
      <c r="AE116" s="1505"/>
      <c r="AF116" s="1505"/>
      <c r="AG116" s="1505"/>
      <c r="AH116" s="1505"/>
      <c r="AI116" s="1505"/>
      <c r="AJ116" s="1505"/>
      <c r="AK116" s="1505"/>
      <c r="AL116" s="1505"/>
      <c r="AM116" s="1505"/>
      <c r="AN116" s="1505"/>
      <c r="AO116" s="1505"/>
      <c r="AP116" s="1505"/>
      <c r="AQ116" s="1505"/>
      <c r="AR116" s="1505"/>
      <c r="AS116" s="1505"/>
      <c r="AT116" s="1505"/>
      <c r="AU116" s="1505"/>
      <c r="AV116" s="1505"/>
      <c r="AW116" s="1505"/>
      <c r="AX116" s="1505"/>
      <c r="AY116" s="1505"/>
      <c r="AZ116" s="1505"/>
      <c r="BA116" s="1505"/>
      <c r="BB116" s="1505"/>
      <c r="BC116" s="1505"/>
      <c r="BD116" s="1505"/>
      <c r="BE116" s="1505"/>
      <c r="BF116" s="1505"/>
      <c r="BG116" s="1505"/>
      <c r="BH116" s="1505"/>
      <c r="BI116" s="1505"/>
      <c r="BJ116" s="1505"/>
      <c r="BK116" s="1505"/>
      <c r="BL116" s="1505"/>
      <c r="BM116" s="1505"/>
      <c r="BN116" s="1505"/>
      <c r="BO116" s="1505"/>
      <c r="BP116" s="1505"/>
      <c r="BQ116" s="1505"/>
      <c r="BR116" s="1505"/>
      <c r="BS116" s="1505"/>
      <c r="BT116" s="1505"/>
      <c r="BU116" s="1505"/>
      <c r="BV116" s="1505"/>
      <c r="BW116" s="1505"/>
      <c r="BX116" s="1505"/>
      <c r="BY116" s="1505"/>
      <c r="BZ116" s="1505"/>
      <c r="CA116" s="1505"/>
      <c r="CB116" s="1505"/>
      <c r="CC116" s="1505"/>
      <c r="CD116" s="1505"/>
      <c r="CE116" s="1505"/>
      <c r="CF116" s="1505"/>
      <c r="CG116" s="1505"/>
      <c r="CH116" s="1505"/>
      <c r="CI116" s="1505"/>
      <c r="CJ116" s="1505"/>
      <c r="CK116" s="1505"/>
      <c r="CL116" s="1505"/>
      <c r="CM116" s="1505"/>
      <c r="CN116" s="1505"/>
      <c r="CO116" s="1505"/>
      <c r="CP116" s="1505"/>
      <c r="CQ116" s="1505"/>
      <c r="CR116" s="1505"/>
      <c r="CS116" s="1505"/>
      <c r="CT116" s="1505"/>
      <c r="CU116" s="1505"/>
      <c r="CV116" s="1505"/>
      <c r="CW116" s="1505"/>
      <c r="CX116" s="1505"/>
      <c r="CY116" s="1505"/>
      <c r="CZ116" s="1505"/>
      <c r="DA116" s="1505"/>
      <c r="DB116" s="1505"/>
      <c r="DC116" s="1505"/>
      <c r="DD116" s="1505"/>
      <c r="DE116" s="1505"/>
      <c r="DF116" s="1505"/>
      <c r="DG116" s="1505"/>
      <c r="DH116" s="1505"/>
      <c r="DI116" s="1505"/>
      <c r="DJ116" s="1505"/>
      <c r="DK116" s="1505"/>
      <c r="DL116" s="1505"/>
      <c r="DM116" s="1505"/>
      <c r="DN116" s="1505"/>
      <c r="DO116" s="1505"/>
      <c r="DP116" s="1505"/>
      <c r="DQ116" s="1505"/>
      <c r="DR116" s="1505"/>
      <c r="DS116" s="1505"/>
      <c r="DT116" s="1505"/>
      <c r="DU116" s="1505"/>
      <c r="DV116" s="1505"/>
      <c r="DW116" s="1505"/>
      <c r="DX116" s="1505"/>
      <c r="DY116" s="1505"/>
      <c r="DZ116" s="1505"/>
      <c r="EA116" s="1505"/>
    </row>
    <row r="117" spans="1:131" s="1506" customFormat="1" ht="89.25">
      <c r="A117" s="1521">
        <v>17</v>
      </c>
      <c r="B117" s="1508" t="s">
        <v>2083</v>
      </c>
      <c r="C117" s="1531"/>
      <c r="D117" s="1510"/>
      <c r="E117" s="1529"/>
      <c r="F117" s="1525"/>
      <c r="G117" s="1505"/>
      <c r="H117" s="1505"/>
      <c r="I117" s="1505"/>
      <c r="J117" s="1505"/>
      <c r="K117" s="1505"/>
      <c r="L117" s="1505"/>
      <c r="M117" s="1505"/>
      <c r="N117" s="1505"/>
      <c r="O117" s="1505"/>
      <c r="P117" s="1505"/>
      <c r="Q117" s="1505"/>
      <c r="R117" s="1505"/>
      <c r="S117" s="1505"/>
      <c r="T117" s="1505"/>
      <c r="U117" s="1505"/>
      <c r="V117" s="1505"/>
      <c r="W117" s="1505"/>
      <c r="X117" s="1505"/>
      <c r="Y117" s="1505"/>
      <c r="Z117" s="1505"/>
      <c r="AA117" s="1505"/>
      <c r="AB117" s="1505"/>
      <c r="AC117" s="1505"/>
      <c r="AD117" s="1505"/>
      <c r="AE117" s="1505"/>
      <c r="AF117" s="1505"/>
      <c r="AG117" s="1505"/>
      <c r="AH117" s="1505"/>
      <c r="AI117" s="1505"/>
      <c r="AJ117" s="1505"/>
      <c r="AK117" s="1505"/>
      <c r="AL117" s="1505"/>
      <c r="AM117" s="1505"/>
      <c r="AN117" s="1505"/>
      <c r="AO117" s="1505"/>
      <c r="AP117" s="1505"/>
      <c r="AQ117" s="1505"/>
      <c r="AR117" s="1505"/>
      <c r="AS117" s="1505"/>
      <c r="AT117" s="1505"/>
      <c r="AU117" s="1505"/>
      <c r="AV117" s="1505"/>
      <c r="AW117" s="1505"/>
      <c r="AX117" s="1505"/>
      <c r="AY117" s="1505"/>
      <c r="AZ117" s="1505"/>
      <c r="BA117" s="1505"/>
      <c r="BB117" s="1505"/>
      <c r="BC117" s="1505"/>
      <c r="BD117" s="1505"/>
      <c r="BE117" s="1505"/>
      <c r="BF117" s="1505"/>
      <c r="BG117" s="1505"/>
      <c r="BH117" s="1505"/>
      <c r="BI117" s="1505"/>
      <c r="BJ117" s="1505"/>
      <c r="BK117" s="1505"/>
      <c r="BL117" s="1505"/>
      <c r="BM117" s="1505"/>
      <c r="BN117" s="1505"/>
      <c r="BO117" s="1505"/>
      <c r="BP117" s="1505"/>
      <c r="BQ117" s="1505"/>
      <c r="BR117" s="1505"/>
      <c r="BS117" s="1505"/>
      <c r="BT117" s="1505"/>
      <c r="BU117" s="1505"/>
      <c r="BV117" s="1505"/>
      <c r="BW117" s="1505"/>
      <c r="BX117" s="1505"/>
      <c r="BY117" s="1505"/>
      <c r="BZ117" s="1505"/>
      <c r="CA117" s="1505"/>
      <c r="CB117" s="1505"/>
      <c r="CC117" s="1505"/>
      <c r="CD117" s="1505"/>
      <c r="CE117" s="1505"/>
      <c r="CF117" s="1505"/>
      <c r="CG117" s="1505"/>
      <c r="CH117" s="1505"/>
      <c r="CI117" s="1505"/>
      <c r="CJ117" s="1505"/>
      <c r="CK117" s="1505"/>
      <c r="CL117" s="1505"/>
      <c r="CM117" s="1505"/>
      <c r="CN117" s="1505"/>
      <c r="CO117" s="1505"/>
      <c r="CP117" s="1505"/>
      <c r="CQ117" s="1505"/>
      <c r="CR117" s="1505"/>
      <c r="CS117" s="1505"/>
      <c r="CT117" s="1505"/>
      <c r="CU117" s="1505"/>
      <c r="CV117" s="1505"/>
      <c r="CW117" s="1505"/>
      <c r="CX117" s="1505"/>
      <c r="CY117" s="1505"/>
      <c r="CZ117" s="1505"/>
      <c r="DA117" s="1505"/>
      <c r="DB117" s="1505"/>
      <c r="DC117" s="1505"/>
      <c r="DD117" s="1505"/>
      <c r="DE117" s="1505"/>
      <c r="DF117" s="1505"/>
      <c r="DG117" s="1505"/>
      <c r="DH117" s="1505"/>
      <c r="DI117" s="1505"/>
      <c r="DJ117" s="1505"/>
      <c r="DK117" s="1505"/>
      <c r="DL117" s="1505"/>
      <c r="DM117" s="1505"/>
      <c r="DN117" s="1505"/>
      <c r="DO117" s="1505"/>
      <c r="DP117" s="1505"/>
      <c r="DQ117" s="1505"/>
      <c r="DR117" s="1505"/>
      <c r="DS117" s="1505"/>
      <c r="DT117" s="1505"/>
      <c r="DU117" s="1505"/>
      <c r="DV117" s="1505"/>
      <c r="DW117" s="1505"/>
      <c r="DX117" s="1505"/>
      <c r="DY117" s="1505"/>
      <c r="DZ117" s="1505"/>
      <c r="EA117" s="1505"/>
    </row>
    <row r="118" spans="1:131" s="1506" customFormat="1">
      <c r="A118" s="1521"/>
      <c r="B118" s="1526" t="s">
        <v>2082</v>
      </c>
      <c r="C118" s="1531"/>
      <c r="D118" s="1510"/>
      <c r="E118" s="1529"/>
      <c r="F118" s="1525"/>
      <c r="G118" s="1505"/>
      <c r="H118" s="1505"/>
      <c r="I118" s="1505"/>
      <c r="J118" s="1505"/>
      <c r="K118" s="1505"/>
      <c r="L118" s="1505"/>
      <c r="M118" s="1505"/>
      <c r="N118" s="1505"/>
      <c r="O118" s="1505"/>
      <c r="P118" s="1505"/>
      <c r="Q118" s="1505"/>
      <c r="R118" s="1505"/>
      <c r="S118" s="1505"/>
      <c r="T118" s="1505"/>
      <c r="U118" s="1505"/>
      <c r="V118" s="1505"/>
      <c r="W118" s="1505"/>
      <c r="X118" s="1505"/>
      <c r="Y118" s="1505"/>
      <c r="Z118" s="1505"/>
      <c r="AA118" s="1505"/>
      <c r="AB118" s="1505"/>
      <c r="AC118" s="1505"/>
      <c r="AD118" s="1505"/>
      <c r="AE118" s="1505"/>
      <c r="AF118" s="1505"/>
      <c r="AG118" s="1505"/>
      <c r="AH118" s="1505"/>
      <c r="AI118" s="1505"/>
      <c r="AJ118" s="1505"/>
      <c r="AK118" s="1505"/>
      <c r="AL118" s="1505"/>
      <c r="AM118" s="1505"/>
      <c r="AN118" s="1505"/>
      <c r="AO118" s="1505"/>
      <c r="AP118" s="1505"/>
      <c r="AQ118" s="1505"/>
      <c r="AR118" s="1505"/>
      <c r="AS118" s="1505"/>
      <c r="AT118" s="1505"/>
      <c r="AU118" s="1505"/>
      <c r="AV118" s="1505"/>
      <c r="AW118" s="1505"/>
      <c r="AX118" s="1505"/>
      <c r="AY118" s="1505"/>
      <c r="AZ118" s="1505"/>
      <c r="BA118" s="1505"/>
      <c r="BB118" s="1505"/>
      <c r="BC118" s="1505"/>
      <c r="BD118" s="1505"/>
      <c r="BE118" s="1505"/>
      <c r="BF118" s="1505"/>
      <c r="BG118" s="1505"/>
      <c r="BH118" s="1505"/>
      <c r="BI118" s="1505"/>
      <c r="BJ118" s="1505"/>
      <c r="BK118" s="1505"/>
      <c r="BL118" s="1505"/>
      <c r="BM118" s="1505"/>
      <c r="BN118" s="1505"/>
      <c r="BO118" s="1505"/>
      <c r="BP118" s="1505"/>
      <c r="BQ118" s="1505"/>
      <c r="BR118" s="1505"/>
      <c r="BS118" s="1505"/>
      <c r="BT118" s="1505"/>
      <c r="BU118" s="1505"/>
      <c r="BV118" s="1505"/>
      <c r="BW118" s="1505"/>
      <c r="BX118" s="1505"/>
      <c r="BY118" s="1505"/>
      <c r="BZ118" s="1505"/>
      <c r="CA118" s="1505"/>
      <c r="CB118" s="1505"/>
      <c r="CC118" s="1505"/>
      <c r="CD118" s="1505"/>
      <c r="CE118" s="1505"/>
      <c r="CF118" s="1505"/>
      <c r="CG118" s="1505"/>
      <c r="CH118" s="1505"/>
      <c r="CI118" s="1505"/>
      <c r="CJ118" s="1505"/>
      <c r="CK118" s="1505"/>
      <c r="CL118" s="1505"/>
      <c r="CM118" s="1505"/>
      <c r="CN118" s="1505"/>
      <c r="CO118" s="1505"/>
      <c r="CP118" s="1505"/>
      <c r="CQ118" s="1505"/>
      <c r="CR118" s="1505"/>
      <c r="CS118" s="1505"/>
      <c r="CT118" s="1505"/>
      <c r="CU118" s="1505"/>
      <c r="CV118" s="1505"/>
      <c r="CW118" s="1505"/>
      <c r="CX118" s="1505"/>
      <c r="CY118" s="1505"/>
      <c r="CZ118" s="1505"/>
      <c r="DA118" s="1505"/>
      <c r="DB118" s="1505"/>
      <c r="DC118" s="1505"/>
      <c r="DD118" s="1505"/>
      <c r="DE118" s="1505"/>
      <c r="DF118" s="1505"/>
      <c r="DG118" s="1505"/>
      <c r="DH118" s="1505"/>
      <c r="DI118" s="1505"/>
      <c r="DJ118" s="1505"/>
      <c r="DK118" s="1505"/>
      <c r="DL118" s="1505"/>
      <c r="DM118" s="1505"/>
      <c r="DN118" s="1505"/>
      <c r="DO118" s="1505"/>
      <c r="DP118" s="1505"/>
      <c r="DQ118" s="1505"/>
      <c r="DR118" s="1505"/>
      <c r="DS118" s="1505"/>
      <c r="DT118" s="1505"/>
      <c r="DU118" s="1505"/>
      <c r="DV118" s="1505"/>
      <c r="DW118" s="1505"/>
      <c r="DX118" s="1505"/>
      <c r="DY118" s="1505"/>
      <c r="DZ118" s="1505"/>
      <c r="EA118" s="1505"/>
    </row>
    <row r="119" spans="1:131" s="1506" customFormat="1">
      <c r="A119" s="1521"/>
      <c r="B119" s="1508" t="s">
        <v>2081</v>
      </c>
      <c r="C119" s="1531" t="s">
        <v>35</v>
      </c>
      <c r="D119" s="1510">
        <v>2</v>
      </c>
      <c r="E119" s="1529"/>
      <c r="F119" s="1525">
        <f>ROUND(D119*E119,2)</f>
        <v>0</v>
      </c>
      <c r="G119" s="1505"/>
      <c r="H119" s="1505"/>
      <c r="I119" s="1505"/>
      <c r="J119" s="1505"/>
      <c r="K119" s="1505"/>
      <c r="L119" s="1505"/>
      <c r="M119" s="1505"/>
      <c r="N119" s="1505"/>
      <c r="O119" s="1505"/>
      <c r="P119" s="1505"/>
      <c r="Q119" s="1505"/>
      <c r="R119" s="1505"/>
      <c r="S119" s="1505"/>
      <c r="T119" s="1505"/>
      <c r="U119" s="1505"/>
      <c r="V119" s="1505"/>
      <c r="W119" s="1505"/>
      <c r="X119" s="1505"/>
      <c r="Y119" s="1505"/>
      <c r="Z119" s="1505"/>
      <c r="AA119" s="1505"/>
      <c r="AB119" s="1505"/>
      <c r="AC119" s="1505"/>
      <c r="AD119" s="1505"/>
      <c r="AE119" s="1505"/>
      <c r="AF119" s="1505"/>
      <c r="AG119" s="1505"/>
      <c r="AH119" s="1505"/>
      <c r="AI119" s="1505"/>
      <c r="AJ119" s="1505"/>
      <c r="AK119" s="1505"/>
      <c r="AL119" s="1505"/>
      <c r="AM119" s="1505"/>
      <c r="AN119" s="1505"/>
      <c r="AO119" s="1505"/>
      <c r="AP119" s="1505"/>
      <c r="AQ119" s="1505"/>
      <c r="AR119" s="1505"/>
      <c r="AS119" s="1505"/>
      <c r="AT119" s="1505"/>
      <c r="AU119" s="1505"/>
      <c r="AV119" s="1505"/>
      <c r="AW119" s="1505"/>
      <c r="AX119" s="1505"/>
      <c r="AY119" s="1505"/>
      <c r="AZ119" s="1505"/>
      <c r="BA119" s="1505"/>
      <c r="BB119" s="1505"/>
      <c r="BC119" s="1505"/>
      <c r="BD119" s="1505"/>
      <c r="BE119" s="1505"/>
      <c r="BF119" s="1505"/>
      <c r="BG119" s="1505"/>
      <c r="BH119" s="1505"/>
      <c r="BI119" s="1505"/>
      <c r="BJ119" s="1505"/>
      <c r="BK119" s="1505"/>
      <c r="BL119" s="1505"/>
      <c r="BM119" s="1505"/>
      <c r="BN119" s="1505"/>
      <c r="BO119" s="1505"/>
      <c r="BP119" s="1505"/>
      <c r="BQ119" s="1505"/>
      <c r="BR119" s="1505"/>
      <c r="BS119" s="1505"/>
      <c r="BT119" s="1505"/>
      <c r="BU119" s="1505"/>
      <c r="BV119" s="1505"/>
      <c r="BW119" s="1505"/>
      <c r="BX119" s="1505"/>
      <c r="BY119" s="1505"/>
      <c r="BZ119" s="1505"/>
      <c r="CA119" s="1505"/>
      <c r="CB119" s="1505"/>
      <c r="CC119" s="1505"/>
      <c r="CD119" s="1505"/>
      <c r="CE119" s="1505"/>
      <c r="CF119" s="1505"/>
      <c r="CG119" s="1505"/>
      <c r="CH119" s="1505"/>
      <c r="CI119" s="1505"/>
      <c r="CJ119" s="1505"/>
      <c r="CK119" s="1505"/>
      <c r="CL119" s="1505"/>
      <c r="CM119" s="1505"/>
      <c r="CN119" s="1505"/>
      <c r="CO119" s="1505"/>
      <c r="CP119" s="1505"/>
      <c r="CQ119" s="1505"/>
      <c r="CR119" s="1505"/>
      <c r="CS119" s="1505"/>
      <c r="CT119" s="1505"/>
      <c r="CU119" s="1505"/>
      <c r="CV119" s="1505"/>
      <c r="CW119" s="1505"/>
      <c r="CX119" s="1505"/>
      <c r="CY119" s="1505"/>
      <c r="CZ119" s="1505"/>
      <c r="DA119" s="1505"/>
      <c r="DB119" s="1505"/>
      <c r="DC119" s="1505"/>
      <c r="DD119" s="1505"/>
      <c r="DE119" s="1505"/>
      <c r="DF119" s="1505"/>
      <c r="DG119" s="1505"/>
      <c r="DH119" s="1505"/>
      <c r="DI119" s="1505"/>
      <c r="DJ119" s="1505"/>
      <c r="DK119" s="1505"/>
      <c r="DL119" s="1505"/>
      <c r="DM119" s="1505"/>
      <c r="DN119" s="1505"/>
      <c r="DO119" s="1505"/>
      <c r="DP119" s="1505"/>
      <c r="DQ119" s="1505"/>
      <c r="DR119" s="1505"/>
      <c r="DS119" s="1505"/>
      <c r="DT119" s="1505"/>
      <c r="DU119" s="1505"/>
      <c r="DV119" s="1505"/>
      <c r="DW119" s="1505"/>
      <c r="DX119" s="1505"/>
      <c r="DY119" s="1505"/>
      <c r="DZ119" s="1505"/>
      <c r="EA119" s="1505"/>
    </row>
    <row r="120" spans="1:131" s="1506" customFormat="1">
      <c r="A120" s="1521"/>
      <c r="B120" s="1508"/>
      <c r="C120" s="1531"/>
      <c r="D120" s="1510"/>
      <c r="E120" s="1529"/>
      <c r="F120" s="1525"/>
      <c r="G120" s="1505"/>
      <c r="H120" s="1505"/>
      <c r="I120" s="1505"/>
      <c r="J120" s="1505"/>
      <c r="K120" s="1505"/>
      <c r="L120" s="1505"/>
      <c r="M120" s="1505"/>
      <c r="N120" s="1505"/>
      <c r="O120" s="1505"/>
      <c r="P120" s="1505"/>
      <c r="Q120" s="1505"/>
      <c r="R120" s="1505"/>
      <c r="S120" s="1505"/>
      <c r="T120" s="1505"/>
      <c r="U120" s="1505"/>
      <c r="V120" s="1505"/>
      <c r="W120" s="1505"/>
      <c r="X120" s="1505"/>
      <c r="Y120" s="1505"/>
      <c r="Z120" s="1505"/>
      <c r="AA120" s="1505"/>
      <c r="AB120" s="1505"/>
      <c r="AC120" s="1505"/>
      <c r="AD120" s="1505"/>
      <c r="AE120" s="1505"/>
      <c r="AF120" s="1505"/>
      <c r="AG120" s="1505"/>
      <c r="AH120" s="1505"/>
      <c r="AI120" s="1505"/>
      <c r="AJ120" s="1505"/>
      <c r="AK120" s="1505"/>
      <c r="AL120" s="1505"/>
      <c r="AM120" s="1505"/>
      <c r="AN120" s="1505"/>
      <c r="AO120" s="1505"/>
      <c r="AP120" s="1505"/>
      <c r="AQ120" s="1505"/>
      <c r="AR120" s="1505"/>
      <c r="AS120" s="1505"/>
      <c r="AT120" s="1505"/>
      <c r="AU120" s="1505"/>
      <c r="AV120" s="1505"/>
      <c r="AW120" s="1505"/>
      <c r="AX120" s="1505"/>
      <c r="AY120" s="1505"/>
      <c r="AZ120" s="1505"/>
      <c r="BA120" s="1505"/>
      <c r="BB120" s="1505"/>
      <c r="BC120" s="1505"/>
      <c r="BD120" s="1505"/>
      <c r="BE120" s="1505"/>
      <c r="BF120" s="1505"/>
      <c r="BG120" s="1505"/>
      <c r="BH120" s="1505"/>
      <c r="BI120" s="1505"/>
      <c r="BJ120" s="1505"/>
      <c r="BK120" s="1505"/>
      <c r="BL120" s="1505"/>
      <c r="BM120" s="1505"/>
      <c r="BN120" s="1505"/>
      <c r="BO120" s="1505"/>
      <c r="BP120" s="1505"/>
      <c r="BQ120" s="1505"/>
      <c r="BR120" s="1505"/>
      <c r="BS120" s="1505"/>
      <c r="BT120" s="1505"/>
      <c r="BU120" s="1505"/>
      <c r="BV120" s="1505"/>
      <c r="BW120" s="1505"/>
      <c r="BX120" s="1505"/>
      <c r="BY120" s="1505"/>
      <c r="BZ120" s="1505"/>
      <c r="CA120" s="1505"/>
      <c r="CB120" s="1505"/>
      <c r="CC120" s="1505"/>
      <c r="CD120" s="1505"/>
      <c r="CE120" s="1505"/>
      <c r="CF120" s="1505"/>
      <c r="CG120" s="1505"/>
      <c r="CH120" s="1505"/>
      <c r="CI120" s="1505"/>
      <c r="CJ120" s="1505"/>
      <c r="CK120" s="1505"/>
      <c r="CL120" s="1505"/>
      <c r="CM120" s="1505"/>
      <c r="CN120" s="1505"/>
      <c r="CO120" s="1505"/>
      <c r="CP120" s="1505"/>
      <c r="CQ120" s="1505"/>
      <c r="CR120" s="1505"/>
      <c r="CS120" s="1505"/>
      <c r="CT120" s="1505"/>
      <c r="CU120" s="1505"/>
      <c r="CV120" s="1505"/>
      <c r="CW120" s="1505"/>
      <c r="CX120" s="1505"/>
      <c r="CY120" s="1505"/>
      <c r="CZ120" s="1505"/>
      <c r="DA120" s="1505"/>
      <c r="DB120" s="1505"/>
      <c r="DC120" s="1505"/>
      <c r="DD120" s="1505"/>
      <c r="DE120" s="1505"/>
      <c r="DF120" s="1505"/>
      <c r="DG120" s="1505"/>
      <c r="DH120" s="1505"/>
      <c r="DI120" s="1505"/>
      <c r="DJ120" s="1505"/>
      <c r="DK120" s="1505"/>
      <c r="DL120" s="1505"/>
      <c r="DM120" s="1505"/>
      <c r="DN120" s="1505"/>
      <c r="DO120" s="1505"/>
      <c r="DP120" s="1505"/>
      <c r="DQ120" s="1505"/>
      <c r="DR120" s="1505"/>
      <c r="DS120" s="1505"/>
      <c r="DT120" s="1505"/>
      <c r="DU120" s="1505"/>
      <c r="DV120" s="1505"/>
      <c r="DW120" s="1505"/>
      <c r="DX120" s="1505"/>
      <c r="DY120" s="1505"/>
      <c r="DZ120" s="1505"/>
      <c r="EA120" s="1505"/>
    </row>
    <row r="121" spans="1:131" s="1540" customFormat="1" ht="153">
      <c r="A121" s="1536">
        <v>18</v>
      </c>
      <c r="B121" s="1527" t="s">
        <v>2080</v>
      </c>
      <c r="C121" s="1537"/>
      <c r="D121" s="1534"/>
      <c r="E121" s="1538"/>
      <c r="F121" s="1539"/>
    </row>
    <row r="122" spans="1:131" s="1540" customFormat="1" ht="14.25">
      <c r="A122" s="1536"/>
      <c r="B122" s="1508" t="s">
        <v>2079</v>
      </c>
      <c r="C122" s="1516" t="s">
        <v>35</v>
      </c>
      <c r="D122" s="1516">
        <v>1</v>
      </c>
      <c r="E122" s="1516"/>
      <c r="F122" s="1516">
        <f>ROUND(D122*E122,2)</f>
        <v>0</v>
      </c>
    </row>
    <row r="123" spans="1:131" s="1540" customFormat="1" ht="14.25">
      <c r="A123" s="1536"/>
      <c r="B123" s="1508"/>
      <c r="C123" s="1516"/>
      <c r="D123" s="1516"/>
      <c r="E123" s="1516"/>
      <c r="F123" s="1516"/>
    </row>
    <row r="124" spans="1:131" s="1540" customFormat="1" ht="63.75">
      <c r="A124" s="1536">
        <v>19</v>
      </c>
      <c r="B124" s="1508" t="s">
        <v>2078</v>
      </c>
      <c r="C124" s="1516"/>
      <c r="D124" s="1516"/>
      <c r="E124" s="1516"/>
      <c r="F124" s="1516"/>
    </row>
    <row r="125" spans="1:131" s="1540" customFormat="1" ht="14.25">
      <c r="A125" s="1536"/>
      <c r="B125" s="1508"/>
      <c r="C125" s="1516" t="s">
        <v>35</v>
      </c>
      <c r="D125" s="1516">
        <v>2</v>
      </c>
      <c r="E125" s="1516"/>
      <c r="F125" s="1516">
        <f>ROUND(D125*E125,2)</f>
        <v>0</v>
      </c>
    </row>
    <row r="126" spans="1:131" s="1540" customFormat="1" ht="14.25">
      <c r="A126" s="1536"/>
      <c r="B126" s="1508"/>
      <c r="C126" s="1541"/>
      <c r="D126" s="1523"/>
      <c r="E126" s="1542"/>
      <c r="F126" s="1543"/>
    </row>
    <row r="127" spans="1:131" s="1540" customFormat="1" ht="63.75">
      <c r="A127" s="1536">
        <v>20</v>
      </c>
      <c r="B127" s="1508" t="s">
        <v>2077</v>
      </c>
      <c r="C127" s="1541"/>
      <c r="D127" s="1523"/>
      <c r="E127" s="1542"/>
      <c r="F127" s="1543"/>
    </row>
    <row r="128" spans="1:131" s="1540" customFormat="1" ht="25.5">
      <c r="A128" s="1536"/>
      <c r="B128" s="1508" t="s">
        <v>2076</v>
      </c>
      <c r="C128" s="1541"/>
      <c r="D128" s="1523"/>
      <c r="E128" s="1542"/>
      <c r="F128" s="1543"/>
    </row>
    <row r="129" spans="1:6" s="1540" customFormat="1" ht="14.25">
      <c r="A129" s="1536"/>
      <c r="B129" s="1508" t="s">
        <v>2075</v>
      </c>
      <c r="C129" s="1541" t="s">
        <v>43</v>
      </c>
      <c r="D129" s="1523">
        <v>1</v>
      </c>
      <c r="E129" s="1542"/>
      <c r="F129" s="1543">
        <f>SUM(D129*E129)</f>
        <v>0</v>
      </c>
    </row>
    <row r="130" spans="1:6" s="1540" customFormat="1" ht="14.25">
      <c r="A130" s="1536"/>
      <c r="B130" s="1508" t="s">
        <v>2074</v>
      </c>
      <c r="C130" s="1541" t="s">
        <v>43</v>
      </c>
      <c r="D130" s="1523">
        <v>3</v>
      </c>
      <c r="E130" s="1542"/>
      <c r="F130" s="1543">
        <f>SUM(D130*E130)</f>
        <v>0</v>
      </c>
    </row>
    <row r="131" spans="1:6" s="1540" customFormat="1" ht="14.25">
      <c r="A131" s="1536"/>
      <c r="C131" s="1516"/>
      <c r="D131" s="1516"/>
      <c r="E131" s="1516"/>
      <c r="F131" s="1516"/>
    </row>
    <row r="132" spans="1:6" s="1540" customFormat="1" ht="38.25">
      <c r="A132" s="1536">
        <v>21</v>
      </c>
      <c r="B132" s="1508" t="s">
        <v>2073</v>
      </c>
      <c r="C132" s="1541"/>
      <c r="D132" s="1523"/>
      <c r="E132" s="1542"/>
      <c r="F132" s="1543"/>
    </row>
    <row r="133" spans="1:6" s="1540" customFormat="1" ht="63.75">
      <c r="A133" s="1536"/>
      <c r="B133" s="1508" t="s">
        <v>2072</v>
      </c>
      <c r="C133" s="1541" t="s">
        <v>321</v>
      </c>
      <c r="D133" s="1523">
        <v>500</v>
      </c>
      <c r="E133" s="1542"/>
      <c r="F133" s="1543">
        <f>SUM(D133*E133)</f>
        <v>0</v>
      </c>
    </row>
    <row r="134" spans="1:6" s="1540" customFormat="1" ht="63.75">
      <c r="A134" s="1536"/>
      <c r="B134" s="1508" t="s">
        <v>2071</v>
      </c>
    </row>
    <row r="135" spans="1:6" s="1540" customFormat="1" ht="14.25">
      <c r="A135" s="1536"/>
      <c r="B135" s="1508" t="s">
        <v>2070</v>
      </c>
      <c r="C135" s="1541" t="s">
        <v>321</v>
      </c>
      <c r="D135" s="1523">
        <v>400</v>
      </c>
      <c r="E135" s="1542"/>
      <c r="F135" s="1543">
        <f>SUM(D135*E135)</f>
        <v>0</v>
      </c>
    </row>
    <row r="136" spans="1:6" s="1540" customFormat="1" ht="63.75">
      <c r="A136" s="1536"/>
      <c r="B136" s="1508" t="s">
        <v>2069</v>
      </c>
      <c r="C136" s="1541" t="s">
        <v>43</v>
      </c>
      <c r="D136" s="1523">
        <v>1</v>
      </c>
      <c r="E136" s="1542"/>
      <c r="F136" s="1543">
        <f>SUM(D136*E136)</f>
        <v>0</v>
      </c>
    </row>
    <row r="137" spans="1:6" s="1540" customFormat="1" ht="25.5">
      <c r="A137" s="1536"/>
      <c r="B137" s="1508" t="s">
        <v>2068</v>
      </c>
      <c r="C137" s="1541" t="s">
        <v>43</v>
      </c>
      <c r="D137" s="1523">
        <v>1</v>
      </c>
      <c r="E137" s="1542"/>
      <c r="F137" s="1543">
        <f>SUM(D137*E137)</f>
        <v>0</v>
      </c>
    </row>
    <row r="138" spans="1:6" s="1540" customFormat="1" ht="14.25">
      <c r="A138" s="1536"/>
      <c r="B138" s="1508"/>
      <c r="C138" s="1541"/>
      <c r="D138" s="1523"/>
      <c r="E138" s="1542"/>
      <c r="F138" s="1543"/>
    </row>
    <row r="139" spans="1:6" s="1540" customFormat="1" ht="76.5">
      <c r="A139" s="1536">
        <v>22</v>
      </c>
      <c r="B139" s="1508" t="s">
        <v>2159</v>
      </c>
      <c r="C139" s="1516"/>
      <c r="D139" s="1516"/>
      <c r="E139" s="1542"/>
      <c r="F139" s="1516"/>
    </row>
    <row r="140" spans="1:6" s="1540" customFormat="1" ht="14.25">
      <c r="A140" s="1536"/>
      <c r="B140" s="1508" t="s">
        <v>2160</v>
      </c>
      <c r="C140" s="1516"/>
      <c r="D140" s="1516"/>
      <c r="E140" s="1542"/>
      <c r="F140" s="1516"/>
    </row>
    <row r="141" spans="1:6" s="1540" customFormat="1" ht="14.25">
      <c r="A141" s="1536"/>
      <c r="B141" s="1508" t="s">
        <v>2161</v>
      </c>
      <c r="C141" s="1541" t="s">
        <v>43</v>
      </c>
      <c r="D141" s="1523">
        <v>1</v>
      </c>
      <c r="E141" s="1542"/>
      <c r="F141" s="1543">
        <f>SUM(D141*E141)</f>
        <v>0</v>
      </c>
    </row>
    <row r="142" spans="1:6" s="1540" customFormat="1" ht="14.25">
      <c r="A142" s="1536"/>
      <c r="B142" s="1508"/>
      <c r="C142" s="1516"/>
      <c r="D142" s="1516"/>
      <c r="E142" s="1542"/>
      <c r="F142" s="1516"/>
    </row>
    <row r="143" spans="1:6" s="1540" customFormat="1" ht="114.75">
      <c r="A143" s="1536">
        <v>23</v>
      </c>
      <c r="B143" s="1508" t="s">
        <v>2067</v>
      </c>
      <c r="C143" s="1541"/>
      <c r="D143" s="1523"/>
      <c r="E143" s="1542"/>
      <c r="F143" s="1543"/>
    </row>
    <row r="144" spans="1:6" s="1540" customFormat="1" ht="14.25">
      <c r="A144" s="1536"/>
      <c r="B144" s="1508" t="s">
        <v>2066</v>
      </c>
      <c r="C144" s="1541" t="s">
        <v>43</v>
      </c>
      <c r="D144" s="1523">
        <v>1</v>
      </c>
      <c r="E144" s="1542"/>
      <c r="F144" s="1543"/>
    </row>
    <row r="145" spans="1:6" s="1540" customFormat="1" ht="14.25">
      <c r="A145" s="1536"/>
      <c r="B145" s="1508" t="s">
        <v>2065</v>
      </c>
      <c r="C145" s="1541" t="s">
        <v>43</v>
      </c>
      <c r="D145" s="1523">
        <v>2</v>
      </c>
      <c r="E145" s="1542"/>
      <c r="F145" s="1543"/>
    </row>
    <row r="146" spans="1:6" s="1540" customFormat="1" ht="38.25">
      <c r="A146" s="1536"/>
      <c r="B146" s="1508" t="s">
        <v>2064</v>
      </c>
      <c r="C146" s="1541" t="s">
        <v>43</v>
      </c>
      <c r="D146" s="1523">
        <v>1</v>
      </c>
      <c r="E146" s="1542"/>
      <c r="F146" s="1543"/>
    </row>
    <row r="147" spans="1:6" s="1540" customFormat="1" ht="14.25">
      <c r="A147" s="1536"/>
      <c r="B147" s="1508"/>
      <c r="C147" s="1541"/>
      <c r="D147" s="1523"/>
      <c r="E147" s="1542"/>
      <c r="F147" s="1543"/>
    </row>
    <row r="148" spans="1:6" s="1540" customFormat="1" ht="14.25">
      <c r="A148" s="1536"/>
      <c r="B148" s="1508" t="s">
        <v>2063</v>
      </c>
      <c r="C148" s="1541"/>
      <c r="D148" s="1523"/>
      <c r="E148" s="1542"/>
      <c r="F148" s="1543"/>
    </row>
    <row r="149" spans="1:6" s="1540" customFormat="1" ht="14.25">
      <c r="A149" s="1536"/>
      <c r="B149" s="1508" t="s">
        <v>2062</v>
      </c>
      <c r="C149" s="1541"/>
      <c r="D149" s="1523"/>
      <c r="E149" s="1542"/>
      <c r="F149" s="1543"/>
    </row>
    <row r="150" spans="1:6" s="1540" customFormat="1" ht="14.25">
      <c r="A150" s="1536"/>
      <c r="B150" s="1508" t="s">
        <v>2061</v>
      </c>
      <c r="C150" s="1541"/>
      <c r="D150" s="1523"/>
      <c r="E150" s="1542"/>
      <c r="F150" s="1543"/>
    </row>
    <row r="151" spans="1:6" s="1540" customFormat="1" ht="14.25">
      <c r="A151" s="1536"/>
      <c r="B151" s="1508" t="s">
        <v>2060</v>
      </c>
      <c r="C151" s="1541"/>
      <c r="D151" s="1523"/>
      <c r="E151" s="1542"/>
      <c r="F151" s="1543"/>
    </row>
    <row r="152" spans="1:6" s="1540" customFormat="1" ht="14.25">
      <c r="A152" s="1536"/>
      <c r="B152" s="1508" t="s">
        <v>2059</v>
      </c>
      <c r="C152" s="1541"/>
      <c r="D152" s="1523"/>
      <c r="E152" s="1542"/>
      <c r="F152" s="1543"/>
    </row>
    <row r="153" spans="1:6" s="1540" customFormat="1" ht="14.25">
      <c r="A153" s="1536"/>
      <c r="B153" s="1508" t="s">
        <v>2058</v>
      </c>
      <c r="C153" s="1541"/>
      <c r="D153" s="1523"/>
      <c r="E153" s="1542"/>
      <c r="F153" s="1543"/>
    </row>
    <row r="154" spans="1:6" s="1540" customFormat="1" ht="14.25">
      <c r="A154" s="1536"/>
      <c r="B154" s="1508" t="s">
        <v>2055</v>
      </c>
      <c r="C154" s="1541"/>
      <c r="D154" s="1523"/>
      <c r="E154" s="1542"/>
      <c r="F154" s="1543"/>
    </row>
    <row r="155" spans="1:6" s="1540" customFormat="1" ht="14.25">
      <c r="A155" s="1536"/>
      <c r="B155" s="1508" t="s">
        <v>2057</v>
      </c>
      <c r="C155" s="1541" t="s">
        <v>35</v>
      </c>
      <c r="D155" s="1523">
        <v>1</v>
      </c>
      <c r="E155" s="1542"/>
      <c r="F155" s="1543">
        <f>SUM(D155*E155)</f>
        <v>0</v>
      </c>
    </row>
    <row r="156" spans="1:6" s="1540" customFormat="1" ht="14.25">
      <c r="A156" s="1536"/>
      <c r="B156" s="1508"/>
      <c r="C156" s="1516"/>
      <c r="D156" s="1516"/>
      <c r="E156" s="1542"/>
      <c r="F156" s="1516"/>
    </row>
    <row r="157" spans="1:6" s="1540" customFormat="1" ht="140.25">
      <c r="A157" s="1536">
        <v>24</v>
      </c>
      <c r="B157" s="1508" t="s">
        <v>2056</v>
      </c>
      <c r="C157" s="1541"/>
      <c r="D157" s="1523"/>
      <c r="E157" s="1542"/>
      <c r="F157" s="1543"/>
    </row>
    <row r="158" spans="1:6" s="1540" customFormat="1" ht="14.25">
      <c r="A158" s="1536"/>
      <c r="B158" s="1508" t="s">
        <v>2055</v>
      </c>
      <c r="C158" s="1541"/>
      <c r="D158" s="1523"/>
      <c r="E158" s="1542"/>
      <c r="F158" s="1543"/>
    </row>
    <row r="159" spans="1:6" s="1540" customFormat="1" ht="25.5">
      <c r="A159" s="1536"/>
      <c r="B159" s="1508" t="s">
        <v>2054</v>
      </c>
      <c r="C159" s="1541" t="s">
        <v>43</v>
      </c>
      <c r="D159" s="1523">
        <v>16</v>
      </c>
      <c r="E159" s="1542"/>
      <c r="F159" s="1543">
        <f>SUM(D159*E159)</f>
        <v>0</v>
      </c>
    </row>
    <row r="160" spans="1:6" s="1540" customFormat="1" ht="14.25">
      <c r="A160" s="1536"/>
      <c r="B160" s="1508" t="s">
        <v>2053</v>
      </c>
      <c r="C160" s="1541" t="s">
        <v>43</v>
      </c>
      <c r="D160" s="1523">
        <v>16</v>
      </c>
      <c r="E160" s="1542"/>
      <c r="F160" s="1543">
        <f>SUM(D160*E160)</f>
        <v>0</v>
      </c>
    </row>
    <row r="161" spans="1:6" s="1540" customFormat="1" ht="14.25">
      <c r="A161" s="1536"/>
      <c r="B161" s="1508" t="s">
        <v>2052</v>
      </c>
      <c r="C161" s="1541" t="s">
        <v>43</v>
      </c>
      <c r="D161" s="1523">
        <v>16</v>
      </c>
      <c r="E161" s="1542"/>
      <c r="F161" s="1543">
        <f>SUM(D161*E161)</f>
        <v>0</v>
      </c>
    </row>
    <row r="162" spans="1:6" s="1540" customFormat="1" ht="14.25">
      <c r="A162" s="1536"/>
      <c r="B162" s="1508" t="s">
        <v>2051</v>
      </c>
      <c r="C162" s="1541" t="s">
        <v>43</v>
      </c>
      <c r="D162" s="1523">
        <v>4</v>
      </c>
      <c r="E162" s="1542"/>
      <c r="F162" s="1543">
        <f>SUM(D162*E162)</f>
        <v>0</v>
      </c>
    </row>
    <row r="163" spans="1:6" s="1540" customFormat="1" ht="14.25">
      <c r="A163" s="1536"/>
      <c r="B163" s="1508" t="s">
        <v>2050</v>
      </c>
      <c r="C163" s="1541"/>
      <c r="D163" s="1523"/>
      <c r="E163" s="1542"/>
      <c r="F163" s="1543"/>
    </row>
    <row r="164" spans="1:6" s="1540" customFormat="1" ht="14.25">
      <c r="A164" s="1536"/>
      <c r="B164" s="1508" t="s">
        <v>2049</v>
      </c>
      <c r="C164" s="1541" t="s">
        <v>43</v>
      </c>
      <c r="D164" s="1523">
        <v>4</v>
      </c>
      <c r="E164" s="1542"/>
      <c r="F164" s="1543">
        <f>SUM(D164*E164)</f>
        <v>0</v>
      </c>
    </row>
    <row r="165" spans="1:6" s="1540" customFormat="1" ht="14.25">
      <c r="A165" s="1536"/>
      <c r="B165" s="1508" t="s">
        <v>2048</v>
      </c>
      <c r="C165" s="1541" t="s">
        <v>43</v>
      </c>
      <c r="D165" s="1523">
        <v>1</v>
      </c>
      <c r="E165" s="1542"/>
      <c r="F165" s="1543">
        <f>SUM(D165*E165)</f>
        <v>0</v>
      </c>
    </row>
    <row r="166" spans="1:6" s="1540" customFormat="1" ht="14.25">
      <c r="A166" s="1536"/>
      <c r="B166" s="1508"/>
      <c r="C166" s="1541"/>
      <c r="D166" s="1523"/>
      <c r="E166" s="1542"/>
      <c r="F166" s="1543"/>
    </row>
    <row r="167" spans="1:6" s="1540" customFormat="1" ht="178.5">
      <c r="A167" s="1536">
        <v>25</v>
      </c>
      <c r="B167" s="1508" t="s">
        <v>2047</v>
      </c>
      <c r="C167" s="1541"/>
      <c r="D167" s="1523"/>
      <c r="E167" s="1542"/>
      <c r="F167" s="1543"/>
    </row>
    <row r="168" spans="1:6" s="1540" customFormat="1" ht="25.5">
      <c r="A168" s="1536"/>
      <c r="B168" s="1508" t="s">
        <v>2046</v>
      </c>
      <c r="C168" s="1541"/>
      <c r="D168" s="1523"/>
      <c r="E168" s="1542"/>
      <c r="F168" s="1543"/>
    </row>
    <row r="169" spans="1:6" s="1540" customFormat="1" ht="14.25">
      <c r="A169" s="1536"/>
      <c r="B169" s="1508" t="s">
        <v>2042</v>
      </c>
      <c r="C169" s="1541" t="s">
        <v>321</v>
      </c>
      <c r="D169" s="1523">
        <v>20</v>
      </c>
      <c r="E169" s="1542"/>
      <c r="F169" s="1543">
        <f>D169*E169</f>
        <v>0</v>
      </c>
    </row>
    <row r="170" spans="1:6" s="1540" customFormat="1" ht="14.25">
      <c r="A170" s="1536"/>
      <c r="B170" s="1508" t="s">
        <v>2041</v>
      </c>
      <c r="C170" s="1541" t="s">
        <v>321</v>
      </c>
      <c r="D170" s="1523">
        <v>48</v>
      </c>
      <c r="E170" s="1542"/>
      <c r="F170" s="1543">
        <f>D170*E170</f>
        <v>0</v>
      </c>
    </row>
    <row r="171" spans="1:6" s="1540" customFormat="1" ht="14.25">
      <c r="A171" s="1536"/>
      <c r="B171" s="1508" t="s">
        <v>2040</v>
      </c>
      <c r="C171" s="1541" t="s">
        <v>321</v>
      </c>
      <c r="D171" s="1523">
        <v>25</v>
      </c>
      <c r="E171" s="1542"/>
      <c r="F171" s="1543">
        <f>D171*E171</f>
        <v>0</v>
      </c>
    </row>
    <row r="172" spans="1:6" s="1540" customFormat="1" ht="14.25">
      <c r="A172" s="1536"/>
      <c r="B172" s="1508" t="s">
        <v>2045</v>
      </c>
      <c r="C172" s="1531" t="s">
        <v>321</v>
      </c>
      <c r="D172" s="1510">
        <v>10</v>
      </c>
      <c r="E172" s="1542"/>
      <c r="F172" s="1544">
        <f>D172*E172</f>
        <v>0</v>
      </c>
    </row>
    <row r="173" spans="1:6" s="1540" customFormat="1" ht="14.25">
      <c r="A173" s="1536"/>
      <c r="B173" s="1508"/>
      <c r="C173" s="1531"/>
      <c r="D173" s="1510"/>
      <c r="E173" s="1542"/>
      <c r="F173" s="1544"/>
    </row>
    <row r="174" spans="1:6" s="1540" customFormat="1" ht="178.5">
      <c r="A174" s="1536">
        <v>26</v>
      </c>
      <c r="B174" s="1508" t="s">
        <v>2044</v>
      </c>
      <c r="C174" s="1531"/>
      <c r="D174" s="1510"/>
      <c r="E174" s="1542"/>
      <c r="F174" s="1544"/>
    </row>
    <row r="175" spans="1:6" s="1540" customFormat="1" ht="25.5">
      <c r="A175" s="1536"/>
      <c r="B175" s="1508" t="s">
        <v>2043</v>
      </c>
      <c r="C175" s="1531"/>
      <c r="D175" s="1510"/>
      <c r="E175" s="1542"/>
      <c r="F175" s="1544"/>
    </row>
    <row r="176" spans="1:6" s="1540" customFormat="1" ht="14.25">
      <c r="A176" s="1536"/>
      <c r="B176" s="1508" t="s">
        <v>2042</v>
      </c>
      <c r="C176" s="1531" t="s">
        <v>321</v>
      </c>
      <c r="D176" s="1510">
        <v>20</v>
      </c>
      <c r="E176" s="1542"/>
      <c r="F176" s="1544">
        <f>D176*E176</f>
        <v>0</v>
      </c>
    </row>
    <row r="177" spans="1:6" s="1540" customFormat="1" ht="14.25">
      <c r="A177" s="1536"/>
      <c r="B177" s="1508" t="s">
        <v>2041</v>
      </c>
      <c r="C177" s="1531" t="s">
        <v>321</v>
      </c>
      <c r="D177" s="1510">
        <v>30</v>
      </c>
      <c r="E177" s="1542"/>
      <c r="F177" s="1544">
        <f>D177*E177</f>
        <v>0</v>
      </c>
    </row>
    <row r="178" spans="1:6" s="1540" customFormat="1" ht="14.25">
      <c r="A178" s="1536"/>
      <c r="B178" s="1508" t="s">
        <v>2040</v>
      </c>
      <c r="C178" s="1531" t="s">
        <v>321</v>
      </c>
      <c r="D178" s="1510">
        <v>10</v>
      </c>
      <c r="E178" s="1542"/>
      <c r="F178" s="1544">
        <f>D178*E178</f>
        <v>0</v>
      </c>
    </row>
    <row r="179" spans="1:6" s="1540" customFormat="1" ht="14.25">
      <c r="A179" s="1536"/>
      <c r="B179" s="1508"/>
      <c r="C179" s="1531"/>
      <c r="D179" s="1510"/>
      <c r="E179" s="1542"/>
      <c r="F179" s="1544"/>
    </row>
    <row r="180" spans="1:6" s="1540" customFormat="1" ht="102">
      <c r="A180" s="1536">
        <v>27</v>
      </c>
      <c r="B180" s="1508" t="s">
        <v>2039</v>
      </c>
      <c r="C180" s="1531"/>
      <c r="D180" s="1510"/>
      <c r="E180" s="1542"/>
      <c r="F180" s="1544" t="str">
        <f>IF(E180="","",ROUND(D180,2)*ROUND(E180,2))</f>
        <v/>
      </c>
    </row>
    <row r="181" spans="1:6" s="1540" customFormat="1" ht="25.5">
      <c r="A181" s="1536"/>
      <c r="B181" s="1508" t="s">
        <v>2038</v>
      </c>
      <c r="C181" s="1531"/>
      <c r="D181" s="1510"/>
      <c r="E181" s="1542"/>
      <c r="F181" s="1544" t="str">
        <f t="shared" ref="F181:F191" si="19">IF(E181="","",ROUND(D181,2)*ROUND(E181,2))</f>
        <v/>
      </c>
    </row>
    <row r="182" spans="1:6" s="1540" customFormat="1" ht="14.25">
      <c r="A182" s="1536"/>
      <c r="B182" s="1508" t="s">
        <v>2037</v>
      </c>
      <c r="C182" s="1531" t="s">
        <v>321</v>
      </c>
      <c r="D182" s="1510">
        <v>156</v>
      </c>
      <c r="E182" s="1542"/>
      <c r="F182" s="1544" t="str">
        <f t="shared" si="19"/>
        <v/>
      </c>
    </row>
    <row r="183" spans="1:6" s="1540" customFormat="1" ht="14.25">
      <c r="A183" s="1536"/>
      <c r="B183" s="1508" t="s">
        <v>2036</v>
      </c>
      <c r="C183" s="1531" t="s">
        <v>321</v>
      </c>
      <c r="D183" s="1510">
        <v>76</v>
      </c>
      <c r="E183" s="1542"/>
      <c r="F183" s="1544" t="str">
        <f t="shared" si="19"/>
        <v/>
      </c>
    </row>
    <row r="184" spans="1:6" s="1540" customFormat="1" ht="14.25">
      <c r="A184" s="1536"/>
      <c r="B184" s="1508" t="s">
        <v>2035</v>
      </c>
      <c r="C184" s="1531" t="s">
        <v>321</v>
      </c>
      <c r="D184" s="1510">
        <v>5</v>
      </c>
      <c r="E184" s="1542"/>
      <c r="F184" s="1544" t="str">
        <f t="shared" si="19"/>
        <v/>
      </c>
    </row>
    <row r="185" spans="1:6" s="1540" customFormat="1" ht="14.25">
      <c r="A185" s="1536"/>
      <c r="B185" s="1508"/>
      <c r="C185" s="1531"/>
      <c r="D185" s="1510"/>
      <c r="E185" s="1542"/>
      <c r="F185" s="1544"/>
    </row>
    <row r="186" spans="1:6" s="1540" customFormat="1" ht="89.25">
      <c r="A186" s="1536">
        <v>28</v>
      </c>
      <c r="B186" s="1508" t="s">
        <v>2034</v>
      </c>
      <c r="C186" s="1531"/>
      <c r="D186" s="1510"/>
      <c r="E186" s="1542"/>
      <c r="F186" s="1544"/>
    </row>
    <row r="187" spans="1:6" s="1540" customFormat="1" ht="25.5">
      <c r="A187" s="1536"/>
      <c r="B187" s="1508" t="s">
        <v>2033</v>
      </c>
      <c r="C187" s="1531"/>
      <c r="D187" s="1510"/>
      <c r="E187" s="1542"/>
      <c r="F187" s="1544"/>
    </row>
    <row r="188" spans="1:6" s="1540" customFormat="1" ht="14.25">
      <c r="A188" s="1536"/>
      <c r="B188" s="1508" t="s">
        <v>2005</v>
      </c>
      <c r="C188" s="1531" t="s">
        <v>321</v>
      </c>
      <c r="D188" s="1510">
        <v>190</v>
      </c>
      <c r="E188" s="1542"/>
      <c r="F188" s="1544" t="str">
        <f t="shared" ref="F188" si="20">IF(E188="","",ROUND(D188,2)*ROUND(E188,2))</f>
        <v/>
      </c>
    </row>
    <row r="189" spans="1:6" s="1540" customFormat="1" ht="14.25">
      <c r="A189" s="1536"/>
      <c r="B189" s="1508" t="s">
        <v>2032</v>
      </c>
      <c r="C189" s="1531" t="s">
        <v>321</v>
      </c>
      <c r="D189" s="1510">
        <v>25</v>
      </c>
      <c r="E189" s="1542"/>
      <c r="F189" s="1544" t="str">
        <f t="shared" si="19"/>
        <v/>
      </c>
    </row>
    <row r="190" spans="1:6" s="1540" customFormat="1" ht="14.25">
      <c r="A190" s="1536"/>
      <c r="B190" s="1508" t="s">
        <v>1984</v>
      </c>
      <c r="C190" s="1531" t="s">
        <v>321</v>
      </c>
      <c r="D190" s="1510">
        <v>16</v>
      </c>
      <c r="E190" s="1542"/>
      <c r="F190" s="1544" t="str">
        <f t="shared" si="19"/>
        <v/>
      </c>
    </row>
    <row r="191" spans="1:6" s="1540" customFormat="1" ht="14.25">
      <c r="A191" s="1536"/>
      <c r="B191" s="1508" t="s">
        <v>1987</v>
      </c>
      <c r="C191" s="1531" t="s">
        <v>321</v>
      </c>
      <c r="D191" s="1510">
        <v>5</v>
      </c>
      <c r="E191" s="1542"/>
      <c r="F191" s="1544" t="str">
        <f t="shared" si="19"/>
        <v/>
      </c>
    </row>
    <row r="192" spans="1:6" s="1540" customFormat="1" ht="14.25">
      <c r="A192" s="1536"/>
      <c r="B192" s="1508"/>
      <c r="C192" s="1531"/>
      <c r="D192" s="1510"/>
      <c r="E192" s="1542"/>
      <c r="F192" s="1544"/>
    </row>
    <row r="193" spans="1:6" s="1540" customFormat="1" ht="84" customHeight="1">
      <c r="A193" s="1536">
        <v>29</v>
      </c>
      <c r="B193" s="1508" t="s">
        <v>2031</v>
      </c>
      <c r="C193" s="1531"/>
      <c r="D193" s="1510"/>
      <c r="E193" s="1542"/>
      <c r="F193" s="1544"/>
    </row>
    <row r="194" spans="1:6" s="1540" customFormat="1" ht="14.25">
      <c r="A194" s="1536"/>
      <c r="B194" s="1508" t="s">
        <v>2030</v>
      </c>
      <c r="C194" s="1531" t="s">
        <v>321</v>
      </c>
      <c r="D194" s="1510">
        <v>85</v>
      </c>
      <c r="E194" s="1542"/>
      <c r="F194" s="1544">
        <f>SUM(D194*E194)</f>
        <v>0</v>
      </c>
    </row>
    <row r="195" spans="1:6" s="1540" customFormat="1" ht="14.25">
      <c r="A195" s="1536"/>
      <c r="B195" s="1508"/>
      <c r="C195" s="1531"/>
      <c r="D195" s="1510"/>
      <c r="E195" s="1542"/>
      <c r="F195" s="1544"/>
    </row>
    <row r="196" spans="1:6" s="1540" customFormat="1" ht="51">
      <c r="A196" s="1536"/>
      <c r="B196" s="1508" t="s">
        <v>2029</v>
      </c>
      <c r="C196" s="1531"/>
      <c r="D196" s="1510"/>
      <c r="E196" s="1542"/>
      <c r="F196" s="1544"/>
    </row>
    <row r="197" spans="1:6" s="1540" customFormat="1" ht="25.5">
      <c r="A197" s="1536"/>
      <c r="B197" s="1508" t="s">
        <v>2028</v>
      </c>
      <c r="C197" s="1531"/>
      <c r="D197" s="1510"/>
      <c r="E197" s="1542"/>
      <c r="F197" s="1544"/>
    </row>
    <row r="198" spans="1:6" s="1540" customFormat="1" ht="25.5">
      <c r="A198" s="1536"/>
      <c r="B198" s="1508" t="s">
        <v>2027</v>
      </c>
      <c r="C198" s="1531"/>
      <c r="D198" s="1510"/>
      <c r="E198" s="1542"/>
      <c r="F198" s="1544"/>
    </row>
    <row r="199" spans="1:6" s="1540" customFormat="1" ht="14.25">
      <c r="A199" s="1536"/>
      <c r="B199" s="1508" t="s">
        <v>2026</v>
      </c>
      <c r="C199" s="1531" t="s">
        <v>43</v>
      </c>
      <c r="D199" s="1510">
        <v>1</v>
      </c>
      <c r="E199" s="1542"/>
      <c r="F199" s="1544">
        <f t="shared" ref="F199:F206" si="21">SUM(D199*E199)</f>
        <v>0</v>
      </c>
    </row>
    <row r="200" spans="1:6" s="1540" customFormat="1" ht="14.25">
      <c r="A200" s="1536"/>
      <c r="B200" s="1508" t="s">
        <v>2025</v>
      </c>
      <c r="C200" s="1531" t="s">
        <v>43</v>
      </c>
      <c r="D200" s="1510">
        <v>1</v>
      </c>
      <c r="E200" s="1542"/>
      <c r="F200" s="1544">
        <f t="shared" si="21"/>
        <v>0</v>
      </c>
    </row>
    <row r="201" spans="1:6" s="1540" customFormat="1" ht="14.25">
      <c r="A201" s="1536"/>
      <c r="B201" s="1508" t="s">
        <v>2024</v>
      </c>
      <c r="C201" s="1531" t="s">
        <v>43</v>
      </c>
      <c r="D201" s="1510">
        <v>2</v>
      </c>
      <c r="E201" s="1542"/>
      <c r="F201" s="1544">
        <f t="shared" si="21"/>
        <v>0</v>
      </c>
    </row>
    <row r="202" spans="1:6" s="1540" customFormat="1" ht="14.25">
      <c r="A202" s="1536"/>
      <c r="B202" s="1508" t="s">
        <v>2023</v>
      </c>
      <c r="C202" s="1531" t="s">
        <v>43</v>
      </c>
      <c r="D202" s="1510">
        <v>2</v>
      </c>
      <c r="E202" s="1542"/>
      <c r="F202" s="1544">
        <f t="shared" si="21"/>
        <v>0</v>
      </c>
    </row>
    <row r="203" spans="1:6" s="1540" customFormat="1" ht="14.25">
      <c r="A203" s="1536"/>
      <c r="B203" s="1508" t="s">
        <v>2022</v>
      </c>
      <c r="C203" s="1531" t="s">
        <v>43</v>
      </c>
      <c r="D203" s="1510">
        <v>2</v>
      </c>
      <c r="E203" s="1542"/>
      <c r="F203" s="1544">
        <f t="shared" si="21"/>
        <v>0</v>
      </c>
    </row>
    <row r="204" spans="1:6" s="1540" customFormat="1" ht="14.25">
      <c r="A204" s="1536"/>
      <c r="B204" s="1508" t="s">
        <v>2021</v>
      </c>
      <c r="C204" s="1531" t="s">
        <v>43</v>
      </c>
      <c r="D204" s="1510">
        <v>1</v>
      </c>
      <c r="E204" s="1542"/>
      <c r="F204" s="1544">
        <f t="shared" si="21"/>
        <v>0</v>
      </c>
    </row>
    <row r="205" spans="1:6" s="1540" customFormat="1" ht="14.25">
      <c r="A205" s="1536"/>
      <c r="B205" s="1508" t="s">
        <v>2020</v>
      </c>
      <c r="C205" s="1531" t="s">
        <v>43</v>
      </c>
      <c r="D205" s="1510">
        <v>1</v>
      </c>
      <c r="E205" s="1542"/>
      <c r="F205" s="1544">
        <f t="shared" si="21"/>
        <v>0</v>
      </c>
    </row>
    <row r="206" spans="1:6" s="1540" customFormat="1" ht="14.25">
      <c r="A206" s="1536"/>
      <c r="B206" s="1508" t="s">
        <v>2019</v>
      </c>
      <c r="C206" s="1531" t="s">
        <v>43</v>
      </c>
      <c r="D206" s="1510">
        <v>2</v>
      </c>
      <c r="E206" s="1542"/>
      <c r="F206" s="1544">
        <f t="shared" si="21"/>
        <v>0</v>
      </c>
    </row>
    <row r="207" spans="1:6" s="1540" customFormat="1" ht="14.25">
      <c r="A207" s="1536"/>
      <c r="B207" s="1508"/>
      <c r="C207" s="1531"/>
      <c r="D207" s="1510"/>
      <c r="E207" s="1542"/>
      <c r="F207" s="1544"/>
    </row>
    <row r="208" spans="1:6" s="1540" customFormat="1" ht="76.5">
      <c r="A208" s="1536">
        <v>30</v>
      </c>
      <c r="B208" s="1508" t="s">
        <v>2018</v>
      </c>
      <c r="C208" s="1531"/>
      <c r="D208" s="1510"/>
      <c r="E208" s="1542"/>
      <c r="F208" s="1544"/>
    </row>
    <row r="209" spans="1:6" s="1540" customFormat="1" ht="14.25">
      <c r="A209" s="1536"/>
      <c r="B209" s="1508" t="s">
        <v>2017</v>
      </c>
      <c r="C209" s="1531" t="s">
        <v>43</v>
      </c>
      <c r="D209" s="1510">
        <v>1</v>
      </c>
      <c r="E209" s="1542"/>
      <c r="F209" s="1544">
        <f t="shared" ref="F209" si="22">SUM(D209*E209)</f>
        <v>0</v>
      </c>
    </row>
    <row r="210" spans="1:6" s="1540" customFormat="1" ht="14.25">
      <c r="A210" s="1536"/>
      <c r="B210" s="1508"/>
      <c r="C210" s="1531"/>
      <c r="D210" s="1510"/>
      <c r="E210" s="1542"/>
      <c r="F210" s="1544"/>
    </row>
    <row r="211" spans="1:6" s="1540" customFormat="1" ht="42" customHeight="1">
      <c r="A211" s="1536">
        <v>31</v>
      </c>
      <c r="B211" s="1508" t="s">
        <v>2016</v>
      </c>
      <c r="C211" s="1531"/>
      <c r="D211" s="1510"/>
      <c r="E211" s="1542"/>
      <c r="F211" s="1544"/>
    </row>
    <row r="212" spans="1:6" s="1540" customFormat="1" ht="14.25">
      <c r="A212" s="1536"/>
      <c r="B212" s="1508"/>
      <c r="C212" s="1531" t="s">
        <v>43</v>
      </c>
      <c r="D212" s="1510">
        <v>1</v>
      </c>
      <c r="E212" s="1542"/>
      <c r="F212" s="1544">
        <f t="shared" ref="F212" si="23">SUM(D212*E212)</f>
        <v>0</v>
      </c>
    </row>
    <row r="213" spans="1:6" s="1540" customFormat="1" ht="14.25">
      <c r="A213" s="1536"/>
      <c r="B213" s="1508"/>
      <c r="C213" s="1531"/>
      <c r="D213" s="1510"/>
      <c r="E213" s="1542"/>
      <c r="F213" s="1544"/>
    </row>
    <row r="214" spans="1:6" s="1540" customFormat="1" ht="38.25">
      <c r="A214" s="1536">
        <v>32</v>
      </c>
      <c r="B214" s="1508" t="s">
        <v>2015</v>
      </c>
      <c r="C214" s="1531" t="s">
        <v>43</v>
      </c>
      <c r="D214" s="1510">
        <v>1</v>
      </c>
      <c r="E214" s="1542"/>
      <c r="F214" s="1544">
        <f t="shared" ref="F214" si="24">SUM(D214*E214)</f>
        <v>0</v>
      </c>
    </row>
    <row r="215" spans="1:6" s="1540" customFormat="1" ht="14.25">
      <c r="A215" s="1536"/>
      <c r="B215" s="1508"/>
      <c r="C215" s="1531"/>
      <c r="D215" s="1510"/>
      <c r="E215" s="1542"/>
      <c r="F215" s="1544"/>
    </row>
    <row r="216" spans="1:6" s="1540" customFormat="1" ht="76.5">
      <c r="A216" s="1536">
        <v>33</v>
      </c>
      <c r="B216" s="1508" t="s">
        <v>2014</v>
      </c>
      <c r="C216" s="1531"/>
      <c r="D216" s="1510"/>
      <c r="E216" s="1542"/>
      <c r="F216" s="1544" t="str">
        <f>IF(E216="","",ROUND(D216,2)*ROUND(E216,2))</f>
        <v/>
      </c>
    </row>
    <row r="217" spans="1:6" s="1540" customFormat="1" ht="14.25">
      <c r="A217" s="1536"/>
      <c r="B217" s="1508" t="s">
        <v>2013</v>
      </c>
      <c r="C217" s="1531"/>
      <c r="D217" s="1510"/>
      <c r="E217" s="1542"/>
      <c r="F217" s="1544"/>
    </row>
    <row r="218" spans="1:6" s="1540" customFormat="1" ht="14.25">
      <c r="A218" s="1536"/>
      <c r="B218" s="1508" t="s">
        <v>2012</v>
      </c>
      <c r="C218" s="1531" t="s">
        <v>321</v>
      </c>
      <c r="D218" s="1510">
        <v>100</v>
      </c>
      <c r="E218" s="1542"/>
      <c r="F218" s="1544" t="str">
        <f t="shared" ref="F218:F220" si="25">IF(E218="","",ROUND(D218,2)*ROUND(E218,2))</f>
        <v/>
      </c>
    </row>
    <row r="219" spans="1:6" s="1540" customFormat="1" ht="14.25">
      <c r="A219" s="1536"/>
      <c r="B219" s="1508" t="s">
        <v>2011</v>
      </c>
      <c r="C219" s="1531" t="s">
        <v>321</v>
      </c>
      <c r="D219" s="1510">
        <v>180</v>
      </c>
      <c r="E219" s="1542"/>
      <c r="F219" s="1544" t="str">
        <f t="shared" si="25"/>
        <v/>
      </c>
    </row>
    <row r="220" spans="1:6" s="1540" customFormat="1" ht="14.25">
      <c r="A220" s="1536"/>
      <c r="B220" s="1508"/>
      <c r="C220" s="1531"/>
      <c r="D220" s="1510"/>
      <c r="E220" s="1542"/>
      <c r="F220" s="1544" t="str">
        <f t="shared" si="25"/>
        <v/>
      </c>
    </row>
    <row r="221" spans="1:6" s="1540" customFormat="1" ht="102">
      <c r="A221" s="1536">
        <v>34</v>
      </c>
      <c r="B221" s="1508" t="s">
        <v>2010</v>
      </c>
      <c r="C221" s="1531"/>
      <c r="D221" s="1510"/>
      <c r="E221" s="1542"/>
      <c r="F221" s="1544"/>
    </row>
    <row r="222" spans="1:6" s="1540" customFormat="1" ht="14.25">
      <c r="A222" s="1536"/>
      <c r="B222" s="1508" t="s">
        <v>2009</v>
      </c>
      <c r="C222" s="1531" t="s">
        <v>321</v>
      </c>
      <c r="D222" s="1510">
        <v>32</v>
      </c>
      <c r="E222" s="1542"/>
      <c r="F222" s="1544">
        <f>D222*E222</f>
        <v>0</v>
      </c>
    </row>
    <row r="223" spans="1:6" s="1540" customFormat="1" ht="14.25">
      <c r="A223" s="1536"/>
      <c r="B223" s="1508" t="s">
        <v>2008</v>
      </c>
      <c r="C223" s="1531" t="s">
        <v>321</v>
      </c>
      <c r="D223" s="1510">
        <v>35</v>
      </c>
      <c r="E223" s="1542"/>
      <c r="F223" s="1544">
        <f>D223*E223</f>
        <v>0</v>
      </c>
    </row>
    <row r="224" spans="1:6" s="1540" customFormat="1" ht="14.25">
      <c r="A224" s="1536"/>
      <c r="B224" s="1508" t="s">
        <v>2007</v>
      </c>
      <c r="C224" s="1531" t="s">
        <v>321</v>
      </c>
      <c r="D224" s="1510">
        <v>15</v>
      </c>
      <c r="E224" s="1542"/>
      <c r="F224" s="1544">
        <f>D224*E224</f>
        <v>0</v>
      </c>
    </row>
    <row r="225" spans="1:6" s="1540" customFormat="1" ht="14.25">
      <c r="A225" s="1536"/>
      <c r="B225" s="1508" t="s">
        <v>1997</v>
      </c>
      <c r="C225" s="1531" t="s">
        <v>321</v>
      </c>
      <c r="D225" s="1510">
        <v>48</v>
      </c>
      <c r="E225" s="1542"/>
      <c r="F225" s="1544">
        <f>D225*E225</f>
        <v>0</v>
      </c>
    </row>
    <row r="226" spans="1:6" s="1540" customFormat="1" ht="14.25">
      <c r="A226" s="1536"/>
      <c r="B226" s="1508"/>
      <c r="C226" s="1531"/>
      <c r="D226" s="1510"/>
      <c r="E226" s="1542"/>
      <c r="F226" s="1544"/>
    </row>
    <row r="227" spans="1:6" s="1540" customFormat="1" ht="114.75">
      <c r="A227" s="1536">
        <v>35</v>
      </c>
      <c r="B227" s="1508" t="s">
        <v>2006</v>
      </c>
      <c r="C227" s="1531"/>
      <c r="D227" s="1510"/>
      <c r="E227" s="1542"/>
      <c r="F227" s="1544"/>
    </row>
    <row r="228" spans="1:6" s="1540" customFormat="1" ht="14.25">
      <c r="A228" s="1536"/>
      <c r="B228" s="1508" t="s">
        <v>2005</v>
      </c>
      <c r="C228" s="1531" t="s">
        <v>321</v>
      </c>
      <c r="D228" s="1510">
        <v>26</v>
      </c>
      <c r="E228" s="1542"/>
      <c r="F228" s="1544">
        <f>D228*E228</f>
        <v>0</v>
      </c>
    </row>
    <row r="229" spans="1:6" s="1540" customFormat="1" ht="14.25">
      <c r="A229" s="1536"/>
      <c r="B229" s="1508" t="s">
        <v>2004</v>
      </c>
      <c r="C229" s="1531" t="s">
        <v>321</v>
      </c>
      <c r="D229" s="1510">
        <v>25</v>
      </c>
      <c r="E229" s="1542"/>
      <c r="F229" s="1544">
        <f>D229*E229</f>
        <v>0</v>
      </c>
    </row>
    <row r="230" spans="1:6" s="1540" customFormat="1" ht="14.25">
      <c r="A230" s="1536"/>
      <c r="B230" s="1508" t="s">
        <v>2003</v>
      </c>
      <c r="C230" s="1531" t="s">
        <v>321</v>
      </c>
      <c r="D230" s="1510">
        <v>35</v>
      </c>
      <c r="E230" s="1542"/>
      <c r="F230" s="1544">
        <f>D230*E230</f>
        <v>0</v>
      </c>
    </row>
    <row r="231" spans="1:6" s="1540" customFormat="1" ht="14.25">
      <c r="A231" s="1536"/>
      <c r="B231" s="1508" t="s">
        <v>2002</v>
      </c>
      <c r="C231" s="1531" t="s">
        <v>35</v>
      </c>
      <c r="D231" s="1510">
        <v>4</v>
      </c>
      <c r="E231" s="1542"/>
      <c r="F231" s="1544">
        <f>D231*E231</f>
        <v>0</v>
      </c>
    </row>
    <row r="232" spans="1:6" s="1540" customFormat="1" ht="14.25">
      <c r="A232" s="1536"/>
      <c r="B232" s="1508"/>
      <c r="C232" s="1531"/>
      <c r="D232" s="1510"/>
      <c r="E232" s="1542"/>
      <c r="F232" s="1544"/>
    </row>
    <row r="233" spans="1:6" s="1540" customFormat="1" ht="51">
      <c r="A233" s="1545">
        <v>36</v>
      </c>
      <c r="B233" s="1508" t="s">
        <v>2001</v>
      </c>
      <c r="C233" s="1531"/>
      <c r="D233" s="1510"/>
      <c r="E233" s="1542"/>
      <c r="F233" s="1512" t="str">
        <f t="shared" ref="F233:F234" si="26">IF(E233="","",ROUND(D233,2)*ROUND(E233,2))</f>
        <v/>
      </c>
    </row>
    <row r="234" spans="1:6" s="1540" customFormat="1" ht="14.25">
      <c r="A234" s="1545"/>
      <c r="B234" s="1508" t="s">
        <v>2000</v>
      </c>
      <c r="C234" s="1531" t="s">
        <v>321</v>
      </c>
      <c r="D234" s="1510">
        <v>50</v>
      </c>
      <c r="E234" s="1542"/>
      <c r="F234" s="1512" t="str">
        <f t="shared" si="26"/>
        <v/>
      </c>
    </row>
    <row r="235" spans="1:6" s="1540" customFormat="1" ht="14.25">
      <c r="A235" s="1545"/>
      <c r="B235" s="1508"/>
      <c r="C235" s="1531"/>
      <c r="D235" s="1510"/>
      <c r="E235" s="1542"/>
      <c r="F235" s="1512"/>
    </row>
    <row r="236" spans="1:6" s="1540" customFormat="1" ht="38.25">
      <c r="A236" s="1545">
        <v>37</v>
      </c>
      <c r="B236" s="1508" t="s">
        <v>1999</v>
      </c>
      <c r="C236" s="1531"/>
      <c r="D236" s="1510"/>
      <c r="E236" s="1542"/>
      <c r="F236" s="1512"/>
    </row>
    <row r="237" spans="1:6" s="1540" customFormat="1" ht="14.25">
      <c r="A237" s="1545"/>
      <c r="B237" s="1508" t="s">
        <v>1998</v>
      </c>
      <c r="C237" s="1531"/>
      <c r="D237" s="1510"/>
      <c r="E237" s="1542"/>
      <c r="F237" s="1512"/>
    </row>
    <row r="238" spans="1:6" s="1540" customFormat="1" ht="14.25">
      <c r="A238" s="1545"/>
      <c r="B238" s="1508" t="s">
        <v>1997</v>
      </c>
      <c r="C238" s="1531" t="s">
        <v>43</v>
      </c>
      <c r="D238" s="1510">
        <v>3</v>
      </c>
      <c r="E238" s="1542"/>
      <c r="F238" s="1512">
        <f>SUM(D238*E238)</f>
        <v>0</v>
      </c>
    </row>
    <row r="239" spans="1:6" s="1540" customFormat="1" ht="14.25">
      <c r="A239" s="1545"/>
      <c r="B239" s="1508"/>
      <c r="C239" s="1531"/>
      <c r="D239" s="1510"/>
      <c r="E239" s="1542"/>
      <c r="F239" s="1512"/>
    </row>
    <row r="240" spans="1:6" s="1540" customFormat="1" ht="165.75">
      <c r="A240" s="1545">
        <v>38</v>
      </c>
      <c r="B240" s="1508" t="s">
        <v>1996</v>
      </c>
      <c r="C240" s="1531"/>
      <c r="D240" s="1510"/>
      <c r="E240" s="1542"/>
      <c r="F240" s="1512"/>
    </row>
    <row r="241" spans="1:6" s="1540" customFormat="1" ht="25.5">
      <c r="A241" s="1545"/>
      <c r="B241" s="1508" t="s">
        <v>1995</v>
      </c>
      <c r="C241" s="1531"/>
      <c r="D241" s="1510"/>
      <c r="E241" s="1542"/>
      <c r="F241" s="1512"/>
    </row>
    <row r="242" spans="1:6" s="1540" customFormat="1" ht="14.25">
      <c r="A242" s="1545"/>
      <c r="B242" s="1508" t="s">
        <v>1994</v>
      </c>
      <c r="C242" s="1531" t="s">
        <v>35</v>
      </c>
      <c r="D242" s="1510">
        <v>1</v>
      </c>
      <c r="E242" s="1542"/>
      <c r="F242" s="1512">
        <f>D242*E242</f>
        <v>0</v>
      </c>
    </row>
    <row r="243" spans="1:6" s="1540" customFormat="1" ht="14.25">
      <c r="A243" s="1545"/>
      <c r="B243" s="1508"/>
      <c r="C243" s="1531"/>
      <c r="D243" s="1510"/>
      <c r="E243" s="1542"/>
      <c r="F243" s="1512"/>
    </row>
    <row r="244" spans="1:6" s="1540" customFormat="1" ht="89.25">
      <c r="A244" s="1545">
        <v>39</v>
      </c>
      <c r="B244" s="1508" t="s">
        <v>1993</v>
      </c>
      <c r="C244" s="1531"/>
      <c r="D244" s="1510"/>
      <c r="E244" s="1542"/>
      <c r="F244" s="1512"/>
    </row>
    <row r="245" spans="1:6" s="1540" customFormat="1" ht="14.25">
      <c r="A245" s="1545"/>
      <c r="B245" s="1508" t="s">
        <v>1992</v>
      </c>
      <c r="C245" s="1531"/>
      <c r="D245" s="1510"/>
      <c r="E245" s="1542"/>
      <c r="F245" s="1512"/>
    </row>
    <row r="246" spans="1:6" s="1540" customFormat="1" ht="14.25">
      <c r="A246" s="1545"/>
      <c r="B246" s="1508" t="s">
        <v>1991</v>
      </c>
      <c r="C246" s="1531" t="s">
        <v>35</v>
      </c>
      <c r="D246" s="1510">
        <v>12</v>
      </c>
      <c r="E246" s="1542"/>
      <c r="F246" s="1512">
        <f>D246*E246</f>
        <v>0</v>
      </c>
    </row>
    <row r="247" spans="1:6" s="1540" customFormat="1" ht="14.25">
      <c r="A247" s="1545"/>
      <c r="B247" s="1508" t="s">
        <v>1987</v>
      </c>
      <c r="C247" s="1531" t="s">
        <v>35</v>
      </c>
      <c r="D247" s="1510">
        <v>10</v>
      </c>
      <c r="E247" s="1542"/>
      <c r="F247" s="1512">
        <f>D247*E247</f>
        <v>0</v>
      </c>
    </row>
    <row r="248" spans="1:6" s="1540" customFormat="1" ht="14.25">
      <c r="A248" s="1545"/>
      <c r="B248" s="1508" t="s">
        <v>1984</v>
      </c>
      <c r="C248" s="1531" t="s">
        <v>35</v>
      </c>
      <c r="D248" s="1510">
        <v>12</v>
      </c>
      <c r="E248" s="1542"/>
      <c r="F248" s="1512">
        <f>D248*E248</f>
        <v>0</v>
      </c>
    </row>
    <row r="249" spans="1:6" s="1540" customFormat="1" ht="14.25">
      <c r="A249" s="1545"/>
      <c r="B249" s="1508" t="s">
        <v>1990</v>
      </c>
      <c r="C249" s="1531" t="s">
        <v>35</v>
      </c>
      <c r="D249" s="1510">
        <v>1</v>
      </c>
      <c r="E249" s="1542"/>
      <c r="F249" s="1512">
        <f>D249*E249</f>
        <v>0</v>
      </c>
    </row>
    <row r="250" spans="1:6" s="1540" customFormat="1" ht="14.25">
      <c r="A250" s="1545"/>
      <c r="B250" s="1508" t="s">
        <v>1989</v>
      </c>
      <c r="C250" s="1531" t="s">
        <v>35</v>
      </c>
      <c r="D250" s="1510">
        <v>2</v>
      </c>
      <c r="E250" s="1542"/>
      <c r="F250" s="1512">
        <f>D250*E250</f>
        <v>0</v>
      </c>
    </row>
    <row r="251" spans="1:6" s="1540" customFormat="1" ht="14.25">
      <c r="A251" s="1545"/>
      <c r="B251" s="1508"/>
      <c r="C251" s="1531"/>
      <c r="D251" s="1510"/>
      <c r="E251" s="1542"/>
      <c r="F251" s="1512"/>
    </row>
    <row r="252" spans="1:6" s="1540" customFormat="1" ht="38.25">
      <c r="A252" s="1545">
        <v>40</v>
      </c>
      <c r="B252" s="1508" t="s">
        <v>1988</v>
      </c>
      <c r="C252" s="1531"/>
      <c r="D252" s="1510"/>
      <c r="E252" s="1542"/>
      <c r="F252" s="1512"/>
    </row>
    <row r="253" spans="1:6" s="1540" customFormat="1" ht="25.5">
      <c r="A253" s="1545"/>
      <c r="B253" s="1508" t="s">
        <v>1985</v>
      </c>
      <c r="C253" s="1531"/>
      <c r="D253" s="1510"/>
      <c r="E253" s="1542"/>
      <c r="F253" s="1512"/>
    </row>
    <row r="254" spans="1:6" s="1540" customFormat="1" ht="14.25">
      <c r="A254" s="1545"/>
      <c r="B254" s="1508" t="s">
        <v>1987</v>
      </c>
      <c r="C254" s="1531" t="s">
        <v>35</v>
      </c>
      <c r="D254" s="1510">
        <v>4</v>
      </c>
      <c r="E254" s="1542"/>
      <c r="F254" s="1512">
        <f>D254*E254</f>
        <v>0</v>
      </c>
    </row>
    <row r="255" spans="1:6" s="1540" customFormat="1" ht="14.25">
      <c r="A255" s="1536"/>
      <c r="B255" s="1508" t="s">
        <v>1984</v>
      </c>
      <c r="C255" s="1531" t="s">
        <v>35</v>
      </c>
      <c r="D255" s="1510">
        <v>2</v>
      </c>
      <c r="E255" s="1542"/>
      <c r="F255" s="1512">
        <f>D255*E255</f>
        <v>0</v>
      </c>
    </row>
    <row r="256" spans="1:6" s="1540" customFormat="1" ht="14.25">
      <c r="A256" s="1536"/>
      <c r="B256" s="1508"/>
      <c r="C256" s="1531"/>
      <c r="D256" s="1510"/>
      <c r="E256" s="1542"/>
      <c r="F256" s="1512"/>
    </row>
    <row r="257" spans="1:6" s="1540" customFormat="1" ht="38.25">
      <c r="A257" s="1545">
        <v>43</v>
      </c>
      <c r="B257" s="1508" t="s">
        <v>1986</v>
      </c>
      <c r="C257" s="1531"/>
      <c r="D257" s="1510"/>
      <c r="E257" s="1542"/>
      <c r="F257" s="1512"/>
    </row>
    <row r="258" spans="1:6" s="1540" customFormat="1" ht="25.5">
      <c r="A258" s="1545"/>
      <c r="B258" s="1508" t="s">
        <v>1985</v>
      </c>
      <c r="C258" s="1531"/>
      <c r="D258" s="1510"/>
      <c r="E258" s="1542"/>
      <c r="F258" s="1512"/>
    </row>
    <row r="259" spans="1:6" s="1540" customFormat="1" ht="14.25">
      <c r="A259" s="1536"/>
      <c r="B259" s="1508" t="s">
        <v>1984</v>
      </c>
      <c r="C259" s="1531" t="s">
        <v>35</v>
      </c>
      <c r="D259" s="1510">
        <v>2</v>
      </c>
      <c r="E259" s="1542"/>
      <c r="F259" s="1512">
        <f>D259*E259</f>
        <v>0</v>
      </c>
    </row>
    <row r="260" spans="1:6" s="1540" customFormat="1" ht="14.25">
      <c r="A260" s="1536"/>
      <c r="B260" s="1508"/>
      <c r="C260" s="1531"/>
      <c r="D260" s="1510"/>
      <c r="E260" s="1542"/>
      <c r="F260" s="1512"/>
    </row>
    <row r="261" spans="1:6" s="1540" customFormat="1" ht="89.25">
      <c r="A261" s="1545">
        <v>44</v>
      </c>
      <c r="B261" s="1508" t="s">
        <v>1983</v>
      </c>
      <c r="C261" s="1531"/>
      <c r="D261" s="1510"/>
      <c r="E261" s="1542"/>
      <c r="F261" s="1512"/>
    </row>
    <row r="262" spans="1:6" s="1540" customFormat="1" ht="14.25">
      <c r="A262" s="1545"/>
      <c r="B262" s="1508" t="s">
        <v>1982</v>
      </c>
      <c r="C262" s="1531" t="s">
        <v>321</v>
      </c>
      <c r="D262" s="1510">
        <v>16</v>
      </c>
      <c r="E262" s="1542"/>
      <c r="F262" s="1512">
        <f>E262*D262</f>
        <v>0</v>
      </c>
    </row>
    <row r="263" spans="1:6" s="1540" customFormat="1" ht="14.25">
      <c r="A263" s="1545"/>
      <c r="B263" s="1508" t="s">
        <v>1981</v>
      </c>
      <c r="C263" s="1531" t="s">
        <v>321</v>
      </c>
      <c r="D263" s="1510">
        <v>20</v>
      </c>
      <c r="E263" s="1542"/>
      <c r="F263" s="1512">
        <f>E263*D263</f>
        <v>0</v>
      </c>
    </row>
    <row r="264" spans="1:6" s="1540" customFormat="1" ht="14.25">
      <c r="A264" s="1536"/>
      <c r="B264" s="1508" t="s">
        <v>1980</v>
      </c>
      <c r="C264" s="1531" t="s">
        <v>321</v>
      </c>
      <c r="D264" s="1510">
        <v>20</v>
      </c>
      <c r="E264" s="1542"/>
      <c r="F264" s="1512">
        <f>E264*D264</f>
        <v>0</v>
      </c>
    </row>
    <row r="265" spans="1:6" s="1540" customFormat="1" ht="14.25">
      <c r="A265" s="1545"/>
      <c r="B265" s="1508"/>
      <c r="C265" s="1531"/>
      <c r="D265" s="1510"/>
      <c r="E265" s="1542"/>
      <c r="F265" s="1512"/>
    </row>
    <row r="266" spans="1:6" s="1540" customFormat="1" ht="38.25">
      <c r="A266" s="1545">
        <v>45</v>
      </c>
      <c r="B266" s="1508" t="s">
        <v>1979</v>
      </c>
      <c r="C266" s="1531"/>
      <c r="D266" s="1510"/>
      <c r="E266" s="1542"/>
      <c r="F266" s="1512"/>
    </row>
    <row r="267" spans="1:6" s="1540" customFormat="1" ht="14.25">
      <c r="A267" s="1545"/>
      <c r="B267" s="1508" t="s">
        <v>1978</v>
      </c>
      <c r="C267" s="1531"/>
      <c r="D267" s="1510"/>
      <c r="E267" s="1542"/>
      <c r="F267" s="1512"/>
    </row>
    <row r="268" spans="1:6" s="1540" customFormat="1" ht="14.25">
      <c r="A268" s="1545"/>
      <c r="B268" s="1508" t="s">
        <v>1977</v>
      </c>
      <c r="C268" s="1531"/>
      <c r="D268" s="1510"/>
      <c r="E268" s="1542"/>
      <c r="F268" s="1512"/>
    </row>
    <row r="269" spans="1:6" s="1540" customFormat="1" ht="14.25">
      <c r="A269" s="1545"/>
      <c r="B269" s="1508" t="s">
        <v>1976</v>
      </c>
      <c r="C269" s="1531"/>
      <c r="D269" s="1510"/>
      <c r="E269" s="1542"/>
      <c r="F269" s="1512"/>
    </row>
    <row r="270" spans="1:6" s="1540" customFormat="1" ht="14.25">
      <c r="A270" s="1545"/>
      <c r="B270" s="1508" t="s">
        <v>1975</v>
      </c>
      <c r="C270" s="1531"/>
      <c r="D270" s="1510"/>
      <c r="E270" s="1542"/>
      <c r="F270" s="1512"/>
    </row>
    <row r="271" spans="1:6" s="1540" customFormat="1" ht="14.25">
      <c r="A271" s="1545"/>
      <c r="B271" s="1508" t="s">
        <v>1974</v>
      </c>
      <c r="C271" s="1531"/>
      <c r="D271" s="1510"/>
      <c r="E271" s="1542"/>
      <c r="F271" s="1512"/>
    </row>
    <row r="272" spans="1:6" s="1540" customFormat="1" ht="14.25">
      <c r="A272" s="1545"/>
      <c r="B272" s="1508" t="s">
        <v>1973</v>
      </c>
      <c r="C272" s="1531"/>
      <c r="D272" s="1510"/>
      <c r="E272" s="1542"/>
      <c r="F272" s="1512"/>
    </row>
    <row r="273" spans="1:131" s="1540" customFormat="1" ht="14.25">
      <c r="A273" s="1545"/>
      <c r="B273" s="1508" t="s">
        <v>1972</v>
      </c>
      <c r="C273" s="1531"/>
      <c r="D273" s="1510"/>
      <c r="E273" s="1542"/>
      <c r="F273" s="1512"/>
    </row>
    <row r="274" spans="1:131" s="1540" customFormat="1" ht="14.25">
      <c r="A274" s="1545"/>
      <c r="B274" s="1508" t="s">
        <v>1971</v>
      </c>
      <c r="C274" s="1531"/>
      <c r="D274" s="1510"/>
      <c r="E274" s="1542"/>
      <c r="F274" s="1512"/>
    </row>
    <row r="275" spans="1:131" s="1540" customFormat="1" ht="14.25">
      <c r="A275" s="1545"/>
      <c r="B275" s="1508" t="s">
        <v>1970</v>
      </c>
      <c r="C275" s="1531" t="s">
        <v>35</v>
      </c>
      <c r="D275" s="1510">
        <v>1</v>
      </c>
      <c r="E275" s="1542"/>
      <c r="F275" s="1512">
        <f>D275*E275</f>
        <v>0</v>
      </c>
    </row>
    <row r="276" spans="1:131" s="1540" customFormat="1" ht="14.25">
      <c r="A276" s="1545"/>
      <c r="B276" s="1508"/>
      <c r="C276" s="1531"/>
      <c r="D276" s="1510"/>
      <c r="E276" s="1542"/>
      <c r="F276" s="1512"/>
    </row>
    <row r="277" spans="1:131" s="1540" customFormat="1" ht="38.25">
      <c r="A277" s="1545">
        <v>46</v>
      </c>
      <c r="B277" s="1508" t="s">
        <v>1969</v>
      </c>
      <c r="C277" s="1531"/>
      <c r="D277" s="1510"/>
      <c r="E277" s="1542"/>
      <c r="F277" s="1512" t="str">
        <f>IF(E277="","",ROUND(D277,2)*ROUND(E277,2))</f>
        <v/>
      </c>
    </row>
    <row r="278" spans="1:131" s="1540" customFormat="1" ht="14.25">
      <c r="A278" s="1545"/>
      <c r="B278" s="1508" t="s">
        <v>1968</v>
      </c>
      <c r="C278" s="1531" t="s">
        <v>35</v>
      </c>
      <c r="D278" s="1510">
        <v>55</v>
      </c>
      <c r="E278" s="1542"/>
      <c r="F278" s="1512" t="str">
        <f t="shared" ref="F278" si="27">IF(E278="","",ROUND(D278,2)*ROUND(E278,2))</f>
        <v/>
      </c>
    </row>
    <row r="279" spans="1:131" s="1540" customFormat="1" ht="14.25">
      <c r="A279" s="1536"/>
      <c r="B279" s="1508"/>
      <c r="C279" s="1531"/>
      <c r="D279" s="1510"/>
      <c r="E279" s="1542"/>
      <c r="F279" s="1544"/>
    </row>
    <row r="280" spans="1:131" s="1506" customFormat="1" ht="51">
      <c r="A280" s="1521">
        <v>47</v>
      </c>
      <c r="B280" s="1526" t="s">
        <v>1967</v>
      </c>
      <c r="C280" s="1516"/>
      <c r="D280" s="1516"/>
      <c r="E280" s="1542"/>
      <c r="F280" s="1516">
        <f t="shared" ref="F280" si="28">ROUND(D280*E280,2)</f>
        <v>0</v>
      </c>
      <c r="G280" s="1505"/>
      <c r="H280" s="1505"/>
      <c r="I280" s="1505"/>
      <c r="J280" s="1505"/>
      <c r="K280" s="1505"/>
      <c r="L280" s="1505"/>
      <c r="M280" s="1505"/>
      <c r="N280" s="1505"/>
      <c r="O280" s="1505"/>
      <c r="P280" s="1505"/>
      <c r="Q280" s="1505"/>
      <c r="R280" s="1505"/>
      <c r="S280" s="1505"/>
      <c r="T280" s="1505"/>
      <c r="U280" s="1505"/>
      <c r="V280" s="1505"/>
      <c r="W280" s="1505"/>
      <c r="X280" s="1505"/>
      <c r="Y280" s="1505"/>
      <c r="Z280" s="1505"/>
      <c r="AA280" s="1505"/>
      <c r="AB280" s="1505"/>
      <c r="AC280" s="1505"/>
      <c r="AD280" s="1505"/>
      <c r="AE280" s="1505"/>
      <c r="AF280" s="1505"/>
      <c r="AG280" s="1505"/>
      <c r="AH280" s="1505"/>
      <c r="AI280" s="1505"/>
      <c r="AJ280" s="1505"/>
      <c r="AK280" s="1505"/>
      <c r="AL280" s="1505"/>
      <c r="AM280" s="1505"/>
      <c r="AN280" s="1505"/>
      <c r="AO280" s="1505"/>
      <c r="AP280" s="1505"/>
      <c r="AQ280" s="1505"/>
      <c r="AR280" s="1505"/>
      <c r="AS280" s="1505"/>
      <c r="AT280" s="1505"/>
      <c r="AU280" s="1505"/>
      <c r="AV280" s="1505"/>
      <c r="AW280" s="1505"/>
      <c r="AX280" s="1505"/>
      <c r="AY280" s="1505"/>
      <c r="AZ280" s="1505"/>
      <c r="BA280" s="1505"/>
      <c r="BB280" s="1505"/>
      <c r="BC280" s="1505"/>
      <c r="BD280" s="1505"/>
      <c r="BE280" s="1505"/>
      <c r="BF280" s="1505"/>
      <c r="BG280" s="1505"/>
      <c r="BH280" s="1505"/>
      <c r="BI280" s="1505"/>
      <c r="BJ280" s="1505"/>
      <c r="BK280" s="1505"/>
      <c r="BL280" s="1505"/>
      <c r="BM280" s="1505"/>
      <c r="BN280" s="1505"/>
      <c r="BO280" s="1505"/>
      <c r="BP280" s="1505"/>
      <c r="BQ280" s="1505"/>
      <c r="BR280" s="1505"/>
      <c r="BS280" s="1505"/>
      <c r="BT280" s="1505"/>
      <c r="BU280" s="1505"/>
      <c r="BV280" s="1505"/>
      <c r="BW280" s="1505"/>
      <c r="BX280" s="1505"/>
      <c r="BY280" s="1505"/>
      <c r="BZ280" s="1505"/>
      <c r="CA280" s="1505"/>
      <c r="CB280" s="1505"/>
      <c r="CC280" s="1505"/>
      <c r="CD280" s="1505"/>
      <c r="CE280" s="1505"/>
      <c r="CF280" s="1505"/>
      <c r="CG280" s="1505"/>
      <c r="CH280" s="1505"/>
      <c r="CI280" s="1505"/>
      <c r="CJ280" s="1505"/>
      <c r="CK280" s="1505"/>
      <c r="CL280" s="1505"/>
      <c r="CM280" s="1505"/>
      <c r="CN280" s="1505"/>
      <c r="CO280" s="1505"/>
      <c r="CP280" s="1505"/>
      <c r="CQ280" s="1505"/>
      <c r="CR280" s="1505"/>
      <c r="CS280" s="1505"/>
      <c r="CT280" s="1505"/>
      <c r="CU280" s="1505"/>
      <c r="CV280" s="1505"/>
      <c r="CW280" s="1505"/>
      <c r="CX280" s="1505"/>
      <c r="CY280" s="1505"/>
      <c r="CZ280" s="1505"/>
      <c r="DA280" s="1505"/>
      <c r="DB280" s="1505"/>
      <c r="DC280" s="1505"/>
      <c r="DD280" s="1505"/>
      <c r="DE280" s="1505"/>
      <c r="DF280" s="1505"/>
      <c r="DG280" s="1505"/>
      <c r="DH280" s="1505"/>
      <c r="DI280" s="1505"/>
      <c r="DJ280" s="1505"/>
      <c r="DK280" s="1505"/>
      <c r="DL280" s="1505"/>
      <c r="DM280" s="1505"/>
      <c r="DN280" s="1505"/>
      <c r="DO280" s="1505"/>
      <c r="DP280" s="1505"/>
      <c r="DQ280" s="1505"/>
      <c r="DR280" s="1505"/>
      <c r="DS280" s="1505"/>
      <c r="DT280" s="1505"/>
      <c r="DU280" s="1505"/>
      <c r="DV280" s="1505"/>
      <c r="DW280" s="1505"/>
      <c r="DX280" s="1505"/>
      <c r="DY280" s="1505"/>
      <c r="DZ280" s="1505"/>
      <c r="EA280" s="1505"/>
    </row>
    <row r="281" spans="1:131" s="1506" customFormat="1" ht="25.5">
      <c r="A281" s="1521"/>
      <c r="B281" s="1526" t="s">
        <v>1966</v>
      </c>
      <c r="C281" s="1516" t="s">
        <v>35</v>
      </c>
      <c r="D281" s="1516">
        <v>18</v>
      </c>
      <c r="E281" s="1516"/>
      <c r="F281" s="1516">
        <f>ROUND(D281*E281,2)</f>
        <v>0</v>
      </c>
      <c r="G281" s="1505"/>
      <c r="H281" s="1505"/>
      <c r="I281" s="1505"/>
      <c r="J281" s="1505"/>
      <c r="K281" s="1505"/>
      <c r="L281" s="1505"/>
      <c r="M281" s="1505"/>
      <c r="N281" s="1505"/>
      <c r="O281" s="1505"/>
      <c r="P281" s="1505"/>
      <c r="Q281" s="1505"/>
      <c r="R281" s="1505"/>
      <c r="S281" s="1505"/>
      <c r="T281" s="1505"/>
      <c r="U281" s="1505"/>
      <c r="V281" s="1505"/>
      <c r="W281" s="1505"/>
      <c r="X281" s="1505"/>
      <c r="Y281" s="1505"/>
      <c r="Z281" s="1505"/>
      <c r="AA281" s="1505"/>
      <c r="AB281" s="1505"/>
      <c r="AC281" s="1505"/>
      <c r="AD281" s="1505"/>
      <c r="AE281" s="1505"/>
      <c r="AF281" s="1505"/>
      <c r="AG281" s="1505"/>
      <c r="AH281" s="1505"/>
      <c r="AI281" s="1505"/>
      <c r="AJ281" s="1505"/>
      <c r="AK281" s="1505"/>
      <c r="AL281" s="1505"/>
      <c r="AM281" s="1505"/>
      <c r="AN281" s="1505"/>
      <c r="AO281" s="1505"/>
      <c r="AP281" s="1505"/>
      <c r="AQ281" s="1505"/>
      <c r="AR281" s="1505"/>
      <c r="AS281" s="1505"/>
      <c r="AT281" s="1505"/>
      <c r="AU281" s="1505"/>
      <c r="AV281" s="1505"/>
      <c r="AW281" s="1505"/>
      <c r="AX281" s="1505"/>
      <c r="AY281" s="1505"/>
      <c r="AZ281" s="1505"/>
      <c r="BA281" s="1505"/>
      <c r="BB281" s="1505"/>
      <c r="BC281" s="1505"/>
      <c r="BD281" s="1505"/>
      <c r="BE281" s="1505"/>
      <c r="BF281" s="1505"/>
      <c r="BG281" s="1505"/>
      <c r="BH281" s="1505"/>
      <c r="BI281" s="1505"/>
      <c r="BJ281" s="1505"/>
      <c r="BK281" s="1505"/>
      <c r="BL281" s="1505"/>
      <c r="BM281" s="1505"/>
      <c r="BN281" s="1505"/>
      <c r="BO281" s="1505"/>
      <c r="BP281" s="1505"/>
      <c r="BQ281" s="1505"/>
      <c r="BR281" s="1505"/>
      <c r="BS281" s="1505"/>
      <c r="BT281" s="1505"/>
      <c r="BU281" s="1505"/>
      <c r="BV281" s="1505"/>
      <c r="BW281" s="1505"/>
      <c r="BX281" s="1505"/>
      <c r="BY281" s="1505"/>
      <c r="BZ281" s="1505"/>
      <c r="CA281" s="1505"/>
      <c r="CB281" s="1505"/>
      <c r="CC281" s="1505"/>
      <c r="CD281" s="1505"/>
      <c r="CE281" s="1505"/>
      <c r="CF281" s="1505"/>
      <c r="CG281" s="1505"/>
      <c r="CH281" s="1505"/>
      <c r="CI281" s="1505"/>
      <c r="CJ281" s="1505"/>
      <c r="CK281" s="1505"/>
      <c r="CL281" s="1505"/>
      <c r="CM281" s="1505"/>
      <c r="CN281" s="1505"/>
      <c r="CO281" s="1505"/>
      <c r="CP281" s="1505"/>
      <c r="CQ281" s="1505"/>
      <c r="CR281" s="1505"/>
      <c r="CS281" s="1505"/>
      <c r="CT281" s="1505"/>
      <c r="CU281" s="1505"/>
      <c r="CV281" s="1505"/>
      <c r="CW281" s="1505"/>
      <c r="CX281" s="1505"/>
      <c r="CY281" s="1505"/>
      <c r="CZ281" s="1505"/>
      <c r="DA281" s="1505"/>
      <c r="DB281" s="1505"/>
      <c r="DC281" s="1505"/>
      <c r="DD281" s="1505"/>
      <c r="DE281" s="1505"/>
      <c r="DF281" s="1505"/>
      <c r="DG281" s="1505"/>
      <c r="DH281" s="1505"/>
      <c r="DI281" s="1505"/>
      <c r="DJ281" s="1505"/>
      <c r="DK281" s="1505"/>
      <c r="DL281" s="1505"/>
      <c r="DM281" s="1505"/>
      <c r="DN281" s="1505"/>
      <c r="DO281" s="1505"/>
      <c r="DP281" s="1505"/>
      <c r="DQ281" s="1505"/>
      <c r="DR281" s="1505"/>
      <c r="DS281" s="1505"/>
      <c r="DT281" s="1505"/>
      <c r="DU281" s="1505"/>
      <c r="DV281" s="1505"/>
      <c r="DW281" s="1505"/>
      <c r="DX281" s="1505"/>
      <c r="DY281" s="1505"/>
      <c r="DZ281" s="1505"/>
      <c r="EA281" s="1505"/>
    </row>
    <row r="282" spans="1:131" s="1506" customFormat="1">
      <c r="A282" s="1521"/>
      <c r="B282" s="1526"/>
      <c r="C282" s="1546"/>
      <c r="G282" s="1505"/>
      <c r="H282" s="1505"/>
      <c r="I282" s="1505"/>
      <c r="J282" s="1505"/>
      <c r="K282" s="1505"/>
      <c r="L282" s="1505"/>
      <c r="M282" s="1505"/>
      <c r="N282" s="1505"/>
      <c r="O282" s="1505"/>
      <c r="P282" s="1505"/>
      <c r="Q282" s="1505"/>
      <c r="R282" s="1505"/>
      <c r="S282" s="1505"/>
      <c r="T282" s="1505"/>
      <c r="U282" s="1505"/>
      <c r="V282" s="1505"/>
      <c r="W282" s="1505"/>
      <c r="X282" s="1505"/>
      <c r="Y282" s="1505"/>
      <c r="Z282" s="1505"/>
      <c r="AA282" s="1505"/>
      <c r="AB282" s="1505"/>
      <c r="AC282" s="1505"/>
      <c r="AD282" s="1505"/>
      <c r="AE282" s="1505"/>
      <c r="AF282" s="1505"/>
      <c r="AG282" s="1505"/>
      <c r="AH282" s="1505"/>
      <c r="AI282" s="1505"/>
      <c r="AJ282" s="1505"/>
      <c r="AK282" s="1505"/>
      <c r="AL282" s="1505"/>
      <c r="AM282" s="1505"/>
      <c r="AN282" s="1505"/>
      <c r="AO282" s="1505"/>
      <c r="AP282" s="1505"/>
      <c r="AQ282" s="1505"/>
      <c r="AR282" s="1505"/>
      <c r="AS282" s="1505"/>
      <c r="AT282" s="1505"/>
      <c r="AU282" s="1505"/>
      <c r="AV282" s="1505"/>
      <c r="AW282" s="1505"/>
      <c r="AX282" s="1505"/>
      <c r="AY282" s="1505"/>
      <c r="AZ282" s="1505"/>
      <c r="BA282" s="1505"/>
      <c r="BB282" s="1505"/>
      <c r="BC282" s="1505"/>
      <c r="BD282" s="1505"/>
      <c r="BE282" s="1505"/>
      <c r="BF282" s="1505"/>
      <c r="BG282" s="1505"/>
      <c r="BH282" s="1505"/>
      <c r="BI282" s="1505"/>
      <c r="BJ282" s="1505"/>
      <c r="BK282" s="1505"/>
      <c r="BL282" s="1505"/>
      <c r="BM282" s="1505"/>
      <c r="BN282" s="1505"/>
      <c r="BO282" s="1505"/>
      <c r="BP282" s="1505"/>
      <c r="BQ282" s="1505"/>
      <c r="BR282" s="1505"/>
      <c r="BS282" s="1505"/>
      <c r="BT282" s="1505"/>
      <c r="BU282" s="1505"/>
      <c r="BV282" s="1505"/>
      <c r="BW282" s="1505"/>
      <c r="BX282" s="1505"/>
      <c r="BY282" s="1505"/>
      <c r="BZ282" s="1505"/>
      <c r="CA282" s="1505"/>
      <c r="CB282" s="1505"/>
      <c r="CC282" s="1505"/>
      <c r="CD282" s="1505"/>
      <c r="CE282" s="1505"/>
      <c r="CF282" s="1505"/>
      <c r="CG282" s="1505"/>
      <c r="CH282" s="1505"/>
      <c r="CI282" s="1505"/>
      <c r="CJ282" s="1505"/>
      <c r="CK282" s="1505"/>
      <c r="CL282" s="1505"/>
      <c r="CM282" s="1505"/>
      <c r="CN282" s="1505"/>
      <c r="CO282" s="1505"/>
      <c r="CP282" s="1505"/>
      <c r="CQ282" s="1505"/>
      <c r="CR282" s="1505"/>
      <c r="CS282" s="1505"/>
      <c r="CT282" s="1505"/>
      <c r="CU282" s="1505"/>
      <c r="CV282" s="1505"/>
      <c r="CW282" s="1505"/>
      <c r="CX282" s="1505"/>
      <c r="CY282" s="1505"/>
      <c r="CZ282" s="1505"/>
      <c r="DA282" s="1505"/>
      <c r="DB282" s="1505"/>
      <c r="DC282" s="1505"/>
      <c r="DD282" s="1505"/>
      <c r="DE282" s="1505"/>
      <c r="DF282" s="1505"/>
      <c r="DG282" s="1505"/>
      <c r="DH282" s="1505"/>
      <c r="DI282" s="1505"/>
      <c r="DJ282" s="1505"/>
      <c r="DK282" s="1505"/>
      <c r="DL282" s="1505"/>
      <c r="DM282" s="1505"/>
      <c r="DN282" s="1505"/>
      <c r="DO282" s="1505"/>
      <c r="DP282" s="1505"/>
      <c r="DQ282" s="1505"/>
      <c r="DR282" s="1505"/>
      <c r="DS282" s="1505"/>
      <c r="DT282" s="1505"/>
      <c r="DU282" s="1505"/>
      <c r="DV282" s="1505"/>
      <c r="DW282" s="1505"/>
      <c r="DX282" s="1505"/>
      <c r="DY282" s="1505"/>
      <c r="DZ282" s="1505"/>
      <c r="EA282" s="1505"/>
    </row>
    <row r="283" spans="1:131" s="1506" customFormat="1">
      <c r="A283" s="1521"/>
      <c r="B283" s="1526"/>
      <c r="C283" s="1546"/>
      <c r="G283" s="1505"/>
      <c r="H283" s="1505"/>
      <c r="I283" s="1505"/>
      <c r="J283" s="1505"/>
      <c r="K283" s="1505"/>
      <c r="L283" s="1505"/>
      <c r="M283" s="1505"/>
      <c r="N283" s="1505"/>
      <c r="O283" s="1505"/>
      <c r="P283" s="1505"/>
      <c r="Q283" s="1505"/>
      <c r="R283" s="1505"/>
      <c r="S283" s="1505"/>
      <c r="T283" s="1505"/>
      <c r="U283" s="1505"/>
      <c r="V283" s="1505"/>
      <c r="W283" s="1505"/>
      <c r="X283" s="1505"/>
      <c r="Y283" s="1505"/>
      <c r="Z283" s="1505"/>
      <c r="AA283" s="1505"/>
      <c r="AB283" s="1505"/>
      <c r="AC283" s="1505"/>
      <c r="AD283" s="1505"/>
      <c r="AE283" s="1505"/>
      <c r="AF283" s="1505"/>
      <c r="AG283" s="1505"/>
      <c r="AH283" s="1505"/>
      <c r="AI283" s="1505"/>
      <c r="AJ283" s="1505"/>
      <c r="AK283" s="1505"/>
      <c r="AL283" s="1505"/>
      <c r="AM283" s="1505"/>
      <c r="AN283" s="1505"/>
      <c r="AO283" s="1505"/>
      <c r="AP283" s="1505"/>
      <c r="AQ283" s="1505"/>
      <c r="AR283" s="1505"/>
      <c r="AS283" s="1505"/>
      <c r="AT283" s="1505"/>
      <c r="AU283" s="1505"/>
      <c r="AV283" s="1505"/>
      <c r="AW283" s="1505"/>
      <c r="AX283" s="1505"/>
      <c r="AY283" s="1505"/>
      <c r="AZ283" s="1505"/>
      <c r="BA283" s="1505"/>
      <c r="BB283" s="1505"/>
      <c r="BC283" s="1505"/>
      <c r="BD283" s="1505"/>
      <c r="BE283" s="1505"/>
      <c r="BF283" s="1505"/>
      <c r="BG283" s="1505"/>
      <c r="BH283" s="1505"/>
      <c r="BI283" s="1505"/>
      <c r="BJ283" s="1505"/>
      <c r="BK283" s="1505"/>
      <c r="BL283" s="1505"/>
      <c r="BM283" s="1505"/>
      <c r="BN283" s="1505"/>
      <c r="BO283" s="1505"/>
      <c r="BP283" s="1505"/>
      <c r="BQ283" s="1505"/>
      <c r="BR283" s="1505"/>
      <c r="BS283" s="1505"/>
      <c r="BT283" s="1505"/>
      <c r="BU283" s="1505"/>
      <c r="BV283" s="1505"/>
      <c r="BW283" s="1505"/>
      <c r="BX283" s="1505"/>
      <c r="BY283" s="1505"/>
      <c r="BZ283" s="1505"/>
      <c r="CA283" s="1505"/>
      <c r="CB283" s="1505"/>
      <c r="CC283" s="1505"/>
      <c r="CD283" s="1505"/>
      <c r="CE283" s="1505"/>
      <c r="CF283" s="1505"/>
      <c r="CG283" s="1505"/>
      <c r="CH283" s="1505"/>
      <c r="CI283" s="1505"/>
      <c r="CJ283" s="1505"/>
      <c r="CK283" s="1505"/>
      <c r="CL283" s="1505"/>
      <c r="CM283" s="1505"/>
      <c r="CN283" s="1505"/>
      <c r="CO283" s="1505"/>
      <c r="CP283" s="1505"/>
      <c r="CQ283" s="1505"/>
      <c r="CR283" s="1505"/>
      <c r="CS283" s="1505"/>
      <c r="CT283" s="1505"/>
      <c r="CU283" s="1505"/>
      <c r="CV283" s="1505"/>
      <c r="CW283" s="1505"/>
      <c r="CX283" s="1505"/>
      <c r="CY283" s="1505"/>
      <c r="CZ283" s="1505"/>
      <c r="DA283" s="1505"/>
      <c r="DB283" s="1505"/>
      <c r="DC283" s="1505"/>
      <c r="DD283" s="1505"/>
      <c r="DE283" s="1505"/>
      <c r="DF283" s="1505"/>
      <c r="DG283" s="1505"/>
      <c r="DH283" s="1505"/>
      <c r="DI283" s="1505"/>
      <c r="DJ283" s="1505"/>
      <c r="DK283" s="1505"/>
      <c r="DL283" s="1505"/>
      <c r="DM283" s="1505"/>
      <c r="DN283" s="1505"/>
      <c r="DO283" s="1505"/>
      <c r="DP283" s="1505"/>
      <c r="DQ283" s="1505"/>
      <c r="DR283" s="1505"/>
      <c r="DS283" s="1505"/>
      <c r="DT283" s="1505"/>
      <c r="DU283" s="1505"/>
      <c r="DV283" s="1505"/>
      <c r="DW283" s="1505"/>
      <c r="DX283" s="1505"/>
      <c r="DY283" s="1505"/>
      <c r="DZ283" s="1505"/>
      <c r="EA283" s="1505"/>
    </row>
    <row r="284" spans="1:131" s="1506" customFormat="1" ht="178.5">
      <c r="A284" s="1521">
        <v>48</v>
      </c>
      <c r="B284" s="1498" t="s">
        <v>1872</v>
      </c>
      <c r="C284" s="1546"/>
      <c r="G284" s="1505"/>
      <c r="H284" s="1505"/>
      <c r="I284" s="1505"/>
      <c r="J284" s="1505"/>
      <c r="K284" s="1505"/>
      <c r="L284" s="1505"/>
      <c r="M284" s="1505"/>
      <c r="N284" s="1505"/>
      <c r="O284" s="1505"/>
      <c r="P284" s="1505"/>
      <c r="Q284" s="1505"/>
      <c r="R284" s="1505"/>
      <c r="S284" s="1505"/>
      <c r="T284" s="1505"/>
      <c r="U284" s="1505"/>
      <c r="V284" s="1505"/>
      <c r="W284" s="1505"/>
      <c r="X284" s="1505"/>
      <c r="Y284" s="1505"/>
      <c r="Z284" s="1505"/>
      <c r="AA284" s="1505"/>
      <c r="AB284" s="1505"/>
      <c r="AC284" s="1505"/>
      <c r="AD284" s="1505"/>
      <c r="AE284" s="1505"/>
      <c r="AF284" s="1505"/>
      <c r="AG284" s="1505"/>
      <c r="AH284" s="1505"/>
      <c r="AI284" s="1505"/>
      <c r="AJ284" s="1505"/>
      <c r="AK284" s="1505"/>
      <c r="AL284" s="1505"/>
      <c r="AM284" s="1505"/>
      <c r="AN284" s="1505"/>
      <c r="AO284" s="1505"/>
      <c r="AP284" s="1505"/>
      <c r="AQ284" s="1505"/>
      <c r="AR284" s="1505"/>
      <c r="AS284" s="1505"/>
      <c r="AT284" s="1505"/>
      <c r="AU284" s="1505"/>
      <c r="AV284" s="1505"/>
      <c r="AW284" s="1505"/>
      <c r="AX284" s="1505"/>
      <c r="AY284" s="1505"/>
      <c r="AZ284" s="1505"/>
      <c r="BA284" s="1505"/>
      <c r="BB284" s="1505"/>
      <c r="BC284" s="1505"/>
      <c r="BD284" s="1505"/>
      <c r="BE284" s="1505"/>
      <c r="BF284" s="1505"/>
      <c r="BG284" s="1505"/>
      <c r="BH284" s="1505"/>
      <c r="BI284" s="1505"/>
      <c r="BJ284" s="1505"/>
      <c r="BK284" s="1505"/>
      <c r="BL284" s="1505"/>
      <c r="BM284" s="1505"/>
      <c r="BN284" s="1505"/>
      <c r="BO284" s="1505"/>
      <c r="BP284" s="1505"/>
      <c r="BQ284" s="1505"/>
      <c r="BR284" s="1505"/>
      <c r="BS284" s="1505"/>
      <c r="BT284" s="1505"/>
      <c r="BU284" s="1505"/>
      <c r="BV284" s="1505"/>
      <c r="BW284" s="1505"/>
      <c r="BX284" s="1505"/>
      <c r="BY284" s="1505"/>
      <c r="BZ284" s="1505"/>
      <c r="CA284" s="1505"/>
      <c r="CB284" s="1505"/>
      <c r="CC284" s="1505"/>
      <c r="CD284" s="1505"/>
      <c r="CE284" s="1505"/>
      <c r="CF284" s="1505"/>
      <c r="CG284" s="1505"/>
      <c r="CH284" s="1505"/>
      <c r="CI284" s="1505"/>
      <c r="CJ284" s="1505"/>
      <c r="CK284" s="1505"/>
      <c r="CL284" s="1505"/>
      <c r="CM284" s="1505"/>
      <c r="CN284" s="1505"/>
      <c r="CO284" s="1505"/>
      <c r="CP284" s="1505"/>
      <c r="CQ284" s="1505"/>
      <c r="CR284" s="1505"/>
      <c r="CS284" s="1505"/>
      <c r="CT284" s="1505"/>
      <c r="CU284" s="1505"/>
      <c r="CV284" s="1505"/>
      <c r="CW284" s="1505"/>
      <c r="CX284" s="1505"/>
      <c r="CY284" s="1505"/>
      <c r="CZ284" s="1505"/>
      <c r="DA284" s="1505"/>
      <c r="DB284" s="1505"/>
      <c r="DC284" s="1505"/>
      <c r="DD284" s="1505"/>
      <c r="DE284" s="1505"/>
      <c r="DF284" s="1505"/>
      <c r="DG284" s="1505"/>
      <c r="DH284" s="1505"/>
      <c r="DI284" s="1505"/>
      <c r="DJ284" s="1505"/>
      <c r="DK284" s="1505"/>
      <c r="DL284" s="1505"/>
      <c r="DM284" s="1505"/>
      <c r="DN284" s="1505"/>
      <c r="DO284" s="1505"/>
      <c r="DP284" s="1505"/>
      <c r="DQ284" s="1505"/>
      <c r="DR284" s="1505"/>
      <c r="DS284" s="1505"/>
      <c r="DT284" s="1505"/>
      <c r="DU284" s="1505"/>
      <c r="DV284" s="1505"/>
      <c r="DW284" s="1505"/>
      <c r="DX284" s="1505"/>
      <c r="DY284" s="1505"/>
      <c r="DZ284" s="1505"/>
      <c r="EA284" s="1505"/>
    </row>
    <row r="285" spans="1:131" s="1506" customFormat="1" ht="25.5">
      <c r="A285" s="1521"/>
      <c r="B285" s="1498" t="s">
        <v>1871</v>
      </c>
      <c r="C285" s="1546"/>
      <c r="G285" s="1505"/>
      <c r="H285" s="1505"/>
      <c r="I285" s="1505"/>
      <c r="J285" s="1505"/>
      <c r="K285" s="1505"/>
      <c r="L285" s="1505"/>
      <c r="M285" s="1505"/>
      <c r="N285" s="1505"/>
      <c r="O285" s="1505"/>
      <c r="P285" s="1505"/>
      <c r="Q285" s="1505"/>
      <c r="R285" s="1505"/>
      <c r="S285" s="1505"/>
      <c r="T285" s="1505"/>
      <c r="U285" s="1505"/>
      <c r="V285" s="1505"/>
      <c r="W285" s="1505"/>
      <c r="X285" s="1505"/>
      <c r="Y285" s="1505"/>
      <c r="Z285" s="1505"/>
      <c r="AA285" s="1505"/>
      <c r="AB285" s="1505"/>
      <c r="AC285" s="1505"/>
      <c r="AD285" s="1505"/>
      <c r="AE285" s="1505"/>
      <c r="AF285" s="1505"/>
      <c r="AG285" s="1505"/>
      <c r="AH285" s="1505"/>
      <c r="AI285" s="1505"/>
      <c r="AJ285" s="1505"/>
      <c r="AK285" s="1505"/>
      <c r="AL285" s="1505"/>
      <c r="AM285" s="1505"/>
      <c r="AN285" s="1505"/>
      <c r="AO285" s="1505"/>
      <c r="AP285" s="1505"/>
      <c r="AQ285" s="1505"/>
      <c r="AR285" s="1505"/>
      <c r="AS285" s="1505"/>
      <c r="AT285" s="1505"/>
      <c r="AU285" s="1505"/>
      <c r="AV285" s="1505"/>
      <c r="AW285" s="1505"/>
      <c r="AX285" s="1505"/>
      <c r="AY285" s="1505"/>
      <c r="AZ285" s="1505"/>
      <c r="BA285" s="1505"/>
      <c r="BB285" s="1505"/>
      <c r="BC285" s="1505"/>
      <c r="BD285" s="1505"/>
      <c r="BE285" s="1505"/>
      <c r="BF285" s="1505"/>
      <c r="BG285" s="1505"/>
      <c r="BH285" s="1505"/>
      <c r="BI285" s="1505"/>
      <c r="BJ285" s="1505"/>
      <c r="BK285" s="1505"/>
      <c r="BL285" s="1505"/>
      <c r="BM285" s="1505"/>
      <c r="BN285" s="1505"/>
      <c r="BO285" s="1505"/>
      <c r="BP285" s="1505"/>
      <c r="BQ285" s="1505"/>
      <c r="BR285" s="1505"/>
      <c r="BS285" s="1505"/>
      <c r="BT285" s="1505"/>
      <c r="BU285" s="1505"/>
      <c r="BV285" s="1505"/>
      <c r="BW285" s="1505"/>
      <c r="BX285" s="1505"/>
      <c r="BY285" s="1505"/>
      <c r="BZ285" s="1505"/>
      <c r="CA285" s="1505"/>
      <c r="CB285" s="1505"/>
      <c r="CC285" s="1505"/>
      <c r="CD285" s="1505"/>
      <c r="CE285" s="1505"/>
      <c r="CF285" s="1505"/>
      <c r="CG285" s="1505"/>
      <c r="CH285" s="1505"/>
      <c r="CI285" s="1505"/>
      <c r="CJ285" s="1505"/>
      <c r="CK285" s="1505"/>
      <c r="CL285" s="1505"/>
      <c r="CM285" s="1505"/>
      <c r="CN285" s="1505"/>
      <c r="CO285" s="1505"/>
      <c r="CP285" s="1505"/>
      <c r="CQ285" s="1505"/>
      <c r="CR285" s="1505"/>
      <c r="CS285" s="1505"/>
      <c r="CT285" s="1505"/>
      <c r="CU285" s="1505"/>
      <c r="CV285" s="1505"/>
      <c r="CW285" s="1505"/>
      <c r="CX285" s="1505"/>
      <c r="CY285" s="1505"/>
      <c r="CZ285" s="1505"/>
      <c r="DA285" s="1505"/>
      <c r="DB285" s="1505"/>
      <c r="DC285" s="1505"/>
      <c r="DD285" s="1505"/>
      <c r="DE285" s="1505"/>
      <c r="DF285" s="1505"/>
      <c r="DG285" s="1505"/>
      <c r="DH285" s="1505"/>
      <c r="DI285" s="1505"/>
      <c r="DJ285" s="1505"/>
      <c r="DK285" s="1505"/>
      <c r="DL285" s="1505"/>
      <c r="DM285" s="1505"/>
      <c r="DN285" s="1505"/>
      <c r="DO285" s="1505"/>
      <c r="DP285" s="1505"/>
      <c r="DQ285" s="1505"/>
      <c r="DR285" s="1505"/>
      <c r="DS285" s="1505"/>
      <c r="DT285" s="1505"/>
      <c r="DU285" s="1505"/>
      <c r="DV285" s="1505"/>
      <c r="DW285" s="1505"/>
      <c r="DX285" s="1505"/>
      <c r="DY285" s="1505"/>
      <c r="DZ285" s="1505"/>
      <c r="EA285" s="1505"/>
    </row>
    <row r="286" spans="1:131" s="1506" customFormat="1">
      <c r="A286" s="1521"/>
      <c r="B286" s="1498" t="s">
        <v>1870</v>
      </c>
      <c r="C286" s="1546"/>
      <c r="G286" s="1505"/>
      <c r="H286" s="1505"/>
      <c r="I286" s="1505"/>
      <c r="J286" s="1505"/>
      <c r="K286" s="1505"/>
      <c r="L286" s="1505"/>
      <c r="M286" s="1505"/>
      <c r="N286" s="1505"/>
      <c r="O286" s="1505"/>
      <c r="P286" s="1505"/>
      <c r="Q286" s="1505"/>
      <c r="R286" s="1505"/>
      <c r="S286" s="1505"/>
      <c r="T286" s="1505"/>
      <c r="U286" s="1505"/>
      <c r="V286" s="1505"/>
      <c r="W286" s="1505"/>
      <c r="X286" s="1505"/>
      <c r="Y286" s="1505"/>
      <c r="Z286" s="1505"/>
      <c r="AA286" s="1505"/>
      <c r="AB286" s="1505"/>
      <c r="AC286" s="1505"/>
      <c r="AD286" s="1505"/>
      <c r="AE286" s="1505"/>
      <c r="AF286" s="1505"/>
      <c r="AG286" s="1505"/>
      <c r="AH286" s="1505"/>
      <c r="AI286" s="1505"/>
      <c r="AJ286" s="1505"/>
      <c r="AK286" s="1505"/>
      <c r="AL286" s="1505"/>
      <c r="AM286" s="1505"/>
      <c r="AN286" s="1505"/>
      <c r="AO286" s="1505"/>
      <c r="AP286" s="1505"/>
      <c r="AQ286" s="1505"/>
      <c r="AR286" s="1505"/>
      <c r="AS286" s="1505"/>
      <c r="AT286" s="1505"/>
      <c r="AU286" s="1505"/>
      <c r="AV286" s="1505"/>
      <c r="AW286" s="1505"/>
      <c r="AX286" s="1505"/>
      <c r="AY286" s="1505"/>
      <c r="AZ286" s="1505"/>
      <c r="BA286" s="1505"/>
      <c r="BB286" s="1505"/>
      <c r="BC286" s="1505"/>
      <c r="BD286" s="1505"/>
      <c r="BE286" s="1505"/>
      <c r="BF286" s="1505"/>
      <c r="BG286" s="1505"/>
      <c r="BH286" s="1505"/>
      <c r="BI286" s="1505"/>
      <c r="BJ286" s="1505"/>
      <c r="BK286" s="1505"/>
      <c r="BL286" s="1505"/>
      <c r="BM286" s="1505"/>
      <c r="BN286" s="1505"/>
      <c r="BO286" s="1505"/>
      <c r="BP286" s="1505"/>
      <c r="BQ286" s="1505"/>
      <c r="BR286" s="1505"/>
      <c r="BS286" s="1505"/>
      <c r="BT286" s="1505"/>
      <c r="BU286" s="1505"/>
      <c r="BV286" s="1505"/>
      <c r="BW286" s="1505"/>
      <c r="BX286" s="1505"/>
      <c r="BY286" s="1505"/>
      <c r="BZ286" s="1505"/>
      <c r="CA286" s="1505"/>
      <c r="CB286" s="1505"/>
      <c r="CC286" s="1505"/>
      <c r="CD286" s="1505"/>
      <c r="CE286" s="1505"/>
      <c r="CF286" s="1505"/>
      <c r="CG286" s="1505"/>
      <c r="CH286" s="1505"/>
      <c r="CI286" s="1505"/>
      <c r="CJ286" s="1505"/>
      <c r="CK286" s="1505"/>
      <c r="CL286" s="1505"/>
      <c r="CM286" s="1505"/>
      <c r="CN286" s="1505"/>
      <c r="CO286" s="1505"/>
      <c r="CP286" s="1505"/>
      <c r="CQ286" s="1505"/>
      <c r="CR286" s="1505"/>
      <c r="CS286" s="1505"/>
      <c r="CT286" s="1505"/>
      <c r="CU286" s="1505"/>
      <c r="CV286" s="1505"/>
      <c r="CW286" s="1505"/>
      <c r="CX286" s="1505"/>
      <c r="CY286" s="1505"/>
      <c r="CZ286" s="1505"/>
      <c r="DA286" s="1505"/>
      <c r="DB286" s="1505"/>
      <c r="DC286" s="1505"/>
      <c r="DD286" s="1505"/>
      <c r="DE286" s="1505"/>
      <c r="DF286" s="1505"/>
      <c r="DG286" s="1505"/>
      <c r="DH286" s="1505"/>
      <c r="DI286" s="1505"/>
      <c r="DJ286" s="1505"/>
      <c r="DK286" s="1505"/>
      <c r="DL286" s="1505"/>
      <c r="DM286" s="1505"/>
      <c r="DN286" s="1505"/>
      <c r="DO286" s="1505"/>
      <c r="DP286" s="1505"/>
      <c r="DQ286" s="1505"/>
      <c r="DR286" s="1505"/>
      <c r="DS286" s="1505"/>
      <c r="DT286" s="1505"/>
      <c r="DU286" s="1505"/>
      <c r="DV286" s="1505"/>
      <c r="DW286" s="1505"/>
      <c r="DX286" s="1505"/>
      <c r="DY286" s="1505"/>
      <c r="DZ286" s="1505"/>
      <c r="EA286" s="1505"/>
    </row>
    <row r="287" spans="1:131" s="1506" customFormat="1">
      <c r="A287" s="1521"/>
      <c r="B287" s="1498" t="s">
        <v>1869</v>
      </c>
      <c r="C287" s="1516" t="s">
        <v>35</v>
      </c>
      <c r="D287" s="1516">
        <v>10</v>
      </c>
      <c r="E287" s="1516"/>
      <c r="F287" s="1516">
        <f>ROUND(D287*E287,2)</f>
        <v>0</v>
      </c>
      <c r="G287" s="1505"/>
      <c r="H287" s="1505"/>
      <c r="I287" s="1505"/>
      <c r="J287" s="1505"/>
      <c r="K287" s="1505"/>
      <c r="L287" s="1505"/>
      <c r="M287" s="1505"/>
      <c r="N287" s="1505"/>
      <c r="O287" s="1505"/>
      <c r="P287" s="1505"/>
      <c r="Q287" s="1505"/>
      <c r="R287" s="1505"/>
      <c r="S287" s="1505"/>
      <c r="T287" s="1505"/>
      <c r="U287" s="1505"/>
      <c r="V287" s="1505"/>
      <c r="W287" s="1505"/>
      <c r="X287" s="1505"/>
      <c r="Y287" s="1505"/>
      <c r="Z287" s="1505"/>
      <c r="AA287" s="1505"/>
      <c r="AB287" s="1505"/>
      <c r="AC287" s="1505"/>
      <c r="AD287" s="1505"/>
      <c r="AE287" s="1505"/>
      <c r="AF287" s="1505"/>
      <c r="AG287" s="1505"/>
      <c r="AH287" s="1505"/>
      <c r="AI287" s="1505"/>
      <c r="AJ287" s="1505"/>
      <c r="AK287" s="1505"/>
      <c r="AL287" s="1505"/>
      <c r="AM287" s="1505"/>
      <c r="AN287" s="1505"/>
      <c r="AO287" s="1505"/>
      <c r="AP287" s="1505"/>
      <c r="AQ287" s="1505"/>
      <c r="AR287" s="1505"/>
      <c r="AS287" s="1505"/>
      <c r="AT287" s="1505"/>
      <c r="AU287" s="1505"/>
      <c r="AV287" s="1505"/>
      <c r="AW287" s="1505"/>
      <c r="AX287" s="1505"/>
      <c r="AY287" s="1505"/>
      <c r="AZ287" s="1505"/>
      <c r="BA287" s="1505"/>
      <c r="BB287" s="1505"/>
      <c r="BC287" s="1505"/>
      <c r="BD287" s="1505"/>
      <c r="BE287" s="1505"/>
      <c r="BF287" s="1505"/>
      <c r="BG287" s="1505"/>
      <c r="BH287" s="1505"/>
      <c r="BI287" s="1505"/>
      <c r="BJ287" s="1505"/>
      <c r="BK287" s="1505"/>
      <c r="BL287" s="1505"/>
      <c r="BM287" s="1505"/>
      <c r="BN287" s="1505"/>
      <c r="BO287" s="1505"/>
      <c r="BP287" s="1505"/>
      <c r="BQ287" s="1505"/>
      <c r="BR287" s="1505"/>
      <c r="BS287" s="1505"/>
      <c r="BT287" s="1505"/>
      <c r="BU287" s="1505"/>
      <c r="BV287" s="1505"/>
      <c r="BW287" s="1505"/>
      <c r="BX287" s="1505"/>
      <c r="BY287" s="1505"/>
      <c r="BZ287" s="1505"/>
      <c r="CA287" s="1505"/>
      <c r="CB287" s="1505"/>
      <c r="CC287" s="1505"/>
      <c r="CD287" s="1505"/>
      <c r="CE287" s="1505"/>
      <c r="CF287" s="1505"/>
      <c r="CG287" s="1505"/>
      <c r="CH287" s="1505"/>
      <c r="CI287" s="1505"/>
      <c r="CJ287" s="1505"/>
      <c r="CK287" s="1505"/>
      <c r="CL287" s="1505"/>
      <c r="CM287" s="1505"/>
      <c r="CN287" s="1505"/>
      <c r="CO287" s="1505"/>
      <c r="CP287" s="1505"/>
      <c r="CQ287" s="1505"/>
      <c r="CR287" s="1505"/>
      <c r="CS287" s="1505"/>
      <c r="CT287" s="1505"/>
      <c r="CU287" s="1505"/>
      <c r="CV287" s="1505"/>
      <c r="CW287" s="1505"/>
      <c r="CX287" s="1505"/>
      <c r="CY287" s="1505"/>
      <c r="CZ287" s="1505"/>
      <c r="DA287" s="1505"/>
      <c r="DB287" s="1505"/>
      <c r="DC287" s="1505"/>
      <c r="DD287" s="1505"/>
      <c r="DE287" s="1505"/>
      <c r="DF287" s="1505"/>
      <c r="DG287" s="1505"/>
      <c r="DH287" s="1505"/>
      <c r="DI287" s="1505"/>
      <c r="DJ287" s="1505"/>
      <c r="DK287" s="1505"/>
      <c r="DL287" s="1505"/>
      <c r="DM287" s="1505"/>
      <c r="DN287" s="1505"/>
      <c r="DO287" s="1505"/>
      <c r="DP287" s="1505"/>
      <c r="DQ287" s="1505"/>
      <c r="DR287" s="1505"/>
      <c r="DS287" s="1505"/>
      <c r="DT287" s="1505"/>
      <c r="DU287" s="1505"/>
      <c r="DV287" s="1505"/>
      <c r="DW287" s="1505"/>
      <c r="DX287" s="1505"/>
      <c r="DY287" s="1505"/>
      <c r="DZ287" s="1505"/>
      <c r="EA287" s="1505"/>
    </row>
    <row r="288" spans="1:131" s="1540" customFormat="1" ht="14.25">
      <c r="A288" s="1536"/>
      <c r="B288" s="1527"/>
      <c r="C288" s="1537"/>
      <c r="D288" s="1534"/>
      <c r="E288" s="1538"/>
      <c r="F288" s="1539"/>
    </row>
    <row r="289" spans="1:131" s="1540" customFormat="1" ht="25.5">
      <c r="A289" s="1536">
        <v>49</v>
      </c>
      <c r="B289" s="1527" t="s">
        <v>1965</v>
      </c>
      <c r="C289" s="1537" t="s">
        <v>35</v>
      </c>
      <c r="D289" s="1534">
        <v>1</v>
      </c>
      <c r="E289" s="1538"/>
      <c r="F289" s="1539" t="str">
        <f>IF(E289="","",ROUND(D289,2)*ROUND(E289,2))</f>
        <v/>
      </c>
    </row>
    <row r="290" spans="1:131" s="1540" customFormat="1" ht="14.25">
      <c r="A290" s="1536"/>
      <c r="B290" s="1527"/>
      <c r="C290" s="1537"/>
      <c r="D290" s="1534"/>
      <c r="E290" s="1538"/>
      <c r="F290" s="1539"/>
    </row>
    <row r="291" spans="1:131" s="1540" customFormat="1" ht="25.5">
      <c r="A291" s="1536">
        <v>50</v>
      </c>
      <c r="B291" s="1527" t="s">
        <v>1964</v>
      </c>
      <c r="C291" s="1537" t="s">
        <v>35</v>
      </c>
      <c r="D291" s="1534">
        <v>1</v>
      </c>
      <c r="E291" s="1538"/>
      <c r="F291" s="1539" t="str">
        <f t="shared" ref="F291:F297" si="29">IF(E291="","",ROUND(D291,2)*ROUND(E291,2))</f>
        <v/>
      </c>
    </row>
    <row r="292" spans="1:131" s="1540" customFormat="1" ht="14.25">
      <c r="A292" s="1536"/>
      <c r="B292" s="1527"/>
      <c r="C292" s="1537"/>
      <c r="D292" s="1534"/>
      <c r="E292" s="1538"/>
      <c r="F292" s="1539"/>
    </row>
    <row r="293" spans="1:131" s="1540" customFormat="1" ht="51">
      <c r="A293" s="1536">
        <v>51</v>
      </c>
      <c r="B293" s="1527" t="s">
        <v>1963</v>
      </c>
      <c r="C293" s="1537"/>
      <c r="D293" s="1534"/>
      <c r="E293" s="1538"/>
      <c r="F293" s="1539"/>
    </row>
    <row r="294" spans="1:131" s="1540" customFormat="1" ht="14.25">
      <c r="A294" s="1536"/>
      <c r="B294" s="1527" t="s">
        <v>1962</v>
      </c>
      <c r="C294" s="1537" t="s">
        <v>43</v>
      </c>
      <c r="D294" s="1534">
        <v>6</v>
      </c>
      <c r="E294" s="1538"/>
      <c r="F294" s="1539" t="str">
        <f t="shared" si="29"/>
        <v/>
      </c>
    </row>
    <row r="295" spans="1:131" s="1540" customFormat="1" ht="14.25">
      <c r="A295" s="1536"/>
      <c r="B295" s="1527" t="s">
        <v>1961</v>
      </c>
      <c r="C295" s="1537" t="s">
        <v>43</v>
      </c>
      <c r="D295" s="1534">
        <v>10</v>
      </c>
      <c r="E295" s="1538"/>
      <c r="F295" s="1539" t="str">
        <f t="shared" si="29"/>
        <v/>
      </c>
    </row>
    <row r="296" spans="1:131" s="1540" customFormat="1" ht="14.25">
      <c r="A296" s="1536"/>
      <c r="B296" s="1527"/>
      <c r="C296" s="1537"/>
      <c r="D296" s="1534"/>
      <c r="E296" s="1538"/>
      <c r="F296" s="1539"/>
    </row>
    <row r="297" spans="1:131" s="1540" customFormat="1" ht="38.25">
      <c r="A297" s="1536">
        <v>52</v>
      </c>
      <c r="B297" s="1527" t="s">
        <v>1960</v>
      </c>
      <c r="C297" s="1537" t="s">
        <v>35</v>
      </c>
      <c r="D297" s="1534">
        <v>1</v>
      </c>
      <c r="E297" s="1538"/>
      <c r="F297" s="1539" t="str">
        <f t="shared" si="29"/>
        <v/>
      </c>
    </row>
    <row r="298" spans="1:131" s="1506" customFormat="1">
      <c r="A298" s="1513"/>
      <c r="B298" s="1493"/>
      <c r="C298" s="1515"/>
      <c r="D298" s="1516"/>
      <c r="E298" s="1517"/>
      <c r="F298" s="1518"/>
      <c r="G298" s="1505"/>
      <c r="H298" s="1505"/>
      <c r="I298" s="1505"/>
      <c r="J298" s="1505"/>
      <c r="K298" s="1505"/>
      <c r="L298" s="1505"/>
      <c r="M298" s="1505"/>
      <c r="N298" s="1505"/>
      <c r="O298" s="1505"/>
      <c r="P298" s="1505"/>
      <c r="Q298" s="1505"/>
      <c r="R298" s="1505"/>
      <c r="S298" s="1505"/>
      <c r="T298" s="1505"/>
      <c r="U298" s="1505"/>
      <c r="V298" s="1505"/>
      <c r="W298" s="1505"/>
      <c r="X298" s="1505"/>
      <c r="Y298" s="1505"/>
      <c r="Z298" s="1505"/>
      <c r="AA298" s="1505"/>
      <c r="AB298" s="1505"/>
      <c r="AC298" s="1505"/>
      <c r="AD298" s="1505"/>
      <c r="AE298" s="1505"/>
      <c r="AF298" s="1505"/>
      <c r="AG298" s="1505"/>
      <c r="AH298" s="1505"/>
      <c r="AI298" s="1505"/>
      <c r="AJ298" s="1505"/>
      <c r="AK298" s="1505"/>
      <c r="AL298" s="1505"/>
      <c r="AM298" s="1505"/>
      <c r="AN298" s="1505"/>
      <c r="AO298" s="1505"/>
      <c r="AP298" s="1505"/>
      <c r="AQ298" s="1505"/>
      <c r="AR298" s="1505"/>
      <c r="AS298" s="1505"/>
      <c r="AT298" s="1505"/>
      <c r="AU298" s="1505"/>
      <c r="AV298" s="1505"/>
      <c r="AW298" s="1505"/>
      <c r="AX298" s="1505"/>
      <c r="AY298" s="1505"/>
      <c r="AZ298" s="1505"/>
      <c r="BA298" s="1505"/>
      <c r="BB298" s="1505"/>
      <c r="BC298" s="1505"/>
      <c r="BD298" s="1505"/>
      <c r="BE298" s="1505"/>
      <c r="BF298" s="1505"/>
      <c r="BG298" s="1505"/>
      <c r="BH298" s="1505"/>
      <c r="BI298" s="1505"/>
      <c r="BJ298" s="1505"/>
      <c r="BK298" s="1505"/>
      <c r="BL298" s="1505"/>
      <c r="BM298" s="1505"/>
      <c r="BN298" s="1505"/>
      <c r="BO298" s="1505"/>
      <c r="BP298" s="1505"/>
      <c r="BQ298" s="1505"/>
      <c r="BR298" s="1505"/>
      <c r="BS298" s="1505"/>
      <c r="BT298" s="1505"/>
      <c r="BU298" s="1505"/>
      <c r="BV298" s="1505"/>
      <c r="BW298" s="1505"/>
      <c r="BX298" s="1505"/>
      <c r="BY298" s="1505"/>
      <c r="BZ298" s="1505"/>
      <c r="CA298" s="1505"/>
      <c r="CB298" s="1505"/>
      <c r="CC298" s="1505"/>
      <c r="CD298" s="1505"/>
      <c r="CE298" s="1505"/>
      <c r="CF298" s="1505"/>
      <c r="CG298" s="1505"/>
      <c r="CH298" s="1505"/>
      <c r="CI298" s="1505"/>
      <c r="CJ298" s="1505"/>
      <c r="CK298" s="1505"/>
      <c r="CL298" s="1505"/>
      <c r="CM298" s="1505"/>
      <c r="CN298" s="1505"/>
      <c r="CO298" s="1505"/>
      <c r="CP298" s="1505"/>
      <c r="CQ298" s="1505"/>
      <c r="CR298" s="1505"/>
      <c r="CS298" s="1505"/>
      <c r="CT298" s="1505"/>
      <c r="CU298" s="1505"/>
      <c r="CV298" s="1505"/>
      <c r="CW298" s="1505"/>
      <c r="CX298" s="1505"/>
      <c r="CY298" s="1505"/>
      <c r="CZ298" s="1505"/>
      <c r="DA298" s="1505"/>
      <c r="DB298" s="1505"/>
      <c r="DC298" s="1505"/>
      <c r="DD298" s="1505"/>
      <c r="DE298" s="1505"/>
      <c r="DF298" s="1505"/>
      <c r="DG298" s="1505"/>
      <c r="DH298" s="1505"/>
      <c r="DI298" s="1505"/>
      <c r="DJ298" s="1505"/>
      <c r="DK298" s="1505"/>
      <c r="DL298" s="1505"/>
      <c r="DM298" s="1505"/>
      <c r="DN298" s="1505"/>
      <c r="DO298" s="1505"/>
      <c r="DP298" s="1505"/>
      <c r="DQ298" s="1505"/>
      <c r="DR298" s="1505"/>
      <c r="DS298" s="1505"/>
      <c r="DT298" s="1505"/>
      <c r="DU298" s="1505"/>
      <c r="DV298" s="1505"/>
      <c r="DW298" s="1505"/>
      <c r="DX298" s="1505"/>
      <c r="DY298" s="1505"/>
      <c r="DZ298" s="1505"/>
      <c r="EA298" s="1505"/>
    </row>
    <row r="299" spans="1:131">
      <c r="A299" s="1519"/>
      <c r="B299" s="1520" t="s">
        <v>1959</v>
      </c>
      <c r="C299" s="1470"/>
      <c r="D299" s="1471"/>
      <c r="E299" s="1472"/>
      <c r="F299" s="1473">
        <f>SUM(F38:F298)</f>
        <v>0</v>
      </c>
    </row>
    <row r="300" spans="1:131" s="1506" customFormat="1">
      <c r="A300" s="1513"/>
      <c r="B300" s="1526"/>
      <c r="C300" s="1515"/>
      <c r="D300" s="1516"/>
      <c r="E300" s="1517"/>
      <c r="F300" s="1518"/>
      <c r="G300" s="1505"/>
      <c r="H300" s="1505"/>
      <c r="I300" s="1505"/>
      <c r="J300" s="1505"/>
      <c r="K300" s="1505"/>
      <c r="L300" s="1505"/>
      <c r="M300" s="1505"/>
      <c r="N300" s="1505"/>
      <c r="O300" s="1505"/>
      <c r="P300" s="1505"/>
      <c r="Q300" s="1505"/>
      <c r="R300" s="1505"/>
      <c r="S300" s="1505"/>
      <c r="T300" s="1505"/>
      <c r="U300" s="1505"/>
      <c r="V300" s="1505"/>
      <c r="W300" s="1505"/>
      <c r="X300" s="1505"/>
      <c r="Y300" s="1505"/>
      <c r="Z300" s="1505"/>
      <c r="AA300" s="1505"/>
      <c r="AB300" s="1505"/>
      <c r="AC300" s="1505"/>
      <c r="AD300" s="1505"/>
      <c r="AE300" s="1505"/>
      <c r="AF300" s="1505"/>
      <c r="AG300" s="1505"/>
      <c r="AH300" s="1505"/>
      <c r="AI300" s="1505"/>
      <c r="AJ300" s="1505"/>
      <c r="AK300" s="1505"/>
      <c r="AL300" s="1505"/>
      <c r="AM300" s="1505"/>
      <c r="AN300" s="1505"/>
      <c r="AO300" s="1505"/>
      <c r="AP300" s="1505"/>
      <c r="AQ300" s="1505"/>
      <c r="AR300" s="1505"/>
      <c r="AS300" s="1505"/>
      <c r="AT300" s="1505"/>
      <c r="AU300" s="1505"/>
      <c r="AV300" s="1505"/>
      <c r="AW300" s="1505"/>
      <c r="AX300" s="1505"/>
      <c r="AY300" s="1505"/>
      <c r="AZ300" s="1505"/>
      <c r="BA300" s="1505"/>
      <c r="BB300" s="1505"/>
      <c r="BC300" s="1505"/>
      <c r="BD300" s="1505"/>
      <c r="BE300" s="1505"/>
      <c r="BF300" s="1505"/>
      <c r="BG300" s="1505"/>
      <c r="BH300" s="1505"/>
      <c r="BI300" s="1505"/>
      <c r="BJ300" s="1505"/>
      <c r="BK300" s="1505"/>
      <c r="BL300" s="1505"/>
      <c r="BM300" s="1505"/>
      <c r="BN300" s="1505"/>
      <c r="BO300" s="1505"/>
      <c r="BP300" s="1505"/>
      <c r="BQ300" s="1505"/>
      <c r="BR300" s="1505"/>
      <c r="BS300" s="1505"/>
      <c r="BT300" s="1505"/>
      <c r="BU300" s="1505"/>
      <c r="BV300" s="1505"/>
      <c r="BW300" s="1505"/>
      <c r="BX300" s="1505"/>
      <c r="BY300" s="1505"/>
      <c r="BZ300" s="1505"/>
      <c r="CA300" s="1505"/>
      <c r="CB300" s="1505"/>
      <c r="CC300" s="1505"/>
      <c r="CD300" s="1505"/>
      <c r="CE300" s="1505"/>
      <c r="CF300" s="1505"/>
      <c r="CG300" s="1505"/>
      <c r="CH300" s="1505"/>
      <c r="CI300" s="1505"/>
      <c r="CJ300" s="1505"/>
      <c r="CK300" s="1505"/>
      <c r="CL300" s="1505"/>
      <c r="CM300" s="1505"/>
      <c r="CN300" s="1505"/>
      <c r="CO300" s="1505"/>
      <c r="CP300" s="1505"/>
      <c r="CQ300" s="1505"/>
      <c r="CR300" s="1505"/>
      <c r="CS300" s="1505"/>
      <c r="CT300" s="1505"/>
      <c r="CU300" s="1505"/>
      <c r="CV300" s="1505"/>
      <c r="CW300" s="1505"/>
      <c r="CX300" s="1505"/>
      <c r="CY300" s="1505"/>
      <c r="CZ300" s="1505"/>
      <c r="DA300" s="1505"/>
      <c r="DB300" s="1505"/>
      <c r="DC300" s="1505"/>
      <c r="DD300" s="1505"/>
      <c r="DE300" s="1505"/>
      <c r="DF300" s="1505"/>
      <c r="DG300" s="1505"/>
      <c r="DH300" s="1505"/>
      <c r="DI300" s="1505"/>
      <c r="DJ300" s="1505"/>
      <c r="DK300" s="1505"/>
      <c r="DL300" s="1505"/>
      <c r="DM300" s="1505"/>
      <c r="DN300" s="1505"/>
      <c r="DO300" s="1505"/>
      <c r="DP300" s="1505"/>
      <c r="DQ300" s="1505"/>
      <c r="DR300" s="1505"/>
      <c r="DS300" s="1505"/>
      <c r="DT300" s="1505"/>
      <c r="DU300" s="1505"/>
      <c r="DV300" s="1505"/>
      <c r="DW300" s="1505"/>
      <c r="DX300" s="1505"/>
      <c r="DY300" s="1505"/>
      <c r="DZ300" s="1505"/>
      <c r="EA300" s="1505"/>
    </row>
    <row r="301" spans="1:131" s="1506" customFormat="1">
      <c r="A301" s="1482" t="s">
        <v>6</v>
      </c>
      <c r="B301" s="1483" t="s">
        <v>1958</v>
      </c>
      <c r="C301" s="1484"/>
      <c r="D301" s="1485"/>
      <c r="E301" s="1468"/>
      <c r="F301" s="1477"/>
      <c r="G301" s="1505"/>
      <c r="H301" s="1505"/>
      <c r="I301" s="1505"/>
      <c r="J301" s="1505"/>
      <c r="K301" s="1505"/>
      <c r="L301" s="1505"/>
      <c r="M301" s="1505"/>
      <c r="N301" s="1505"/>
      <c r="O301" s="1505"/>
      <c r="P301" s="1505"/>
      <c r="Q301" s="1505"/>
      <c r="R301" s="1505"/>
      <c r="S301" s="1505"/>
      <c r="T301" s="1505"/>
      <c r="U301" s="1505"/>
      <c r="V301" s="1505"/>
      <c r="W301" s="1505"/>
      <c r="X301" s="1505"/>
      <c r="Y301" s="1505"/>
      <c r="Z301" s="1505"/>
      <c r="AA301" s="1505"/>
      <c r="AB301" s="1505"/>
      <c r="AC301" s="1505"/>
      <c r="AD301" s="1505"/>
      <c r="AE301" s="1505"/>
      <c r="AF301" s="1505"/>
      <c r="AG301" s="1505"/>
      <c r="AH301" s="1505"/>
      <c r="AI301" s="1505"/>
      <c r="AJ301" s="1505"/>
      <c r="AK301" s="1505"/>
      <c r="AL301" s="1505"/>
      <c r="AM301" s="1505"/>
      <c r="AN301" s="1505"/>
      <c r="AO301" s="1505"/>
      <c r="AP301" s="1505"/>
      <c r="AQ301" s="1505"/>
      <c r="AR301" s="1505"/>
      <c r="AS301" s="1505"/>
      <c r="AT301" s="1505"/>
      <c r="AU301" s="1505"/>
      <c r="AV301" s="1505"/>
      <c r="AW301" s="1505"/>
      <c r="AX301" s="1505"/>
      <c r="AY301" s="1505"/>
      <c r="AZ301" s="1505"/>
      <c r="BA301" s="1505"/>
      <c r="BB301" s="1505"/>
      <c r="BC301" s="1505"/>
      <c r="BD301" s="1505"/>
      <c r="BE301" s="1505"/>
      <c r="BF301" s="1505"/>
      <c r="BG301" s="1505"/>
      <c r="BH301" s="1505"/>
      <c r="BI301" s="1505"/>
      <c r="BJ301" s="1505"/>
      <c r="BK301" s="1505"/>
      <c r="BL301" s="1505"/>
      <c r="BM301" s="1505"/>
      <c r="BN301" s="1505"/>
      <c r="BO301" s="1505"/>
      <c r="BP301" s="1505"/>
      <c r="BQ301" s="1505"/>
      <c r="BR301" s="1505"/>
      <c r="BS301" s="1505"/>
      <c r="BT301" s="1505"/>
      <c r="BU301" s="1505"/>
      <c r="BV301" s="1505"/>
      <c r="BW301" s="1505"/>
      <c r="BX301" s="1505"/>
      <c r="BY301" s="1505"/>
      <c r="BZ301" s="1505"/>
      <c r="CA301" s="1505"/>
      <c r="CB301" s="1505"/>
      <c r="CC301" s="1505"/>
      <c r="CD301" s="1505"/>
      <c r="CE301" s="1505"/>
      <c r="CF301" s="1505"/>
      <c r="CG301" s="1505"/>
      <c r="CH301" s="1505"/>
      <c r="CI301" s="1505"/>
      <c r="CJ301" s="1505"/>
      <c r="CK301" s="1505"/>
      <c r="CL301" s="1505"/>
      <c r="CM301" s="1505"/>
      <c r="CN301" s="1505"/>
      <c r="CO301" s="1505"/>
      <c r="CP301" s="1505"/>
      <c r="CQ301" s="1505"/>
      <c r="CR301" s="1505"/>
      <c r="CS301" s="1505"/>
      <c r="CT301" s="1505"/>
      <c r="CU301" s="1505"/>
      <c r="CV301" s="1505"/>
      <c r="CW301" s="1505"/>
      <c r="CX301" s="1505"/>
      <c r="CY301" s="1505"/>
      <c r="CZ301" s="1505"/>
      <c r="DA301" s="1505"/>
      <c r="DB301" s="1505"/>
      <c r="DC301" s="1505"/>
      <c r="DD301" s="1505"/>
      <c r="DE301" s="1505"/>
      <c r="DF301" s="1505"/>
      <c r="DG301" s="1505"/>
      <c r="DH301" s="1505"/>
      <c r="DI301" s="1505"/>
      <c r="DJ301" s="1505"/>
      <c r="DK301" s="1505"/>
      <c r="DL301" s="1505"/>
      <c r="DM301" s="1505"/>
      <c r="DN301" s="1505"/>
      <c r="DO301" s="1505"/>
      <c r="DP301" s="1505"/>
      <c r="DQ301" s="1505"/>
      <c r="DR301" s="1505"/>
      <c r="DS301" s="1505"/>
      <c r="DT301" s="1505"/>
      <c r="DU301" s="1505"/>
      <c r="DV301" s="1505"/>
      <c r="DW301" s="1505"/>
      <c r="DX301" s="1505"/>
      <c r="DY301" s="1505"/>
      <c r="DZ301" s="1505"/>
      <c r="EA301" s="1505"/>
    </row>
    <row r="302" spans="1:131" s="1506" customFormat="1">
      <c r="A302" s="1487"/>
      <c r="B302" s="1488" t="s">
        <v>29</v>
      </c>
      <c r="C302" s="1489" t="s">
        <v>25</v>
      </c>
      <c r="D302" s="1490" t="s">
        <v>1863</v>
      </c>
      <c r="E302" s="1491" t="s">
        <v>1862</v>
      </c>
      <c r="F302" s="1491" t="s">
        <v>28</v>
      </c>
      <c r="G302" s="1505"/>
      <c r="H302" s="1505"/>
      <c r="I302" s="1505"/>
      <c r="J302" s="1505"/>
      <c r="K302" s="1505"/>
      <c r="L302" s="1505"/>
      <c r="M302" s="1505"/>
      <c r="N302" s="1505"/>
      <c r="O302" s="1505"/>
      <c r="P302" s="1505"/>
      <c r="Q302" s="1505"/>
      <c r="R302" s="1505"/>
      <c r="S302" s="1505"/>
      <c r="T302" s="1505"/>
      <c r="U302" s="1505"/>
      <c r="V302" s="1505"/>
      <c r="W302" s="1505"/>
      <c r="X302" s="1505"/>
      <c r="Y302" s="1505"/>
      <c r="Z302" s="1505"/>
      <c r="AA302" s="1505"/>
      <c r="AB302" s="1505"/>
      <c r="AC302" s="1505"/>
      <c r="AD302" s="1505"/>
      <c r="AE302" s="1505"/>
      <c r="AF302" s="1505"/>
      <c r="AG302" s="1505"/>
      <c r="AH302" s="1505"/>
      <c r="AI302" s="1505"/>
      <c r="AJ302" s="1505"/>
      <c r="AK302" s="1505"/>
      <c r="AL302" s="1505"/>
      <c r="AM302" s="1505"/>
      <c r="AN302" s="1505"/>
      <c r="AO302" s="1505"/>
      <c r="AP302" s="1505"/>
      <c r="AQ302" s="1505"/>
      <c r="AR302" s="1505"/>
      <c r="AS302" s="1505"/>
      <c r="AT302" s="1505"/>
      <c r="AU302" s="1505"/>
      <c r="AV302" s="1505"/>
      <c r="AW302" s="1505"/>
      <c r="AX302" s="1505"/>
      <c r="AY302" s="1505"/>
      <c r="AZ302" s="1505"/>
      <c r="BA302" s="1505"/>
      <c r="BB302" s="1505"/>
      <c r="BC302" s="1505"/>
      <c r="BD302" s="1505"/>
      <c r="BE302" s="1505"/>
      <c r="BF302" s="1505"/>
      <c r="BG302" s="1505"/>
      <c r="BH302" s="1505"/>
      <c r="BI302" s="1505"/>
      <c r="BJ302" s="1505"/>
      <c r="BK302" s="1505"/>
      <c r="BL302" s="1505"/>
      <c r="BM302" s="1505"/>
      <c r="BN302" s="1505"/>
      <c r="BO302" s="1505"/>
      <c r="BP302" s="1505"/>
      <c r="BQ302" s="1505"/>
      <c r="BR302" s="1505"/>
      <c r="BS302" s="1505"/>
      <c r="BT302" s="1505"/>
      <c r="BU302" s="1505"/>
      <c r="BV302" s="1505"/>
      <c r="BW302" s="1505"/>
      <c r="BX302" s="1505"/>
      <c r="BY302" s="1505"/>
      <c r="BZ302" s="1505"/>
      <c r="CA302" s="1505"/>
      <c r="CB302" s="1505"/>
      <c r="CC302" s="1505"/>
      <c r="CD302" s="1505"/>
      <c r="CE302" s="1505"/>
      <c r="CF302" s="1505"/>
      <c r="CG302" s="1505"/>
      <c r="CH302" s="1505"/>
      <c r="CI302" s="1505"/>
      <c r="CJ302" s="1505"/>
      <c r="CK302" s="1505"/>
      <c r="CL302" s="1505"/>
      <c r="CM302" s="1505"/>
      <c r="CN302" s="1505"/>
      <c r="CO302" s="1505"/>
      <c r="CP302" s="1505"/>
      <c r="CQ302" s="1505"/>
      <c r="CR302" s="1505"/>
      <c r="CS302" s="1505"/>
      <c r="CT302" s="1505"/>
      <c r="CU302" s="1505"/>
      <c r="CV302" s="1505"/>
      <c r="CW302" s="1505"/>
      <c r="CX302" s="1505"/>
      <c r="CY302" s="1505"/>
      <c r="CZ302" s="1505"/>
      <c r="DA302" s="1505"/>
      <c r="DB302" s="1505"/>
      <c r="DC302" s="1505"/>
      <c r="DD302" s="1505"/>
      <c r="DE302" s="1505"/>
      <c r="DF302" s="1505"/>
      <c r="DG302" s="1505"/>
      <c r="DH302" s="1505"/>
      <c r="DI302" s="1505"/>
      <c r="DJ302" s="1505"/>
      <c r="DK302" s="1505"/>
      <c r="DL302" s="1505"/>
      <c r="DM302" s="1505"/>
      <c r="DN302" s="1505"/>
      <c r="DO302" s="1505"/>
      <c r="DP302" s="1505"/>
      <c r="DQ302" s="1505"/>
      <c r="DR302" s="1505"/>
      <c r="DS302" s="1505"/>
      <c r="DT302" s="1505"/>
      <c r="DU302" s="1505"/>
      <c r="DV302" s="1505"/>
      <c r="DW302" s="1505"/>
      <c r="DX302" s="1505"/>
      <c r="DY302" s="1505"/>
      <c r="DZ302" s="1505"/>
      <c r="EA302" s="1505"/>
    </row>
    <row r="303" spans="1:131" s="1506" customFormat="1">
      <c r="A303" s="1513"/>
      <c r="B303" s="1526"/>
      <c r="C303" s="1515"/>
      <c r="D303" s="1516"/>
      <c r="E303" s="1517"/>
      <c r="F303" s="1518"/>
      <c r="G303" s="1505"/>
      <c r="H303" s="1505"/>
      <c r="I303" s="1505"/>
      <c r="J303" s="1505"/>
      <c r="K303" s="1505"/>
      <c r="L303" s="1505"/>
      <c r="M303" s="1505"/>
      <c r="N303" s="1505"/>
      <c r="O303" s="1505"/>
      <c r="P303" s="1505"/>
      <c r="Q303" s="1505"/>
      <c r="R303" s="1505"/>
      <c r="S303" s="1505"/>
      <c r="T303" s="1505"/>
      <c r="U303" s="1505"/>
      <c r="V303" s="1505"/>
      <c r="W303" s="1505"/>
      <c r="X303" s="1505"/>
      <c r="Y303" s="1505"/>
      <c r="Z303" s="1505"/>
      <c r="AA303" s="1505"/>
      <c r="AB303" s="1505"/>
      <c r="AC303" s="1505"/>
      <c r="AD303" s="1505"/>
      <c r="AE303" s="1505"/>
      <c r="AF303" s="1505"/>
      <c r="AG303" s="1505"/>
      <c r="AH303" s="1505"/>
      <c r="AI303" s="1505"/>
      <c r="AJ303" s="1505"/>
      <c r="AK303" s="1505"/>
      <c r="AL303" s="1505"/>
      <c r="AM303" s="1505"/>
      <c r="AN303" s="1505"/>
      <c r="AO303" s="1505"/>
      <c r="AP303" s="1505"/>
      <c r="AQ303" s="1505"/>
      <c r="AR303" s="1505"/>
      <c r="AS303" s="1505"/>
      <c r="AT303" s="1505"/>
      <c r="AU303" s="1505"/>
      <c r="AV303" s="1505"/>
      <c r="AW303" s="1505"/>
      <c r="AX303" s="1505"/>
      <c r="AY303" s="1505"/>
      <c r="AZ303" s="1505"/>
      <c r="BA303" s="1505"/>
      <c r="BB303" s="1505"/>
      <c r="BC303" s="1505"/>
      <c r="BD303" s="1505"/>
      <c r="BE303" s="1505"/>
      <c r="BF303" s="1505"/>
      <c r="BG303" s="1505"/>
      <c r="BH303" s="1505"/>
      <c r="BI303" s="1505"/>
      <c r="BJ303" s="1505"/>
      <c r="BK303" s="1505"/>
      <c r="BL303" s="1505"/>
      <c r="BM303" s="1505"/>
      <c r="BN303" s="1505"/>
      <c r="BO303" s="1505"/>
      <c r="BP303" s="1505"/>
      <c r="BQ303" s="1505"/>
      <c r="BR303" s="1505"/>
      <c r="BS303" s="1505"/>
      <c r="BT303" s="1505"/>
      <c r="BU303" s="1505"/>
      <c r="BV303" s="1505"/>
      <c r="BW303" s="1505"/>
      <c r="BX303" s="1505"/>
      <c r="BY303" s="1505"/>
      <c r="BZ303" s="1505"/>
      <c r="CA303" s="1505"/>
      <c r="CB303" s="1505"/>
      <c r="CC303" s="1505"/>
      <c r="CD303" s="1505"/>
      <c r="CE303" s="1505"/>
      <c r="CF303" s="1505"/>
      <c r="CG303" s="1505"/>
      <c r="CH303" s="1505"/>
      <c r="CI303" s="1505"/>
      <c r="CJ303" s="1505"/>
      <c r="CK303" s="1505"/>
      <c r="CL303" s="1505"/>
      <c r="CM303" s="1505"/>
      <c r="CN303" s="1505"/>
      <c r="CO303" s="1505"/>
      <c r="CP303" s="1505"/>
      <c r="CQ303" s="1505"/>
      <c r="CR303" s="1505"/>
      <c r="CS303" s="1505"/>
      <c r="CT303" s="1505"/>
      <c r="CU303" s="1505"/>
      <c r="CV303" s="1505"/>
      <c r="CW303" s="1505"/>
      <c r="CX303" s="1505"/>
      <c r="CY303" s="1505"/>
      <c r="CZ303" s="1505"/>
      <c r="DA303" s="1505"/>
      <c r="DB303" s="1505"/>
      <c r="DC303" s="1505"/>
      <c r="DD303" s="1505"/>
      <c r="DE303" s="1505"/>
      <c r="DF303" s="1505"/>
      <c r="DG303" s="1505"/>
      <c r="DH303" s="1505"/>
      <c r="DI303" s="1505"/>
      <c r="DJ303" s="1505"/>
      <c r="DK303" s="1505"/>
      <c r="DL303" s="1505"/>
      <c r="DM303" s="1505"/>
      <c r="DN303" s="1505"/>
      <c r="DO303" s="1505"/>
      <c r="DP303" s="1505"/>
      <c r="DQ303" s="1505"/>
      <c r="DR303" s="1505"/>
      <c r="DS303" s="1505"/>
      <c r="DT303" s="1505"/>
      <c r="DU303" s="1505"/>
      <c r="DV303" s="1505"/>
      <c r="DW303" s="1505"/>
      <c r="DX303" s="1505"/>
      <c r="DY303" s="1505"/>
      <c r="DZ303" s="1505"/>
      <c r="EA303" s="1505"/>
    </row>
    <row r="304" spans="1:131" s="1506" customFormat="1">
      <c r="A304" s="1536"/>
      <c r="B304" s="1527" t="s">
        <v>1957</v>
      </c>
      <c r="C304" s="1537"/>
      <c r="D304" s="1534"/>
      <c r="E304" s="1538"/>
      <c r="F304" s="1539"/>
      <c r="G304" s="1505"/>
      <c r="H304" s="1505"/>
      <c r="I304" s="1505"/>
      <c r="J304" s="1505"/>
      <c r="K304" s="1505"/>
      <c r="L304" s="1505"/>
      <c r="M304" s="1505"/>
      <c r="N304" s="1505"/>
      <c r="O304" s="1505"/>
      <c r="P304" s="1505"/>
      <c r="Q304" s="1505"/>
      <c r="R304" s="1505"/>
      <c r="S304" s="1505"/>
      <c r="T304" s="1505"/>
      <c r="U304" s="1505"/>
      <c r="V304" s="1505"/>
      <c r="W304" s="1505"/>
      <c r="X304" s="1505"/>
      <c r="Y304" s="1505"/>
      <c r="Z304" s="1505"/>
      <c r="AA304" s="1505"/>
      <c r="AB304" s="1505"/>
      <c r="AC304" s="1505"/>
      <c r="AD304" s="1505"/>
      <c r="AE304" s="1505"/>
      <c r="AF304" s="1505"/>
      <c r="AG304" s="1505"/>
      <c r="AH304" s="1505"/>
      <c r="AI304" s="1505"/>
      <c r="AJ304" s="1505"/>
      <c r="AK304" s="1505"/>
      <c r="AL304" s="1505"/>
      <c r="AM304" s="1505"/>
      <c r="AN304" s="1505"/>
      <c r="AO304" s="1505"/>
      <c r="AP304" s="1505"/>
      <c r="AQ304" s="1505"/>
      <c r="AR304" s="1505"/>
      <c r="AS304" s="1505"/>
      <c r="AT304" s="1505"/>
      <c r="AU304" s="1505"/>
      <c r="AV304" s="1505"/>
      <c r="AW304" s="1505"/>
      <c r="AX304" s="1505"/>
      <c r="AY304" s="1505"/>
      <c r="AZ304" s="1505"/>
      <c r="BA304" s="1505"/>
      <c r="BB304" s="1505"/>
      <c r="BC304" s="1505"/>
      <c r="BD304" s="1505"/>
      <c r="BE304" s="1505"/>
      <c r="BF304" s="1505"/>
      <c r="BG304" s="1505"/>
      <c r="BH304" s="1505"/>
      <c r="BI304" s="1505"/>
      <c r="BJ304" s="1505"/>
      <c r="BK304" s="1505"/>
      <c r="BL304" s="1505"/>
      <c r="BM304" s="1505"/>
      <c r="BN304" s="1505"/>
      <c r="BO304" s="1505"/>
      <c r="BP304" s="1505"/>
      <c r="BQ304" s="1505"/>
      <c r="BR304" s="1505"/>
      <c r="BS304" s="1505"/>
      <c r="BT304" s="1505"/>
      <c r="BU304" s="1505"/>
      <c r="BV304" s="1505"/>
      <c r="BW304" s="1505"/>
      <c r="BX304" s="1505"/>
      <c r="BY304" s="1505"/>
      <c r="BZ304" s="1505"/>
      <c r="CA304" s="1505"/>
      <c r="CB304" s="1505"/>
      <c r="CC304" s="1505"/>
      <c r="CD304" s="1505"/>
      <c r="CE304" s="1505"/>
      <c r="CF304" s="1505"/>
      <c r="CG304" s="1505"/>
      <c r="CH304" s="1505"/>
      <c r="CI304" s="1505"/>
      <c r="CJ304" s="1505"/>
      <c r="CK304" s="1505"/>
      <c r="CL304" s="1505"/>
      <c r="CM304" s="1505"/>
      <c r="CN304" s="1505"/>
      <c r="CO304" s="1505"/>
      <c r="CP304" s="1505"/>
      <c r="CQ304" s="1505"/>
      <c r="CR304" s="1505"/>
      <c r="CS304" s="1505"/>
      <c r="CT304" s="1505"/>
      <c r="CU304" s="1505"/>
      <c r="CV304" s="1505"/>
      <c r="CW304" s="1505"/>
      <c r="CX304" s="1505"/>
      <c r="CY304" s="1505"/>
      <c r="CZ304" s="1505"/>
      <c r="DA304" s="1505"/>
      <c r="DB304" s="1505"/>
      <c r="DC304" s="1505"/>
      <c r="DD304" s="1505"/>
      <c r="DE304" s="1505"/>
      <c r="DF304" s="1505"/>
      <c r="DG304" s="1505"/>
      <c r="DH304" s="1505"/>
      <c r="DI304" s="1505"/>
      <c r="DJ304" s="1505"/>
      <c r="DK304" s="1505"/>
      <c r="DL304" s="1505"/>
      <c r="DM304" s="1505"/>
      <c r="DN304" s="1505"/>
      <c r="DO304" s="1505"/>
      <c r="DP304" s="1505"/>
      <c r="DQ304" s="1505"/>
      <c r="DR304" s="1505"/>
      <c r="DS304" s="1505"/>
      <c r="DT304" s="1505"/>
      <c r="DU304" s="1505"/>
      <c r="DV304" s="1505"/>
      <c r="DW304" s="1505"/>
      <c r="DX304" s="1505"/>
      <c r="DY304" s="1505"/>
      <c r="DZ304" s="1505"/>
      <c r="EA304" s="1505"/>
    </row>
    <row r="305" spans="1:131" s="1506" customFormat="1">
      <c r="A305" s="1536"/>
      <c r="B305" s="1527"/>
      <c r="C305" s="1537"/>
      <c r="D305" s="1534"/>
      <c r="E305" s="1538"/>
      <c r="F305" s="1539"/>
      <c r="G305" s="1505"/>
      <c r="H305" s="1505"/>
      <c r="I305" s="1505"/>
      <c r="J305" s="1505"/>
      <c r="K305" s="1505"/>
      <c r="L305" s="1505"/>
      <c r="M305" s="1505"/>
      <c r="N305" s="1505"/>
      <c r="O305" s="1505"/>
      <c r="P305" s="1505"/>
      <c r="Q305" s="1505"/>
      <c r="R305" s="1505"/>
      <c r="S305" s="1505"/>
      <c r="T305" s="1505"/>
      <c r="U305" s="1505"/>
      <c r="V305" s="1505"/>
      <c r="W305" s="1505"/>
      <c r="X305" s="1505"/>
      <c r="Y305" s="1505"/>
      <c r="Z305" s="1505"/>
      <c r="AA305" s="1505"/>
      <c r="AB305" s="1505"/>
      <c r="AC305" s="1505"/>
      <c r="AD305" s="1505"/>
      <c r="AE305" s="1505"/>
      <c r="AF305" s="1505"/>
      <c r="AG305" s="1505"/>
      <c r="AH305" s="1505"/>
      <c r="AI305" s="1505"/>
      <c r="AJ305" s="1505"/>
      <c r="AK305" s="1505"/>
      <c r="AL305" s="1505"/>
      <c r="AM305" s="1505"/>
      <c r="AN305" s="1505"/>
      <c r="AO305" s="1505"/>
      <c r="AP305" s="1505"/>
      <c r="AQ305" s="1505"/>
      <c r="AR305" s="1505"/>
      <c r="AS305" s="1505"/>
      <c r="AT305" s="1505"/>
      <c r="AU305" s="1505"/>
      <c r="AV305" s="1505"/>
      <c r="AW305" s="1505"/>
      <c r="AX305" s="1505"/>
      <c r="AY305" s="1505"/>
      <c r="AZ305" s="1505"/>
      <c r="BA305" s="1505"/>
      <c r="BB305" s="1505"/>
      <c r="BC305" s="1505"/>
      <c r="BD305" s="1505"/>
      <c r="BE305" s="1505"/>
      <c r="BF305" s="1505"/>
      <c r="BG305" s="1505"/>
      <c r="BH305" s="1505"/>
      <c r="BI305" s="1505"/>
      <c r="BJ305" s="1505"/>
      <c r="BK305" s="1505"/>
      <c r="BL305" s="1505"/>
      <c r="BM305" s="1505"/>
      <c r="BN305" s="1505"/>
      <c r="BO305" s="1505"/>
      <c r="BP305" s="1505"/>
      <c r="BQ305" s="1505"/>
      <c r="BR305" s="1505"/>
      <c r="BS305" s="1505"/>
      <c r="BT305" s="1505"/>
      <c r="BU305" s="1505"/>
      <c r="BV305" s="1505"/>
      <c r="BW305" s="1505"/>
      <c r="BX305" s="1505"/>
      <c r="BY305" s="1505"/>
      <c r="BZ305" s="1505"/>
      <c r="CA305" s="1505"/>
      <c r="CB305" s="1505"/>
      <c r="CC305" s="1505"/>
      <c r="CD305" s="1505"/>
      <c r="CE305" s="1505"/>
      <c r="CF305" s="1505"/>
      <c r="CG305" s="1505"/>
      <c r="CH305" s="1505"/>
      <c r="CI305" s="1505"/>
      <c r="CJ305" s="1505"/>
      <c r="CK305" s="1505"/>
      <c r="CL305" s="1505"/>
      <c r="CM305" s="1505"/>
      <c r="CN305" s="1505"/>
      <c r="CO305" s="1505"/>
      <c r="CP305" s="1505"/>
      <c r="CQ305" s="1505"/>
      <c r="CR305" s="1505"/>
      <c r="CS305" s="1505"/>
      <c r="CT305" s="1505"/>
      <c r="CU305" s="1505"/>
      <c r="CV305" s="1505"/>
      <c r="CW305" s="1505"/>
      <c r="CX305" s="1505"/>
      <c r="CY305" s="1505"/>
      <c r="CZ305" s="1505"/>
      <c r="DA305" s="1505"/>
      <c r="DB305" s="1505"/>
      <c r="DC305" s="1505"/>
      <c r="DD305" s="1505"/>
      <c r="DE305" s="1505"/>
      <c r="DF305" s="1505"/>
      <c r="DG305" s="1505"/>
      <c r="DH305" s="1505"/>
      <c r="DI305" s="1505"/>
      <c r="DJ305" s="1505"/>
      <c r="DK305" s="1505"/>
      <c r="DL305" s="1505"/>
      <c r="DM305" s="1505"/>
      <c r="DN305" s="1505"/>
      <c r="DO305" s="1505"/>
      <c r="DP305" s="1505"/>
      <c r="DQ305" s="1505"/>
      <c r="DR305" s="1505"/>
      <c r="DS305" s="1505"/>
      <c r="DT305" s="1505"/>
      <c r="DU305" s="1505"/>
      <c r="DV305" s="1505"/>
      <c r="DW305" s="1505"/>
      <c r="DX305" s="1505"/>
      <c r="DY305" s="1505"/>
      <c r="DZ305" s="1505"/>
      <c r="EA305" s="1505"/>
    </row>
    <row r="306" spans="1:131" s="1506" customFormat="1">
      <c r="A306" s="1536"/>
      <c r="B306" s="1527" t="s">
        <v>1956</v>
      </c>
      <c r="C306" s="1537" t="s">
        <v>1911</v>
      </c>
      <c r="D306" s="1534">
        <v>22</v>
      </c>
      <c r="E306" s="1538"/>
      <c r="F306" s="1539">
        <f>SUM(E306*D306)</f>
        <v>0</v>
      </c>
      <c r="G306" s="1505"/>
      <c r="H306" s="1505"/>
      <c r="I306" s="1505"/>
      <c r="J306" s="1505"/>
      <c r="K306" s="1505"/>
      <c r="L306" s="1505"/>
      <c r="M306" s="1505"/>
      <c r="N306" s="1505"/>
      <c r="O306" s="1505"/>
      <c r="P306" s="1505"/>
      <c r="Q306" s="1505"/>
      <c r="R306" s="1505"/>
      <c r="S306" s="1505"/>
      <c r="T306" s="1505"/>
      <c r="U306" s="1505"/>
      <c r="V306" s="1505"/>
      <c r="W306" s="1505"/>
      <c r="X306" s="1505"/>
      <c r="Y306" s="1505"/>
      <c r="Z306" s="1505"/>
      <c r="AA306" s="1505"/>
      <c r="AB306" s="1505"/>
      <c r="AC306" s="1505"/>
      <c r="AD306" s="1505"/>
      <c r="AE306" s="1505"/>
      <c r="AF306" s="1505"/>
      <c r="AG306" s="1505"/>
      <c r="AH306" s="1505"/>
      <c r="AI306" s="1505"/>
      <c r="AJ306" s="1505"/>
      <c r="AK306" s="1505"/>
      <c r="AL306" s="1505"/>
      <c r="AM306" s="1505"/>
      <c r="AN306" s="1505"/>
      <c r="AO306" s="1505"/>
      <c r="AP306" s="1505"/>
      <c r="AQ306" s="1505"/>
      <c r="AR306" s="1505"/>
      <c r="AS306" s="1505"/>
      <c r="AT306" s="1505"/>
      <c r="AU306" s="1505"/>
      <c r="AV306" s="1505"/>
      <c r="AW306" s="1505"/>
      <c r="AX306" s="1505"/>
      <c r="AY306" s="1505"/>
      <c r="AZ306" s="1505"/>
      <c r="BA306" s="1505"/>
      <c r="BB306" s="1505"/>
      <c r="BC306" s="1505"/>
      <c r="BD306" s="1505"/>
      <c r="BE306" s="1505"/>
      <c r="BF306" s="1505"/>
      <c r="BG306" s="1505"/>
      <c r="BH306" s="1505"/>
      <c r="BI306" s="1505"/>
      <c r="BJ306" s="1505"/>
      <c r="BK306" s="1505"/>
      <c r="BL306" s="1505"/>
      <c r="BM306" s="1505"/>
      <c r="BN306" s="1505"/>
      <c r="BO306" s="1505"/>
      <c r="BP306" s="1505"/>
      <c r="BQ306" s="1505"/>
      <c r="BR306" s="1505"/>
      <c r="BS306" s="1505"/>
      <c r="BT306" s="1505"/>
      <c r="BU306" s="1505"/>
      <c r="BV306" s="1505"/>
      <c r="BW306" s="1505"/>
      <c r="BX306" s="1505"/>
      <c r="BY306" s="1505"/>
      <c r="BZ306" s="1505"/>
      <c r="CA306" s="1505"/>
      <c r="CB306" s="1505"/>
      <c r="CC306" s="1505"/>
      <c r="CD306" s="1505"/>
      <c r="CE306" s="1505"/>
      <c r="CF306" s="1505"/>
      <c r="CG306" s="1505"/>
      <c r="CH306" s="1505"/>
      <c r="CI306" s="1505"/>
      <c r="CJ306" s="1505"/>
      <c r="CK306" s="1505"/>
      <c r="CL306" s="1505"/>
      <c r="CM306" s="1505"/>
      <c r="CN306" s="1505"/>
      <c r="CO306" s="1505"/>
      <c r="CP306" s="1505"/>
      <c r="CQ306" s="1505"/>
      <c r="CR306" s="1505"/>
      <c r="CS306" s="1505"/>
      <c r="CT306" s="1505"/>
      <c r="CU306" s="1505"/>
      <c r="CV306" s="1505"/>
      <c r="CW306" s="1505"/>
      <c r="CX306" s="1505"/>
      <c r="CY306" s="1505"/>
      <c r="CZ306" s="1505"/>
      <c r="DA306" s="1505"/>
      <c r="DB306" s="1505"/>
      <c r="DC306" s="1505"/>
      <c r="DD306" s="1505"/>
      <c r="DE306" s="1505"/>
      <c r="DF306" s="1505"/>
      <c r="DG306" s="1505"/>
      <c r="DH306" s="1505"/>
      <c r="DI306" s="1505"/>
      <c r="DJ306" s="1505"/>
      <c r="DK306" s="1505"/>
      <c r="DL306" s="1505"/>
      <c r="DM306" s="1505"/>
      <c r="DN306" s="1505"/>
      <c r="DO306" s="1505"/>
      <c r="DP306" s="1505"/>
      <c r="DQ306" s="1505"/>
      <c r="DR306" s="1505"/>
      <c r="DS306" s="1505"/>
      <c r="DT306" s="1505"/>
      <c r="DU306" s="1505"/>
      <c r="DV306" s="1505"/>
      <c r="DW306" s="1505"/>
      <c r="DX306" s="1505"/>
      <c r="DY306" s="1505"/>
      <c r="DZ306" s="1505"/>
      <c r="EA306" s="1505"/>
    </row>
    <row r="307" spans="1:131" s="1506" customFormat="1">
      <c r="A307" s="1536"/>
      <c r="B307" s="1527" t="s">
        <v>1955</v>
      </c>
      <c r="C307" s="1537" t="s">
        <v>1911</v>
      </c>
      <c r="D307" s="1534">
        <v>22</v>
      </c>
      <c r="E307" s="1538"/>
      <c r="F307" s="1539">
        <f t="shared" ref="F307:F319" si="30">SUM(E307*D307)</f>
        <v>0</v>
      </c>
      <c r="G307" s="1505"/>
      <c r="H307" s="1505"/>
      <c r="I307" s="1505"/>
      <c r="J307" s="1505"/>
      <c r="K307" s="1505"/>
      <c r="L307" s="1505"/>
      <c r="M307" s="1505"/>
      <c r="N307" s="1505"/>
      <c r="O307" s="1505"/>
      <c r="P307" s="1505"/>
      <c r="Q307" s="1505"/>
      <c r="R307" s="1505"/>
      <c r="S307" s="1505"/>
      <c r="T307" s="1505"/>
      <c r="U307" s="1505"/>
      <c r="V307" s="1505"/>
      <c r="W307" s="1505"/>
      <c r="X307" s="1505"/>
      <c r="Y307" s="1505"/>
      <c r="Z307" s="1505"/>
      <c r="AA307" s="1505"/>
      <c r="AB307" s="1505"/>
      <c r="AC307" s="1505"/>
      <c r="AD307" s="1505"/>
      <c r="AE307" s="1505"/>
      <c r="AF307" s="1505"/>
      <c r="AG307" s="1505"/>
      <c r="AH307" s="1505"/>
      <c r="AI307" s="1505"/>
      <c r="AJ307" s="1505"/>
      <c r="AK307" s="1505"/>
      <c r="AL307" s="1505"/>
      <c r="AM307" s="1505"/>
      <c r="AN307" s="1505"/>
      <c r="AO307" s="1505"/>
      <c r="AP307" s="1505"/>
      <c r="AQ307" s="1505"/>
      <c r="AR307" s="1505"/>
      <c r="AS307" s="1505"/>
      <c r="AT307" s="1505"/>
      <c r="AU307" s="1505"/>
      <c r="AV307" s="1505"/>
      <c r="AW307" s="1505"/>
      <c r="AX307" s="1505"/>
      <c r="AY307" s="1505"/>
      <c r="AZ307" s="1505"/>
      <c r="BA307" s="1505"/>
      <c r="BB307" s="1505"/>
      <c r="BC307" s="1505"/>
      <c r="BD307" s="1505"/>
      <c r="BE307" s="1505"/>
      <c r="BF307" s="1505"/>
      <c r="BG307" s="1505"/>
      <c r="BH307" s="1505"/>
      <c r="BI307" s="1505"/>
      <c r="BJ307" s="1505"/>
      <c r="BK307" s="1505"/>
      <c r="BL307" s="1505"/>
      <c r="BM307" s="1505"/>
      <c r="BN307" s="1505"/>
      <c r="BO307" s="1505"/>
      <c r="BP307" s="1505"/>
      <c r="BQ307" s="1505"/>
      <c r="BR307" s="1505"/>
      <c r="BS307" s="1505"/>
      <c r="BT307" s="1505"/>
      <c r="BU307" s="1505"/>
      <c r="BV307" s="1505"/>
      <c r="BW307" s="1505"/>
      <c r="BX307" s="1505"/>
      <c r="BY307" s="1505"/>
      <c r="BZ307" s="1505"/>
      <c r="CA307" s="1505"/>
      <c r="CB307" s="1505"/>
      <c r="CC307" s="1505"/>
      <c r="CD307" s="1505"/>
      <c r="CE307" s="1505"/>
      <c r="CF307" s="1505"/>
      <c r="CG307" s="1505"/>
      <c r="CH307" s="1505"/>
      <c r="CI307" s="1505"/>
      <c r="CJ307" s="1505"/>
      <c r="CK307" s="1505"/>
      <c r="CL307" s="1505"/>
      <c r="CM307" s="1505"/>
      <c r="CN307" s="1505"/>
      <c r="CO307" s="1505"/>
      <c r="CP307" s="1505"/>
      <c r="CQ307" s="1505"/>
      <c r="CR307" s="1505"/>
      <c r="CS307" s="1505"/>
      <c r="CT307" s="1505"/>
      <c r="CU307" s="1505"/>
      <c r="CV307" s="1505"/>
      <c r="CW307" s="1505"/>
      <c r="CX307" s="1505"/>
      <c r="CY307" s="1505"/>
      <c r="CZ307" s="1505"/>
      <c r="DA307" s="1505"/>
      <c r="DB307" s="1505"/>
      <c r="DC307" s="1505"/>
      <c r="DD307" s="1505"/>
      <c r="DE307" s="1505"/>
      <c r="DF307" s="1505"/>
      <c r="DG307" s="1505"/>
      <c r="DH307" s="1505"/>
      <c r="DI307" s="1505"/>
      <c r="DJ307" s="1505"/>
      <c r="DK307" s="1505"/>
      <c r="DL307" s="1505"/>
      <c r="DM307" s="1505"/>
      <c r="DN307" s="1505"/>
      <c r="DO307" s="1505"/>
      <c r="DP307" s="1505"/>
      <c r="DQ307" s="1505"/>
      <c r="DR307" s="1505"/>
      <c r="DS307" s="1505"/>
      <c r="DT307" s="1505"/>
      <c r="DU307" s="1505"/>
      <c r="DV307" s="1505"/>
      <c r="DW307" s="1505"/>
      <c r="DX307" s="1505"/>
      <c r="DY307" s="1505"/>
      <c r="DZ307" s="1505"/>
      <c r="EA307" s="1505"/>
    </row>
    <row r="308" spans="1:131" s="1506" customFormat="1">
      <c r="A308" s="1536"/>
      <c r="B308" s="1527" t="s">
        <v>1954</v>
      </c>
      <c r="C308" s="1537" t="s">
        <v>1932</v>
      </c>
      <c r="D308" s="1534">
        <v>1</v>
      </c>
      <c r="E308" s="1538"/>
      <c r="F308" s="1539">
        <f t="shared" si="30"/>
        <v>0</v>
      </c>
      <c r="G308" s="1505"/>
      <c r="H308" s="1505"/>
      <c r="I308" s="1505"/>
      <c r="J308" s="1505"/>
      <c r="K308" s="1505"/>
      <c r="L308" s="1505"/>
      <c r="M308" s="1505"/>
      <c r="N308" s="1505"/>
      <c r="O308" s="1505"/>
      <c r="P308" s="1505"/>
      <c r="Q308" s="1505"/>
      <c r="R308" s="1505"/>
      <c r="S308" s="1505"/>
      <c r="T308" s="1505"/>
      <c r="U308" s="1505"/>
      <c r="V308" s="1505"/>
      <c r="W308" s="1505"/>
      <c r="X308" s="1505"/>
      <c r="Y308" s="1505"/>
      <c r="Z308" s="1505"/>
      <c r="AA308" s="1505"/>
      <c r="AB308" s="1505"/>
      <c r="AC308" s="1505"/>
      <c r="AD308" s="1505"/>
      <c r="AE308" s="1505"/>
      <c r="AF308" s="1505"/>
      <c r="AG308" s="1505"/>
      <c r="AH308" s="1505"/>
      <c r="AI308" s="1505"/>
      <c r="AJ308" s="1505"/>
      <c r="AK308" s="1505"/>
      <c r="AL308" s="1505"/>
      <c r="AM308" s="1505"/>
      <c r="AN308" s="1505"/>
      <c r="AO308" s="1505"/>
      <c r="AP308" s="1505"/>
      <c r="AQ308" s="1505"/>
      <c r="AR308" s="1505"/>
      <c r="AS308" s="1505"/>
      <c r="AT308" s="1505"/>
      <c r="AU308" s="1505"/>
      <c r="AV308" s="1505"/>
      <c r="AW308" s="1505"/>
      <c r="AX308" s="1505"/>
      <c r="AY308" s="1505"/>
      <c r="AZ308" s="1505"/>
      <c r="BA308" s="1505"/>
      <c r="BB308" s="1505"/>
      <c r="BC308" s="1505"/>
      <c r="BD308" s="1505"/>
      <c r="BE308" s="1505"/>
      <c r="BF308" s="1505"/>
      <c r="BG308" s="1505"/>
      <c r="BH308" s="1505"/>
      <c r="BI308" s="1505"/>
      <c r="BJ308" s="1505"/>
      <c r="BK308" s="1505"/>
      <c r="BL308" s="1505"/>
      <c r="BM308" s="1505"/>
      <c r="BN308" s="1505"/>
      <c r="BO308" s="1505"/>
      <c r="BP308" s="1505"/>
      <c r="BQ308" s="1505"/>
      <c r="BR308" s="1505"/>
      <c r="BS308" s="1505"/>
      <c r="BT308" s="1505"/>
      <c r="BU308" s="1505"/>
      <c r="BV308" s="1505"/>
      <c r="BW308" s="1505"/>
      <c r="BX308" s="1505"/>
      <c r="BY308" s="1505"/>
      <c r="BZ308" s="1505"/>
      <c r="CA308" s="1505"/>
      <c r="CB308" s="1505"/>
      <c r="CC308" s="1505"/>
      <c r="CD308" s="1505"/>
      <c r="CE308" s="1505"/>
      <c r="CF308" s="1505"/>
      <c r="CG308" s="1505"/>
      <c r="CH308" s="1505"/>
      <c r="CI308" s="1505"/>
      <c r="CJ308" s="1505"/>
      <c r="CK308" s="1505"/>
      <c r="CL308" s="1505"/>
      <c r="CM308" s="1505"/>
      <c r="CN308" s="1505"/>
      <c r="CO308" s="1505"/>
      <c r="CP308" s="1505"/>
      <c r="CQ308" s="1505"/>
      <c r="CR308" s="1505"/>
      <c r="CS308" s="1505"/>
      <c r="CT308" s="1505"/>
      <c r="CU308" s="1505"/>
      <c r="CV308" s="1505"/>
      <c r="CW308" s="1505"/>
      <c r="CX308" s="1505"/>
      <c r="CY308" s="1505"/>
      <c r="CZ308" s="1505"/>
      <c r="DA308" s="1505"/>
      <c r="DB308" s="1505"/>
      <c r="DC308" s="1505"/>
      <c r="DD308" s="1505"/>
      <c r="DE308" s="1505"/>
      <c r="DF308" s="1505"/>
      <c r="DG308" s="1505"/>
      <c r="DH308" s="1505"/>
      <c r="DI308" s="1505"/>
      <c r="DJ308" s="1505"/>
      <c r="DK308" s="1505"/>
      <c r="DL308" s="1505"/>
      <c r="DM308" s="1505"/>
      <c r="DN308" s="1505"/>
      <c r="DO308" s="1505"/>
      <c r="DP308" s="1505"/>
      <c r="DQ308" s="1505"/>
      <c r="DR308" s="1505"/>
      <c r="DS308" s="1505"/>
      <c r="DT308" s="1505"/>
      <c r="DU308" s="1505"/>
      <c r="DV308" s="1505"/>
      <c r="DW308" s="1505"/>
      <c r="DX308" s="1505"/>
      <c r="DY308" s="1505"/>
      <c r="DZ308" s="1505"/>
      <c r="EA308" s="1505"/>
    </row>
    <row r="309" spans="1:131" s="1506" customFormat="1">
      <c r="A309" s="1536"/>
      <c r="B309" s="1527" t="s">
        <v>1953</v>
      </c>
      <c r="C309" s="1537" t="s">
        <v>1932</v>
      </c>
      <c r="D309" s="1534">
        <v>1</v>
      </c>
      <c r="E309" s="1538"/>
      <c r="F309" s="1539">
        <f t="shared" si="30"/>
        <v>0</v>
      </c>
      <c r="G309" s="1505"/>
      <c r="H309" s="1505"/>
      <c r="I309" s="1505"/>
      <c r="J309" s="1505"/>
      <c r="K309" s="1505"/>
      <c r="L309" s="1505"/>
      <c r="M309" s="1505"/>
      <c r="N309" s="1505"/>
      <c r="O309" s="1505"/>
      <c r="P309" s="1505"/>
      <c r="Q309" s="1505"/>
      <c r="R309" s="1505"/>
      <c r="S309" s="1505"/>
      <c r="T309" s="1505"/>
      <c r="U309" s="1505"/>
      <c r="V309" s="1505"/>
      <c r="W309" s="1505"/>
      <c r="X309" s="1505"/>
      <c r="Y309" s="1505"/>
      <c r="Z309" s="1505"/>
      <c r="AA309" s="1505"/>
      <c r="AB309" s="1505"/>
      <c r="AC309" s="1505"/>
      <c r="AD309" s="1505"/>
      <c r="AE309" s="1505"/>
      <c r="AF309" s="1505"/>
      <c r="AG309" s="1505"/>
      <c r="AH309" s="1505"/>
      <c r="AI309" s="1505"/>
      <c r="AJ309" s="1505"/>
      <c r="AK309" s="1505"/>
      <c r="AL309" s="1505"/>
      <c r="AM309" s="1505"/>
      <c r="AN309" s="1505"/>
      <c r="AO309" s="1505"/>
      <c r="AP309" s="1505"/>
      <c r="AQ309" s="1505"/>
      <c r="AR309" s="1505"/>
      <c r="AS309" s="1505"/>
      <c r="AT309" s="1505"/>
      <c r="AU309" s="1505"/>
      <c r="AV309" s="1505"/>
      <c r="AW309" s="1505"/>
      <c r="AX309" s="1505"/>
      <c r="AY309" s="1505"/>
      <c r="AZ309" s="1505"/>
      <c r="BA309" s="1505"/>
      <c r="BB309" s="1505"/>
      <c r="BC309" s="1505"/>
      <c r="BD309" s="1505"/>
      <c r="BE309" s="1505"/>
      <c r="BF309" s="1505"/>
      <c r="BG309" s="1505"/>
      <c r="BH309" s="1505"/>
      <c r="BI309" s="1505"/>
      <c r="BJ309" s="1505"/>
      <c r="BK309" s="1505"/>
      <c r="BL309" s="1505"/>
      <c r="BM309" s="1505"/>
      <c r="BN309" s="1505"/>
      <c r="BO309" s="1505"/>
      <c r="BP309" s="1505"/>
      <c r="BQ309" s="1505"/>
      <c r="BR309" s="1505"/>
      <c r="BS309" s="1505"/>
      <c r="BT309" s="1505"/>
      <c r="BU309" s="1505"/>
      <c r="BV309" s="1505"/>
      <c r="BW309" s="1505"/>
      <c r="BX309" s="1505"/>
      <c r="BY309" s="1505"/>
      <c r="BZ309" s="1505"/>
      <c r="CA309" s="1505"/>
      <c r="CB309" s="1505"/>
      <c r="CC309" s="1505"/>
      <c r="CD309" s="1505"/>
      <c r="CE309" s="1505"/>
      <c r="CF309" s="1505"/>
      <c r="CG309" s="1505"/>
      <c r="CH309" s="1505"/>
      <c r="CI309" s="1505"/>
      <c r="CJ309" s="1505"/>
      <c r="CK309" s="1505"/>
      <c r="CL309" s="1505"/>
      <c r="CM309" s="1505"/>
      <c r="CN309" s="1505"/>
      <c r="CO309" s="1505"/>
      <c r="CP309" s="1505"/>
      <c r="CQ309" s="1505"/>
      <c r="CR309" s="1505"/>
      <c r="CS309" s="1505"/>
      <c r="CT309" s="1505"/>
      <c r="CU309" s="1505"/>
      <c r="CV309" s="1505"/>
      <c r="CW309" s="1505"/>
      <c r="CX309" s="1505"/>
      <c r="CY309" s="1505"/>
      <c r="CZ309" s="1505"/>
      <c r="DA309" s="1505"/>
      <c r="DB309" s="1505"/>
      <c r="DC309" s="1505"/>
      <c r="DD309" s="1505"/>
      <c r="DE309" s="1505"/>
      <c r="DF309" s="1505"/>
      <c r="DG309" s="1505"/>
      <c r="DH309" s="1505"/>
      <c r="DI309" s="1505"/>
      <c r="DJ309" s="1505"/>
      <c r="DK309" s="1505"/>
      <c r="DL309" s="1505"/>
      <c r="DM309" s="1505"/>
      <c r="DN309" s="1505"/>
      <c r="DO309" s="1505"/>
      <c r="DP309" s="1505"/>
      <c r="DQ309" s="1505"/>
      <c r="DR309" s="1505"/>
      <c r="DS309" s="1505"/>
      <c r="DT309" s="1505"/>
      <c r="DU309" s="1505"/>
      <c r="DV309" s="1505"/>
      <c r="DW309" s="1505"/>
      <c r="DX309" s="1505"/>
      <c r="DY309" s="1505"/>
      <c r="DZ309" s="1505"/>
      <c r="EA309" s="1505"/>
    </row>
    <row r="310" spans="1:131" s="1506" customFormat="1">
      <c r="A310" s="1536"/>
      <c r="B310" s="1527" t="s">
        <v>1939</v>
      </c>
      <c r="C310" s="1537" t="s">
        <v>1932</v>
      </c>
      <c r="D310" s="1534">
        <v>2</v>
      </c>
      <c r="E310" s="1538"/>
      <c r="F310" s="1539">
        <f t="shared" si="30"/>
        <v>0</v>
      </c>
      <c r="G310" s="1505"/>
      <c r="H310" s="1505"/>
      <c r="I310" s="1505"/>
      <c r="J310" s="1505"/>
      <c r="K310" s="1505"/>
      <c r="L310" s="1505"/>
      <c r="M310" s="1505"/>
      <c r="N310" s="1505"/>
      <c r="O310" s="1505"/>
      <c r="P310" s="1505"/>
      <c r="Q310" s="1505"/>
      <c r="R310" s="1505"/>
      <c r="S310" s="1505"/>
      <c r="T310" s="1505"/>
      <c r="U310" s="1505"/>
      <c r="V310" s="1505"/>
      <c r="W310" s="1505"/>
      <c r="X310" s="1505"/>
      <c r="Y310" s="1505"/>
      <c r="Z310" s="1505"/>
      <c r="AA310" s="1505"/>
      <c r="AB310" s="1505"/>
      <c r="AC310" s="1505"/>
      <c r="AD310" s="1505"/>
      <c r="AE310" s="1505"/>
      <c r="AF310" s="1505"/>
      <c r="AG310" s="1505"/>
      <c r="AH310" s="1505"/>
      <c r="AI310" s="1505"/>
      <c r="AJ310" s="1505"/>
      <c r="AK310" s="1505"/>
      <c r="AL310" s="1505"/>
      <c r="AM310" s="1505"/>
      <c r="AN310" s="1505"/>
      <c r="AO310" s="1505"/>
      <c r="AP310" s="1505"/>
      <c r="AQ310" s="1505"/>
      <c r="AR310" s="1505"/>
      <c r="AS310" s="1505"/>
      <c r="AT310" s="1505"/>
      <c r="AU310" s="1505"/>
      <c r="AV310" s="1505"/>
      <c r="AW310" s="1505"/>
      <c r="AX310" s="1505"/>
      <c r="AY310" s="1505"/>
      <c r="AZ310" s="1505"/>
      <c r="BA310" s="1505"/>
      <c r="BB310" s="1505"/>
      <c r="BC310" s="1505"/>
      <c r="BD310" s="1505"/>
      <c r="BE310" s="1505"/>
      <c r="BF310" s="1505"/>
      <c r="BG310" s="1505"/>
      <c r="BH310" s="1505"/>
      <c r="BI310" s="1505"/>
      <c r="BJ310" s="1505"/>
      <c r="BK310" s="1505"/>
      <c r="BL310" s="1505"/>
      <c r="BM310" s="1505"/>
      <c r="BN310" s="1505"/>
      <c r="BO310" s="1505"/>
      <c r="BP310" s="1505"/>
      <c r="BQ310" s="1505"/>
      <c r="BR310" s="1505"/>
      <c r="BS310" s="1505"/>
      <c r="BT310" s="1505"/>
      <c r="BU310" s="1505"/>
      <c r="BV310" s="1505"/>
      <c r="BW310" s="1505"/>
      <c r="BX310" s="1505"/>
      <c r="BY310" s="1505"/>
      <c r="BZ310" s="1505"/>
      <c r="CA310" s="1505"/>
      <c r="CB310" s="1505"/>
      <c r="CC310" s="1505"/>
      <c r="CD310" s="1505"/>
      <c r="CE310" s="1505"/>
      <c r="CF310" s="1505"/>
      <c r="CG310" s="1505"/>
      <c r="CH310" s="1505"/>
      <c r="CI310" s="1505"/>
      <c r="CJ310" s="1505"/>
      <c r="CK310" s="1505"/>
      <c r="CL310" s="1505"/>
      <c r="CM310" s="1505"/>
      <c r="CN310" s="1505"/>
      <c r="CO310" s="1505"/>
      <c r="CP310" s="1505"/>
      <c r="CQ310" s="1505"/>
      <c r="CR310" s="1505"/>
      <c r="CS310" s="1505"/>
      <c r="CT310" s="1505"/>
      <c r="CU310" s="1505"/>
      <c r="CV310" s="1505"/>
      <c r="CW310" s="1505"/>
      <c r="CX310" s="1505"/>
      <c r="CY310" s="1505"/>
      <c r="CZ310" s="1505"/>
      <c r="DA310" s="1505"/>
      <c r="DB310" s="1505"/>
      <c r="DC310" s="1505"/>
      <c r="DD310" s="1505"/>
      <c r="DE310" s="1505"/>
      <c r="DF310" s="1505"/>
      <c r="DG310" s="1505"/>
      <c r="DH310" s="1505"/>
      <c r="DI310" s="1505"/>
      <c r="DJ310" s="1505"/>
      <c r="DK310" s="1505"/>
      <c r="DL310" s="1505"/>
      <c r="DM310" s="1505"/>
      <c r="DN310" s="1505"/>
      <c r="DO310" s="1505"/>
      <c r="DP310" s="1505"/>
      <c r="DQ310" s="1505"/>
      <c r="DR310" s="1505"/>
      <c r="DS310" s="1505"/>
      <c r="DT310" s="1505"/>
      <c r="DU310" s="1505"/>
      <c r="DV310" s="1505"/>
      <c r="DW310" s="1505"/>
      <c r="DX310" s="1505"/>
      <c r="DY310" s="1505"/>
      <c r="DZ310" s="1505"/>
      <c r="EA310" s="1505"/>
    </row>
    <row r="311" spans="1:131" s="1506" customFormat="1">
      <c r="A311" s="1536"/>
      <c r="B311" s="1527" t="s">
        <v>1952</v>
      </c>
      <c r="C311" s="1537" t="s">
        <v>1932</v>
      </c>
      <c r="D311" s="1534">
        <v>1</v>
      </c>
      <c r="E311" s="1538"/>
      <c r="F311" s="1539">
        <f t="shared" si="30"/>
        <v>0</v>
      </c>
      <c r="G311" s="1505"/>
      <c r="H311" s="1505"/>
      <c r="I311" s="1505"/>
      <c r="J311" s="1505"/>
      <c r="K311" s="1505"/>
      <c r="L311" s="1505"/>
      <c r="M311" s="1505"/>
      <c r="N311" s="1505"/>
      <c r="O311" s="1505"/>
      <c r="P311" s="1505"/>
      <c r="Q311" s="1505"/>
      <c r="R311" s="1505"/>
      <c r="S311" s="1505"/>
      <c r="T311" s="1505"/>
      <c r="U311" s="1505"/>
      <c r="V311" s="1505"/>
      <c r="W311" s="1505"/>
      <c r="X311" s="1505"/>
      <c r="Y311" s="1505"/>
      <c r="Z311" s="1505"/>
      <c r="AA311" s="1505"/>
      <c r="AB311" s="1505"/>
      <c r="AC311" s="1505"/>
      <c r="AD311" s="1505"/>
      <c r="AE311" s="1505"/>
      <c r="AF311" s="1505"/>
      <c r="AG311" s="1505"/>
      <c r="AH311" s="1505"/>
      <c r="AI311" s="1505"/>
      <c r="AJ311" s="1505"/>
      <c r="AK311" s="1505"/>
      <c r="AL311" s="1505"/>
      <c r="AM311" s="1505"/>
      <c r="AN311" s="1505"/>
      <c r="AO311" s="1505"/>
      <c r="AP311" s="1505"/>
      <c r="AQ311" s="1505"/>
      <c r="AR311" s="1505"/>
      <c r="AS311" s="1505"/>
      <c r="AT311" s="1505"/>
      <c r="AU311" s="1505"/>
      <c r="AV311" s="1505"/>
      <c r="AW311" s="1505"/>
      <c r="AX311" s="1505"/>
      <c r="AY311" s="1505"/>
      <c r="AZ311" s="1505"/>
      <c r="BA311" s="1505"/>
      <c r="BB311" s="1505"/>
      <c r="BC311" s="1505"/>
      <c r="BD311" s="1505"/>
      <c r="BE311" s="1505"/>
      <c r="BF311" s="1505"/>
      <c r="BG311" s="1505"/>
      <c r="BH311" s="1505"/>
      <c r="BI311" s="1505"/>
      <c r="BJ311" s="1505"/>
      <c r="BK311" s="1505"/>
      <c r="BL311" s="1505"/>
      <c r="BM311" s="1505"/>
      <c r="BN311" s="1505"/>
      <c r="BO311" s="1505"/>
      <c r="BP311" s="1505"/>
      <c r="BQ311" s="1505"/>
      <c r="BR311" s="1505"/>
      <c r="BS311" s="1505"/>
      <c r="BT311" s="1505"/>
      <c r="BU311" s="1505"/>
      <c r="BV311" s="1505"/>
      <c r="BW311" s="1505"/>
      <c r="BX311" s="1505"/>
      <c r="BY311" s="1505"/>
      <c r="BZ311" s="1505"/>
      <c r="CA311" s="1505"/>
      <c r="CB311" s="1505"/>
      <c r="CC311" s="1505"/>
      <c r="CD311" s="1505"/>
      <c r="CE311" s="1505"/>
      <c r="CF311" s="1505"/>
      <c r="CG311" s="1505"/>
      <c r="CH311" s="1505"/>
      <c r="CI311" s="1505"/>
      <c r="CJ311" s="1505"/>
      <c r="CK311" s="1505"/>
      <c r="CL311" s="1505"/>
      <c r="CM311" s="1505"/>
      <c r="CN311" s="1505"/>
      <c r="CO311" s="1505"/>
      <c r="CP311" s="1505"/>
      <c r="CQ311" s="1505"/>
      <c r="CR311" s="1505"/>
      <c r="CS311" s="1505"/>
      <c r="CT311" s="1505"/>
      <c r="CU311" s="1505"/>
      <c r="CV311" s="1505"/>
      <c r="CW311" s="1505"/>
      <c r="CX311" s="1505"/>
      <c r="CY311" s="1505"/>
      <c r="CZ311" s="1505"/>
      <c r="DA311" s="1505"/>
      <c r="DB311" s="1505"/>
      <c r="DC311" s="1505"/>
      <c r="DD311" s="1505"/>
      <c r="DE311" s="1505"/>
      <c r="DF311" s="1505"/>
      <c r="DG311" s="1505"/>
      <c r="DH311" s="1505"/>
      <c r="DI311" s="1505"/>
      <c r="DJ311" s="1505"/>
      <c r="DK311" s="1505"/>
      <c r="DL311" s="1505"/>
      <c r="DM311" s="1505"/>
      <c r="DN311" s="1505"/>
      <c r="DO311" s="1505"/>
      <c r="DP311" s="1505"/>
      <c r="DQ311" s="1505"/>
      <c r="DR311" s="1505"/>
      <c r="DS311" s="1505"/>
      <c r="DT311" s="1505"/>
      <c r="DU311" s="1505"/>
      <c r="DV311" s="1505"/>
      <c r="DW311" s="1505"/>
      <c r="DX311" s="1505"/>
      <c r="DY311" s="1505"/>
      <c r="DZ311" s="1505"/>
      <c r="EA311" s="1505"/>
    </row>
    <row r="312" spans="1:131" s="1506" customFormat="1">
      <c r="A312" s="1536"/>
      <c r="B312" s="1527" t="s">
        <v>1951</v>
      </c>
      <c r="C312" s="1537" t="s">
        <v>1932</v>
      </c>
      <c r="D312" s="1534">
        <v>1</v>
      </c>
      <c r="E312" s="1538"/>
      <c r="F312" s="1539">
        <f t="shared" si="30"/>
        <v>0</v>
      </c>
      <c r="G312" s="1505"/>
      <c r="H312" s="1505"/>
      <c r="I312" s="1505"/>
      <c r="J312" s="1505"/>
      <c r="K312" s="1505"/>
      <c r="L312" s="1505"/>
      <c r="M312" s="1505"/>
      <c r="N312" s="1505"/>
      <c r="O312" s="1505"/>
      <c r="P312" s="1505"/>
      <c r="Q312" s="1505"/>
      <c r="R312" s="1505"/>
      <c r="S312" s="1505"/>
      <c r="T312" s="1505"/>
      <c r="U312" s="1505"/>
      <c r="V312" s="1505"/>
      <c r="W312" s="1505"/>
      <c r="X312" s="1505"/>
      <c r="Y312" s="1505"/>
      <c r="Z312" s="1505"/>
      <c r="AA312" s="1505"/>
      <c r="AB312" s="1505"/>
      <c r="AC312" s="1505"/>
      <c r="AD312" s="1505"/>
      <c r="AE312" s="1505"/>
      <c r="AF312" s="1505"/>
      <c r="AG312" s="1505"/>
      <c r="AH312" s="1505"/>
      <c r="AI312" s="1505"/>
      <c r="AJ312" s="1505"/>
      <c r="AK312" s="1505"/>
      <c r="AL312" s="1505"/>
      <c r="AM312" s="1505"/>
      <c r="AN312" s="1505"/>
      <c r="AO312" s="1505"/>
      <c r="AP312" s="1505"/>
      <c r="AQ312" s="1505"/>
      <c r="AR312" s="1505"/>
      <c r="AS312" s="1505"/>
      <c r="AT312" s="1505"/>
      <c r="AU312" s="1505"/>
      <c r="AV312" s="1505"/>
      <c r="AW312" s="1505"/>
      <c r="AX312" s="1505"/>
      <c r="AY312" s="1505"/>
      <c r="AZ312" s="1505"/>
      <c r="BA312" s="1505"/>
      <c r="BB312" s="1505"/>
      <c r="BC312" s="1505"/>
      <c r="BD312" s="1505"/>
      <c r="BE312" s="1505"/>
      <c r="BF312" s="1505"/>
      <c r="BG312" s="1505"/>
      <c r="BH312" s="1505"/>
      <c r="BI312" s="1505"/>
      <c r="BJ312" s="1505"/>
      <c r="BK312" s="1505"/>
      <c r="BL312" s="1505"/>
      <c r="BM312" s="1505"/>
      <c r="BN312" s="1505"/>
      <c r="BO312" s="1505"/>
      <c r="BP312" s="1505"/>
      <c r="BQ312" s="1505"/>
      <c r="BR312" s="1505"/>
      <c r="BS312" s="1505"/>
      <c r="BT312" s="1505"/>
      <c r="BU312" s="1505"/>
      <c r="BV312" s="1505"/>
      <c r="BW312" s="1505"/>
      <c r="BX312" s="1505"/>
      <c r="BY312" s="1505"/>
      <c r="BZ312" s="1505"/>
      <c r="CA312" s="1505"/>
      <c r="CB312" s="1505"/>
      <c r="CC312" s="1505"/>
      <c r="CD312" s="1505"/>
      <c r="CE312" s="1505"/>
      <c r="CF312" s="1505"/>
      <c r="CG312" s="1505"/>
      <c r="CH312" s="1505"/>
      <c r="CI312" s="1505"/>
      <c r="CJ312" s="1505"/>
      <c r="CK312" s="1505"/>
      <c r="CL312" s="1505"/>
      <c r="CM312" s="1505"/>
      <c r="CN312" s="1505"/>
      <c r="CO312" s="1505"/>
      <c r="CP312" s="1505"/>
      <c r="CQ312" s="1505"/>
      <c r="CR312" s="1505"/>
      <c r="CS312" s="1505"/>
      <c r="CT312" s="1505"/>
      <c r="CU312" s="1505"/>
      <c r="CV312" s="1505"/>
      <c r="CW312" s="1505"/>
      <c r="CX312" s="1505"/>
      <c r="CY312" s="1505"/>
      <c r="CZ312" s="1505"/>
      <c r="DA312" s="1505"/>
      <c r="DB312" s="1505"/>
      <c r="DC312" s="1505"/>
      <c r="DD312" s="1505"/>
      <c r="DE312" s="1505"/>
      <c r="DF312" s="1505"/>
      <c r="DG312" s="1505"/>
      <c r="DH312" s="1505"/>
      <c r="DI312" s="1505"/>
      <c r="DJ312" s="1505"/>
      <c r="DK312" s="1505"/>
      <c r="DL312" s="1505"/>
      <c r="DM312" s="1505"/>
      <c r="DN312" s="1505"/>
      <c r="DO312" s="1505"/>
      <c r="DP312" s="1505"/>
      <c r="DQ312" s="1505"/>
      <c r="DR312" s="1505"/>
      <c r="DS312" s="1505"/>
      <c r="DT312" s="1505"/>
      <c r="DU312" s="1505"/>
      <c r="DV312" s="1505"/>
      <c r="DW312" s="1505"/>
      <c r="DX312" s="1505"/>
      <c r="DY312" s="1505"/>
      <c r="DZ312" s="1505"/>
      <c r="EA312" s="1505"/>
    </row>
    <row r="313" spans="1:131" s="1506" customFormat="1">
      <c r="A313" s="1536"/>
      <c r="B313" s="1527" t="s">
        <v>1950</v>
      </c>
      <c r="C313" s="1537" t="s">
        <v>1932</v>
      </c>
      <c r="D313" s="1534">
        <v>1</v>
      </c>
      <c r="E313" s="1538"/>
      <c r="F313" s="1539">
        <f t="shared" si="30"/>
        <v>0</v>
      </c>
      <c r="G313" s="1505"/>
      <c r="H313" s="1505"/>
      <c r="I313" s="1505"/>
      <c r="J313" s="1505"/>
      <c r="K313" s="1505"/>
      <c r="L313" s="1505"/>
      <c r="M313" s="1505"/>
      <c r="N313" s="1505"/>
      <c r="O313" s="1505"/>
      <c r="P313" s="1505"/>
      <c r="Q313" s="1505"/>
      <c r="R313" s="1505"/>
      <c r="S313" s="1505"/>
      <c r="T313" s="1505"/>
      <c r="U313" s="1505"/>
      <c r="V313" s="1505"/>
      <c r="W313" s="1505"/>
      <c r="X313" s="1505"/>
      <c r="Y313" s="1505"/>
      <c r="Z313" s="1505"/>
      <c r="AA313" s="1505"/>
      <c r="AB313" s="1505"/>
      <c r="AC313" s="1505"/>
      <c r="AD313" s="1505"/>
      <c r="AE313" s="1505"/>
      <c r="AF313" s="1505"/>
      <c r="AG313" s="1505"/>
      <c r="AH313" s="1505"/>
      <c r="AI313" s="1505"/>
      <c r="AJ313" s="1505"/>
      <c r="AK313" s="1505"/>
      <c r="AL313" s="1505"/>
      <c r="AM313" s="1505"/>
      <c r="AN313" s="1505"/>
      <c r="AO313" s="1505"/>
      <c r="AP313" s="1505"/>
      <c r="AQ313" s="1505"/>
      <c r="AR313" s="1505"/>
      <c r="AS313" s="1505"/>
      <c r="AT313" s="1505"/>
      <c r="AU313" s="1505"/>
      <c r="AV313" s="1505"/>
      <c r="AW313" s="1505"/>
      <c r="AX313" s="1505"/>
      <c r="AY313" s="1505"/>
      <c r="AZ313" s="1505"/>
      <c r="BA313" s="1505"/>
      <c r="BB313" s="1505"/>
      <c r="BC313" s="1505"/>
      <c r="BD313" s="1505"/>
      <c r="BE313" s="1505"/>
      <c r="BF313" s="1505"/>
      <c r="BG313" s="1505"/>
      <c r="BH313" s="1505"/>
      <c r="BI313" s="1505"/>
      <c r="BJ313" s="1505"/>
      <c r="BK313" s="1505"/>
      <c r="BL313" s="1505"/>
      <c r="BM313" s="1505"/>
      <c r="BN313" s="1505"/>
      <c r="BO313" s="1505"/>
      <c r="BP313" s="1505"/>
      <c r="BQ313" s="1505"/>
      <c r="BR313" s="1505"/>
      <c r="BS313" s="1505"/>
      <c r="BT313" s="1505"/>
      <c r="BU313" s="1505"/>
      <c r="BV313" s="1505"/>
      <c r="BW313" s="1505"/>
      <c r="BX313" s="1505"/>
      <c r="BY313" s="1505"/>
      <c r="BZ313" s="1505"/>
      <c r="CA313" s="1505"/>
      <c r="CB313" s="1505"/>
      <c r="CC313" s="1505"/>
      <c r="CD313" s="1505"/>
      <c r="CE313" s="1505"/>
      <c r="CF313" s="1505"/>
      <c r="CG313" s="1505"/>
      <c r="CH313" s="1505"/>
      <c r="CI313" s="1505"/>
      <c r="CJ313" s="1505"/>
      <c r="CK313" s="1505"/>
      <c r="CL313" s="1505"/>
      <c r="CM313" s="1505"/>
      <c r="CN313" s="1505"/>
      <c r="CO313" s="1505"/>
      <c r="CP313" s="1505"/>
      <c r="CQ313" s="1505"/>
      <c r="CR313" s="1505"/>
      <c r="CS313" s="1505"/>
      <c r="CT313" s="1505"/>
      <c r="CU313" s="1505"/>
      <c r="CV313" s="1505"/>
      <c r="CW313" s="1505"/>
      <c r="CX313" s="1505"/>
      <c r="CY313" s="1505"/>
      <c r="CZ313" s="1505"/>
      <c r="DA313" s="1505"/>
      <c r="DB313" s="1505"/>
      <c r="DC313" s="1505"/>
      <c r="DD313" s="1505"/>
      <c r="DE313" s="1505"/>
      <c r="DF313" s="1505"/>
      <c r="DG313" s="1505"/>
      <c r="DH313" s="1505"/>
      <c r="DI313" s="1505"/>
      <c r="DJ313" s="1505"/>
      <c r="DK313" s="1505"/>
      <c r="DL313" s="1505"/>
      <c r="DM313" s="1505"/>
      <c r="DN313" s="1505"/>
      <c r="DO313" s="1505"/>
      <c r="DP313" s="1505"/>
      <c r="DQ313" s="1505"/>
      <c r="DR313" s="1505"/>
      <c r="DS313" s="1505"/>
      <c r="DT313" s="1505"/>
      <c r="DU313" s="1505"/>
      <c r="DV313" s="1505"/>
      <c r="DW313" s="1505"/>
      <c r="DX313" s="1505"/>
      <c r="DY313" s="1505"/>
      <c r="DZ313" s="1505"/>
      <c r="EA313" s="1505"/>
    </row>
    <row r="314" spans="1:131" s="1506" customFormat="1">
      <c r="A314" s="1536"/>
      <c r="B314" s="1527" t="s">
        <v>1949</v>
      </c>
      <c r="C314" s="1537" t="s">
        <v>1932</v>
      </c>
      <c r="D314" s="1534">
        <v>1</v>
      </c>
      <c r="E314" s="1538"/>
      <c r="F314" s="1539">
        <f t="shared" si="30"/>
        <v>0</v>
      </c>
      <c r="G314" s="1505"/>
      <c r="H314" s="1505"/>
      <c r="I314" s="1505"/>
      <c r="J314" s="1505"/>
      <c r="K314" s="1505"/>
      <c r="L314" s="1505"/>
      <c r="M314" s="1505"/>
      <c r="N314" s="1505"/>
      <c r="O314" s="1505"/>
      <c r="P314" s="1505"/>
      <c r="Q314" s="1505"/>
      <c r="R314" s="1505"/>
      <c r="S314" s="1505"/>
      <c r="T314" s="1505"/>
      <c r="U314" s="1505"/>
      <c r="V314" s="1505"/>
      <c r="W314" s="1505"/>
      <c r="X314" s="1505"/>
      <c r="Y314" s="1505"/>
      <c r="Z314" s="1505"/>
      <c r="AA314" s="1505"/>
      <c r="AB314" s="1505"/>
      <c r="AC314" s="1505"/>
      <c r="AD314" s="1505"/>
      <c r="AE314" s="1505"/>
      <c r="AF314" s="1505"/>
      <c r="AG314" s="1505"/>
      <c r="AH314" s="1505"/>
      <c r="AI314" s="1505"/>
      <c r="AJ314" s="1505"/>
      <c r="AK314" s="1505"/>
      <c r="AL314" s="1505"/>
      <c r="AM314" s="1505"/>
      <c r="AN314" s="1505"/>
      <c r="AO314" s="1505"/>
      <c r="AP314" s="1505"/>
      <c r="AQ314" s="1505"/>
      <c r="AR314" s="1505"/>
      <c r="AS314" s="1505"/>
      <c r="AT314" s="1505"/>
      <c r="AU314" s="1505"/>
      <c r="AV314" s="1505"/>
      <c r="AW314" s="1505"/>
      <c r="AX314" s="1505"/>
      <c r="AY314" s="1505"/>
      <c r="AZ314" s="1505"/>
      <c r="BA314" s="1505"/>
      <c r="BB314" s="1505"/>
      <c r="BC314" s="1505"/>
      <c r="BD314" s="1505"/>
      <c r="BE314" s="1505"/>
      <c r="BF314" s="1505"/>
      <c r="BG314" s="1505"/>
      <c r="BH314" s="1505"/>
      <c r="BI314" s="1505"/>
      <c r="BJ314" s="1505"/>
      <c r="BK314" s="1505"/>
      <c r="BL314" s="1505"/>
      <c r="BM314" s="1505"/>
      <c r="BN314" s="1505"/>
      <c r="BO314" s="1505"/>
      <c r="BP314" s="1505"/>
      <c r="BQ314" s="1505"/>
      <c r="BR314" s="1505"/>
      <c r="BS314" s="1505"/>
      <c r="BT314" s="1505"/>
      <c r="BU314" s="1505"/>
      <c r="BV314" s="1505"/>
      <c r="BW314" s="1505"/>
      <c r="BX314" s="1505"/>
      <c r="BY314" s="1505"/>
      <c r="BZ314" s="1505"/>
      <c r="CA314" s="1505"/>
      <c r="CB314" s="1505"/>
      <c r="CC314" s="1505"/>
      <c r="CD314" s="1505"/>
      <c r="CE314" s="1505"/>
      <c r="CF314" s="1505"/>
      <c r="CG314" s="1505"/>
      <c r="CH314" s="1505"/>
      <c r="CI314" s="1505"/>
      <c r="CJ314" s="1505"/>
      <c r="CK314" s="1505"/>
      <c r="CL314" s="1505"/>
      <c r="CM314" s="1505"/>
      <c r="CN314" s="1505"/>
      <c r="CO314" s="1505"/>
      <c r="CP314" s="1505"/>
      <c r="CQ314" s="1505"/>
      <c r="CR314" s="1505"/>
      <c r="CS314" s="1505"/>
      <c r="CT314" s="1505"/>
      <c r="CU314" s="1505"/>
      <c r="CV314" s="1505"/>
      <c r="CW314" s="1505"/>
      <c r="CX314" s="1505"/>
      <c r="CY314" s="1505"/>
      <c r="CZ314" s="1505"/>
      <c r="DA314" s="1505"/>
      <c r="DB314" s="1505"/>
      <c r="DC314" s="1505"/>
      <c r="DD314" s="1505"/>
      <c r="DE314" s="1505"/>
      <c r="DF314" s="1505"/>
      <c r="DG314" s="1505"/>
      <c r="DH314" s="1505"/>
      <c r="DI314" s="1505"/>
      <c r="DJ314" s="1505"/>
      <c r="DK314" s="1505"/>
      <c r="DL314" s="1505"/>
      <c r="DM314" s="1505"/>
      <c r="DN314" s="1505"/>
      <c r="DO314" s="1505"/>
      <c r="DP314" s="1505"/>
      <c r="DQ314" s="1505"/>
      <c r="DR314" s="1505"/>
      <c r="DS314" s="1505"/>
      <c r="DT314" s="1505"/>
      <c r="DU314" s="1505"/>
      <c r="DV314" s="1505"/>
      <c r="DW314" s="1505"/>
      <c r="DX314" s="1505"/>
      <c r="DY314" s="1505"/>
      <c r="DZ314" s="1505"/>
      <c r="EA314" s="1505"/>
    </row>
    <row r="315" spans="1:131" s="1506" customFormat="1">
      <c r="A315" s="1536"/>
      <c r="B315" s="1527" t="s">
        <v>1948</v>
      </c>
      <c r="C315" s="1537" t="s">
        <v>1932</v>
      </c>
      <c r="D315" s="1534">
        <v>1</v>
      </c>
      <c r="E315" s="1538"/>
      <c r="F315" s="1539">
        <f t="shared" si="30"/>
        <v>0</v>
      </c>
      <c r="G315" s="1505"/>
      <c r="H315" s="1505"/>
      <c r="I315" s="1505"/>
      <c r="J315" s="1505"/>
      <c r="K315" s="1505"/>
      <c r="L315" s="1505"/>
      <c r="M315" s="1505"/>
      <c r="N315" s="1505"/>
      <c r="O315" s="1505"/>
      <c r="P315" s="1505"/>
      <c r="Q315" s="1505"/>
      <c r="R315" s="1505"/>
      <c r="S315" s="1505"/>
      <c r="T315" s="1505"/>
      <c r="U315" s="1505"/>
      <c r="V315" s="1505"/>
      <c r="W315" s="1505"/>
      <c r="X315" s="1505"/>
      <c r="Y315" s="1505"/>
      <c r="Z315" s="1505"/>
      <c r="AA315" s="1505"/>
      <c r="AB315" s="1505"/>
      <c r="AC315" s="1505"/>
      <c r="AD315" s="1505"/>
      <c r="AE315" s="1505"/>
      <c r="AF315" s="1505"/>
      <c r="AG315" s="1505"/>
      <c r="AH315" s="1505"/>
      <c r="AI315" s="1505"/>
      <c r="AJ315" s="1505"/>
      <c r="AK315" s="1505"/>
      <c r="AL315" s="1505"/>
      <c r="AM315" s="1505"/>
      <c r="AN315" s="1505"/>
      <c r="AO315" s="1505"/>
      <c r="AP315" s="1505"/>
      <c r="AQ315" s="1505"/>
      <c r="AR315" s="1505"/>
      <c r="AS315" s="1505"/>
      <c r="AT315" s="1505"/>
      <c r="AU315" s="1505"/>
      <c r="AV315" s="1505"/>
      <c r="AW315" s="1505"/>
      <c r="AX315" s="1505"/>
      <c r="AY315" s="1505"/>
      <c r="AZ315" s="1505"/>
      <c r="BA315" s="1505"/>
      <c r="BB315" s="1505"/>
      <c r="BC315" s="1505"/>
      <c r="BD315" s="1505"/>
      <c r="BE315" s="1505"/>
      <c r="BF315" s="1505"/>
      <c r="BG315" s="1505"/>
      <c r="BH315" s="1505"/>
      <c r="BI315" s="1505"/>
      <c r="BJ315" s="1505"/>
      <c r="BK315" s="1505"/>
      <c r="BL315" s="1505"/>
      <c r="BM315" s="1505"/>
      <c r="BN315" s="1505"/>
      <c r="BO315" s="1505"/>
      <c r="BP315" s="1505"/>
      <c r="BQ315" s="1505"/>
      <c r="BR315" s="1505"/>
      <c r="BS315" s="1505"/>
      <c r="BT315" s="1505"/>
      <c r="BU315" s="1505"/>
      <c r="BV315" s="1505"/>
      <c r="BW315" s="1505"/>
      <c r="BX315" s="1505"/>
      <c r="BY315" s="1505"/>
      <c r="BZ315" s="1505"/>
      <c r="CA315" s="1505"/>
      <c r="CB315" s="1505"/>
      <c r="CC315" s="1505"/>
      <c r="CD315" s="1505"/>
      <c r="CE315" s="1505"/>
      <c r="CF315" s="1505"/>
      <c r="CG315" s="1505"/>
      <c r="CH315" s="1505"/>
      <c r="CI315" s="1505"/>
      <c r="CJ315" s="1505"/>
      <c r="CK315" s="1505"/>
      <c r="CL315" s="1505"/>
      <c r="CM315" s="1505"/>
      <c r="CN315" s="1505"/>
      <c r="CO315" s="1505"/>
      <c r="CP315" s="1505"/>
      <c r="CQ315" s="1505"/>
      <c r="CR315" s="1505"/>
      <c r="CS315" s="1505"/>
      <c r="CT315" s="1505"/>
      <c r="CU315" s="1505"/>
      <c r="CV315" s="1505"/>
      <c r="CW315" s="1505"/>
      <c r="CX315" s="1505"/>
      <c r="CY315" s="1505"/>
      <c r="CZ315" s="1505"/>
      <c r="DA315" s="1505"/>
      <c r="DB315" s="1505"/>
      <c r="DC315" s="1505"/>
      <c r="DD315" s="1505"/>
      <c r="DE315" s="1505"/>
      <c r="DF315" s="1505"/>
      <c r="DG315" s="1505"/>
      <c r="DH315" s="1505"/>
      <c r="DI315" s="1505"/>
      <c r="DJ315" s="1505"/>
      <c r="DK315" s="1505"/>
      <c r="DL315" s="1505"/>
      <c r="DM315" s="1505"/>
      <c r="DN315" s="1505"/>
      <c r="DO315" s="1505"/>
      <c r="DP315" s="1505"/>
      <c r="DQ315" s="1505"/>
      <c r="DR315" s="1505"/>
      <c r="DS315" s="1505"/>
      <c r="DT315" s="1505"/>
      <c r="DU315" s="1505"/>
      <c r="DV315" s="1505"/>
      <c r="DW315" s="1505"/>
      <c r="DX315" s="1505"/>
      <c r="DY315" s="1505"/>
      <c r="DZ315" s="1505"/>
      <c r="EA315" s="1505"/>
    </row>
    <row r="316" spans="1:131" s="1506" customFormat="1">
      <c r="A316" s="1536"/>
      <c r="B316" s="1527" t="s">
        <v>1947</v>
      </c>
      <c r="C316" s="1537" t="s">
        <v>1932</v>
      </c>
      <c r="D316" s="1534">
        <v>1</v>
      </c>
      <c r="E316" s="1538"/>
      <c r="F316" s="1539">
        <f t="shared" si="30"/>
        <v>0</v>
      </c>
      <c r="G316" s="1505"/>
      <c r="H316" s="1505"/>
      <c r="I316" s="1505"/>
      <c r="J316" s="1505"/>
      <c r="K316" s="1505"/>
      <c r="L316" s="1505"/>
      <c r="M316" s="1505"/>
      <c r="N316" s="1505"/>
      <c r="O316" s="1505"/>
      <c r="P316" s="1505"/>
      <c r="Q316" s="1505"/>
      <c r="R316" s="1505"/>
      <c r="S316" s="1505"/>
      <c r="T316" s="1505"/>
      <c r="U316" s="1505"/>
      <c r="V316" s="1505"/>
      <c r="W316" s="1505"/>
      <c r="X316" s="1505"/>
      <c r="Y316" s="1505"/>
      <c r="Z316" s="1505"/>
      <c r="AA316" s="1505"/>
      <c r="AB316" s="1505"/>
      <c r="AC316" s="1505"/>
      <c r="AD316" s="1505"/>
      <c r="AE316" s="1505"/>
      <c r="AF316" s="1505"/>
      <c r="AG316" s="1505"/>
      <c r="AH316" s="1505"/>
      <c r="AI316" s="1505"/>
      <c r="AJ316" s="1505"/>
      <c r="AK316" s="1505"/>
      <c r="AL316" s="1505"/>
      <c r="AM316" s="1505"/>
      <c r="AN316" s="1505"/>
      <c r="AO316" s="1505"/>
      <c r="AP316" s="1505"/>
      <c r="AQ316" s="1505"/>
      <c r="AR316" s="1505"/>
      <c r="AS316" s="1505"/>
      <c r="AT316" s="1505"/>
      <c r="AU316" s="1505"/>
      <c r="AV316" s="1505"/>
      <c r="AW316" s="1505"/>
      <c r="AX316" s="1505"/>
      <c r="AY316" s="1505"/>
      <c r="AZ316" s="1505"/>
      <c r="BA316" s="1505"/>
      <c r="BB316" s="1505"/>
      <c r="BC316" s="1505"/>
      <c r="BD316" s="1505"/>
      <c r="BE316" s="1505"/>
      <c r="BF316" s="1505"/>
      <c r="BG316" s="1505"/>
      <c r="BH316" s="1505"/>
      <c r="BI316" s="1505"/>
      <c r="BJ316" s="1505"/>
      <c r="BK316" s="1505"/>
      <c r="BL316" s="1505"/>
      <c r="BM316" s="1505"/>
      <c r="BN316" s="1505"/>
      <c r="BO316" s="1505"/>
      <c r="BP316" s="1505"/>
      <c r="BQ316" s="1505"/>
      <c r="BR316" s="1505"/>
      <c r="BS316" s="1505"/>
      <c r="BT316" s="1505"/>
      <c r="BU316" s="1505"/>
      <c r="BV316" s="1505"/>
      <c r="BW316" s="1505"/>
      <c r="BX316" s="1505"/>
      <c r="BY316" s="1505"/>
      <c r="BZ316" s="1505"/>
      <c r="CA316" s="1505"/>
      <c r="CB316" s="1505"/>
      <c r="CC316" s="1505"/>
      <c r="CD316" s="1505"/>
      <c r="CE316" s="1505"/>
      <c r="CF316" s="1505"/>
      <c r="CG316" s="1505"/>
      <c r="CH316" s="1505"/>
      <c r="CI316" s="1505"/>
      <c r="CJ316" s="1505"/>
      <c r="CK316" s="1505"/>
      <c r="CL316" s="1505"/>
      <c r="CM316" s="1505"/>
      <c r="CN316" s="1505"/>
      <c r="CO316" s="1505"/>
      <c r="CP316" s="1505"/>
      <c r="CQ316" s="1505"/>
      <c r="CR316" s="1505"/>
      <c r="CS316" s="1505"/>
      <c r="CT316" s="1505"/>
      <c r="CU316" s="1505"/>
      <c r="CV316" s="1505"/>
      <c r="CW316" s="1505"/>
      <c r="CX316" s="1505"/>
      <c r="CY316" s="1505"/>
      <c r="CZ316" s="1505"/>
      <c r="DA316" s="1505"/>
      <c r="DB316" s="1505"/>
      <c r="DC316" s="1505"/>
      <c r="DD316" s="1505"/>
      <c r="DE316" s="1505"/>
      <c r="DF316" s="1505"/>
      <c r="DG316" s="1505"/>
      <c r="DH316" s="1505"/>
      <c r="DI316" s="1505"/>
      <c r="DJ316" s="1505"/>
      <c r="DK316" s="1505"/>
      <c r="DL316" s="1505"/>
      <c r="DM316" s="1505"/>
      <c r="DN316" s="1505"/>
      <c r="DO316" s="1505"/>
      <c r="DP316" s="1505"/>
      <c r="DQ316" s="1505"/>
      <c r="DR316" s="1505"/>
      <c r="DS316" s="1505"/>
      <c r="DT316" s="1505"/>
      <c r="DU316" s="1505"/>
      <c r="DV316" s="1505"/>
      <c r="DW316" s="1505"/>
      <c r="DX316" s="1505"/>
      <c r="DY316" s="1505"/>
      <c r="DZ316" s="1505"/>
      <c r="EA316" s="1505"/>
    </row>
    <row r="317" spans="1:131" s="1506" customFormat="1">
      <c r="A317" s="1536"/>
      <c r="B317" s="1527" t="s">
        <v>1946</v>
      </c>
      <c r="C317" s="1537" t="s">
        <v>1932</v>
      </c>
      <c r="D317" s="1534">
        <v>1</v>
      </c>
      <c r="E317" s="1538"/>
      <c r="F317" s="1539">
        <f t="shared" si="30"/>
        <v>0</v>
      </c>
      <c r="G317" s="1505"/>
      <c r="H317" s="1505"/>
      <c r="I317" s="1505"/>
      <c r="J317" s="1505"/>
      <c r="K317" s="1505"/>
      <c r="L317" s="1505"/>
      <c r="M317" s="1505"/>
      <c r="N317" s="1505"/>
      <c r="O317" s="1505"/>
      <c r="P317" s="1505"/>
      <c r="Q317" s="1505"/>
      <c r="R317" s="1505"/>
      <c r="S317" s="1505"/>
      <c r="T317" s="1505"/>
      <c r="U317" s="1505"/>
      <c r="V317" s="1505"/>
      <c r="W317" s="1505"/>
      <c r="X317" s="1505"/>
      <c r="Y317" s="1505"/>
      <c r="Z317" s="1505"/>
      <c r="AA317" s="1505"/>
      <c r="AB317" s="1505"/>
      <c r="AC317" s="1505"/>
      <c r="AD317" s="1505"/>
      <c r="AE317" s="1505"/>
      <c r="AF317" s="1505"/>
      <c r="AG317" s="1505"/>
      <c r="AH317" s="1505"/>
      <c r="AI317" s="1505"/>
      <c r="AJ317" s="1505"/>
      <c r="AK317" s="1505"/>
      <c r="AL317" s="1505"/>
      <c r="AM317" s="1505"/>
      <c r="AN317" s="1505"/>
      <c r="AO317" s="1505"/>
      <c r="AP317" s="1505"/>
      <c r="AQ317" s="1505"/>
      <c r="AR317" s="1505"/>
      <c r="AS317" s="1505"/>
      <c r="AT317" s="1505"/>
      <c r="AU317" s="1505"/>
      <c r="AV317" s="1505"/>
      <c r="AW317" s="1505"/>
      <c r="AX317" s="1505"/>
      <c r="AY317" s="1505"/>
      <c r="AZ317" s="1505"/>
      <c r="BA317" s="1505"/>
      <c r="BB317" s="1505"/>
      <c r="BC317" s="1505"/>
      <c r="BD317" s="1505"/>
      <c r="BE317" s="1505"/>
      <c r="BF317" s="1505"/>
      <c r="BG317" s="1505"/>
      <c r="BH317" s="1505"/>
      <c r="BI317" s="1505"/>
      <c r="BJ317" s="1505"/>
      <c r="BK317" s="1505"/>
      <c r="BL317" s="1505"/>
      <c r="BM317" s="1505"/>
      <c r="BN317" s="1505"/>
      <c r="BO317" s="1505"/>
      <c r="BP317" s="1505"/>
      <c r="BQ317" s="1505"/>
      <c r="BR317" s="1505"/>
      <c r="BS317" s="1505"/>
      <c r="BT317" s="1505"/>
      <c r="BU317" s="1505"/>
      <c r="BV317" s="1505"/>
      <c r="BW317" s="1505"/>
      <c r="BX317" s="1505"/>
      <c r="BY317" s="1505"/>
      <c r="BZ317" s="1505"/>
      <c r="CA317" s="1505"/>
      <c r="CB317" s="1505"/>
      <c r="CC317" s="1505"/>
      <c r="CD317" s="1505"/>
      <c r="CE317" s="1505"/>
      <c r="CF317" s="1505"/>
      <c r="CG317" s="1505"/>
      <c r="CH317" s="1505"/>
      <c r="CI317" s="1505"/>
      <c r="CJ317" s="1505"/>
      <c r="CK317" s="1505"/>
      <c r="CL317" s="1505"/>
      <c r="CM317" s="1505"/>
      <c r="CN317" s="1505"/>
      <c r="CO317" s="1505"/>
      <c r="CP317" s="1505"/>
      <c r="CQ317" s="1505"/>
      <c r="CR317" s="1505"/>
      <c r="CS317" s="1505"/>
      <c r="CT317" s="1505"/>
      <c r="CU317" s="1505"/>
      <c r="CV317" s="1505"/>
      <c r="CW317" s="1505"/>
      <c r="CX317" s="1505"/>
      <c r="CY317" s="1505"/>
      <c r="CZ317" s="1505"/>
      <c r="DA317" s="1505"/>
      <c r="DB317" s="1505"/>
      <c r="DC317" s="1505"/>
      <c r="DD317" s="1505"/>
      <c r="DE317" s="1505"/>
      <c r="DF317" s="1505"/>
      <c r="DG317" s="1505"/>
      <c r="DH317" s="1505"/>
      <c r="DI317" s="1505"/>
      <c r="DJ317" s="1505"/>
      <c r="DK317" s="1505"/>
      <c r="DL317" s="1505"/>
      <c r="DM317" s="1505"/>
      <c r="DN317" s="1505"/>
      <c r="DO317" s="1505"/>
      <c r="DP317" s="1505"/>
      <c r="DQ317" s="1505"/>
      <c r="DR317" s="1505"/>
      <c r="DS317" s="1505"/>
      <c r="DT317" s="1505"/>
      <c r="DU317" s="1505"/>
      <c r="DV317" s="1505"/>
      <c r="DW317" s="1505"/>
      <c r="DX317" s="1505"/>
      <c r="DY317" s="1505"/>
      <c r="DZ317" s="1505"/>
      <c r="EA317" s="1505"/>
    </row>
    <row r="318" spans="1:131" s="1506" customFormat="1">
      <c r="A318" s="1536"/>
      <c r="B318" s="1527" t="s">
        <v>1945</v>
      </c>
      <c r="C318" s="1537" t="s">
        <v>1932</v>
      </c>
      <c r="D318" s="1534">
        <v>1</v>
      </c>
      <c r="E318" s="1538"/>
      <c r="F318" s="1539">
        <f t="shared" si="30"/>
        <v>0</v>
      </c>
      <c r="G318" s="1505"/>
      <c r="H318" s="1505"/>
      <c r="I318" s="1505"/>
      <c r="J318" s="1505"/>
      <c r="K318" s="1505"/>
      <c r="L318" s="1505"/>
      <c r="M318" s="1505"/>
      <c r="N318" s="1505"/>
      <c r="O318" s="1505"/>
      <c r="P318" s="1505"/>
      <c r="Q318" s="1505"/>
      <c r="R318" s="1505"/>
      <c r="S318" s="1505"/>
      <c r="T318" s="1505"/>
      <c r="U318" s="1505"/>
      <c r="V318" s="1505"/>
      <c r="W318" s="1505"/>
      <c r="X318" s="1505"/>
      <c r="Y318" s="1505"/>
      <c r="Z318" s="1505"/>
      <c r="AA318" s="1505"/>
      <c r="AB318" s="1505"/>
      <c r="AC318" s="1505"/>
      <c r="AD318" s="1505"/>
      <c r="AE318" s="1505"/>
      <c r="AF318" s="1505"/>
      <c r="AG318" s="1505"/>
      <c r="AH318" s="1505"/>
      <c r="AI318" s="1505"/>
      <c r="AJ318" s="1505"/>
      <c r="AK318" s="1505"/>
      <c r="AL318" s="1505"/>
      <c r="AM318" s="1505"/>
      <c r="AN318" s="1505"/>
      <c r="AO318" s="1505"/>
      <c r="AP318" s="1505"/>
      <c r="AQ318" s="1505"/>
      <c r="AR318" s="1505"/>
      <c r="AS318" s="1505"/>
      <c r="AT318" s="1505"/>
      <c r="AU318" s="1505"/>
      <c r="AV318" s="1505"/>
      <c r="AW318" s="1505"/>
      <c r="AX318" s="1505"/>
      <c r="AY318" s="1505"/>
      <c r="AZ318" s="1505"/>
      <c r="BA318" s="1505"/>
      <c r="BB318" s="1505"/>
      <c r="BC318" s="1505"/>
      <c r="BD318" s="1505"/>
      <c r="BE318" s="1505"/>
      <c r="BF318" s="1505"/>
      <c r="BG318" s="1505"/>
      <c r="BH318" s="1505"/>
      <c r="BI318" s="1505"/>
      <c r="BJ318" s="1505"/>
      <c r="BK318" s="1505"/>
      <c r="BL318" s="1505"/>
      <c r="BM318" s="1505"/>
      <c r="BN318" s="1505"/>
      <c r="BO318" s="1505"/>
      <c r="BP318" s="1505"/>
      <c r="BQ318" s="1505"/>
      <c r="BR318" s="1505"/>
      <c r="BS318" s="1505"/>
      <c r="BT318" s="1505"/>
      <c r="BU318" s="1505"/>
      <c r="BV318" s="1505"/>
      <c r="BW318" s="1505"/>
      <c r="BX318" s="1505"/>
      <c r="BY318" s="1505"/>
      <c r="BZ318" s="1505"/>
      <c r="CA318" s="1505"/>
      <c r="CB318" s="1505"/>
      <c r="CC318" s="1505"/>
      <c r="CD318" s="1505"/>
      <c r="CE318" s="1505"/>
      <c r="CF318" s="1505"/>
      <c r="CG318" s="1505"/>
      <c r="CH318" s="1505"/>
      <c r="CI318" s="1505"/>
      <c r="CJ318" s="1505"/>
      <c r="CK318" s="1505"/>
      <c r="CL318" s="1505"/>
      <c r="CM318" s="1505"/>
      <c r="CN318" s="1505"/>
      <c r="CO318" s="1505"/>
      <c r="CP318" s="1505"/>
      <c r="CQ318" s="1505"/>
      <c r="CR318" s="1505"/>
      <c r="CS318" s="1505"/>
      <c r="CT318" s="1505"/>
      <c r="CU318" s="1505"/>
      <c r="CV318" s="1505"/>
      <c r="CW318" s="1505"/>
      <c r="CX318" s="1505"/>
      <c r="CY318" s="1505"/>
      <c r="CZ318" s="1505"/>
      <c r="DA318" s="1505"/>
      <c r="DB318" s="1505"/>
      <c r="DC318" s="1505"/>
      <c r="DD318" s="1505"/>
      <c r="DE318" s="1505"/>
      <c r="DF318" s="1505"/>
      <c r="DG318" s="1505"/>
      <c r="DH318" s="1505"/>
      <c r="DI318" s="1505"/>
      <c r="DJ318" s="1505"/>
      <c r="DK318" s="1505"/>
      <c r="DL318" s="1505"/>
      <c r="DM318" s="1505"/>
      <c r="DN318" s="1505"/>
      <c r="DO318" s="1505"/>
      <c r="DP318" s="1505"/>
      <c r="DQ318" s="1505"/>
      <c r="DR318" s="1505"/>
      <c r="DS318" s="1505"/>
      <c r="DT318" s="1505"/>
      <c r="DU318" s="1505"/>
      <c r="DV318" s="1505"/>
      <c r="DW318" s="1505"/>
      <c r="DX318" s="1505"/>
      <c r="DY318" s="1505"/>
      <c r="DZ318" s="1505"/>
      <c r="EA318" s="1505"/>
    </row>
    <row r="319" spans="1:131" s="1506" customFormat="1">
      <c r="A319" s="1536"/>
      <c r="B319" s="1527" t="s">
        <v>1944</v>
      </c>
      <c r="C319" s="1537" t="s">
        <v>1932</v>
      </c>
      <c r="D319" s="1534">
        <v>5</v>
      </c>
      <c r="E319" s="1538"/>
      <c r="F319" s="1539">
        <f t="shared" si="30"/>
        <v>0</v>
      </c>
      <c r="G319" s="1505"/>
      <c r="H319" s="1505"/>
      <c r="I319" s="1505"/>
      <c r="J319" s="1505"/>
      <c r="K319" s="1505"/>
      <c r="L319" s="1505"/>
      <c r="M319" s="1505"/>
      <c r="N319" s="1505"/>
      <c r="O319" s="1505"/>
      <c r="P319" s="1505"/>
      <c r="Q319" s="1505"/>
      <c r="R319" s="1505"/>
      <c r="S319" s="1505"/>
      <c r="T319" s="1505"/>
      <c r="U319" s="1505"/>
      <c r="V319" s="1505"/>
      <c r="W319" s="1505"/>
      <c r="X319" s="1505"/>
      <c r="Y319" s="1505"/>
      <c r="Z319" s="1505"/>
      <c r="AA319" s="1505"/>
      <c r="AB319" s="1505"/>
      <c r="AC319" s="1505"/>
      <c r="AD319" s="1505"/>
      <c r="AE319" s="1505"/>
      <c r="AF319" s="1505"/>
      <c r="AG319" s="1505"/>
      <c r="AH319" s="1505"/>
      <c r="AI319" s="1505"/>
      <c r="AJ319" s="1505"/>
      <c r="AK319" s="1505"/>
      <c r="AL319" s="1505"/>
      <c r="AM319" s="1505"/>
      <c r="AN319" s="1505"/>
      <c r="AO319" s="1505"/>
      <c r="AP319" s="1505"/>
      <c r="AQ319" s="1505"/>
      <c r="AR319" s="1505"/>
      <c r="AS319" s="1505"/>
      <c r="AT319" s="1505"/>
      <c r="AU319" s="1505"/>
      <c r="AV319" s="1505"/>
      <c r="AW319" s="1505"/>
      <c r="AX319" s="1505"/>
      <c r="AY319" s="1505"/>
      <c r="AZ319" s="1505"/>
      <c r="BA319" s="1505"/>
      <c r="BB319" s="1505"/>
      <c r="BC319" s="1505"/>
      <c r="BD319" s="1505"/>
      <c r="BE319" s="1505"/>
      <c r="BF319" s="1505"/>
      <c r="BG319" s="1505"/>
      <c r="BH319" s="1505"/>
      <c r="BI319" s="1505"/>
      <c r="BJ319" s="1505"/>
      <c r="BK319" s="1505"/>
      <c r="BL319" s="1505"/>
      <c r="BM319" s="1505"/>
      <c r="BN319" s="1505"/>
      <c r="BO319" s="1505"/>
      <c r="BP319" s="1505"/>
      <c r="BQ319" s="1505"/>
      <c r="BR319" s="1505"/>
      <c r="BS319" s="1505"/>
      <c r="BT319" s="1505"/>
      <c r="BU319" s="1505"/>
      <c r="BV319" s="1505"/>
      <c r="BW319" s="1505"/>
      <c r="BX319" s="1505"/>
      <c r="BY319" s="1505"/>
      <c r="BZ319" s="1505"/>
      <c r="CA319" s="1505"/>
      <c r="CB319" s="1505"/>
      <c r="CC319" s="1505"/>
      <c r="CD319" s="1505"/>
      <c r="CE319" s="1505"/>
      <c r="CF319" s="1505"/>
      <c r="CG319" s="1505"/>
      <c r="CH319" s="1505"/>
      <c r="CI319" s="1505"/>
      <c r="CJ319" s="1505"/>
      <c r="CK319" s="1505"/>
      <c r="CL319" s="1505"/>
      <c r="CM319" s="1505"/>
      <c r="CN319" s="1505"/>
      <c r="CO319" s="1505"/>
      <c r="CP319" s="1505"/>
      <c r="CQ319" s="1505"/>
      <c r="CR319" s="1505"/>
      <c r="CS319" s="1505"/>
      <c r="CT319" s="1505"/>
      <c r="CU319" s="1505"/>
      <c r="CV319" s="1505"/>
      <c r="CW319" s="1505"/>
      <c r="CX319" s="1505"/>
      <c r="CY319" s="1505"/>
      <c r="CZ319" s="1505"/>
      <c r="DA319" s="1505"/>
      <c r="DB319" s="1505"/>
      <c r="DC319" s="1505"/>
      <c r="DD319" s="1505"/>
      <c r="DE319" s="1505"/>
      <c r="DF319" s="1505"/>
      <c r="DG319" s="1505"/>
      <c r="DH319" s="1505"/>
      <c r="DI319" s="1505"/>
      <c r="DJ319" s="1505"/>
      <c r="DK319" s="1505"/>
      <c r="DL319" s="1505"/>
      <c r="DM319" s="1505"/>
      <c r="DN319" s="1505"/>
      <c r="DO319" s="1505"/>
      <c r="DP319" s="1505"/>
      <c r="DQ319" s="1505"/>
      <c r="DR319" s="1505"/>
      <c r="DS319" s="1505"/>
      <c r="DT319" s="1505"/>
      <c r="DU319" s="1505"/>
      <c r="DV319" s="1505"/>
      <c r="DW319" s="1505"/>
      <c r="DX319" s="1505"/>
      <c r="DY319" s="1505"/>
      <c r="DZ319" s="1505"/>
      <c r="EA319" s="1505"/>
    </row>
    <row r="320" spans="1:131" s="1506" customFormat="1" ht="25.5">
      <c r="A320" s="1536"/>
      <c r="B320" s="1527" t="s">
        <v>1943</v>
      </c>
      <c r="C320" s="1537" t="s">
        <v>1429</v>
      </c>
      <c r="D320" s="1534">
        <v>2.5</v>
      </c>
      <c r="E320" s="1538"/>
      <c r="F320" s="1539">
        <f>E320*0.025</f>
        <v>0</v>
      </c>
      <c r="G320" s="1505"/>
      <c r="H320" s="1505"/>
      <c r="I320" s="1505"/>
      <c r="J320" s="1505"/>
      <c r="K320" s="1505"/>
      <c r="L320" s="1505"/>
      <c r="M320" s="1505"/>
      <c r="N320" s="1505"/>
      <c r="O320" s="1505"/>
      <c r="P320" s="1505"/>
      <c r="Q320" s="1505"/>
      <c r="R320" s="1505"/>
      <c r="S320" s="1505"/>
      <c r="T320" s="1505"/>
      <c r="U320" s="1505"/>
      <c r="V320" s="1505"/>
      <c r="W320" s="1505"/>
      <c r="X320" s="1505"/>
      <c r="Y320" s="1505"/>
      <c r="Z320" s="1505"/>
      <c r="AA320" s="1505"/>
      <c r="AB320" s="1505"/>
      <c r="AC320" s="1505"/>
      <c r="AD320" s="1505"/>
      <c r="AE320" s="1505"/>
      <c r="AF320" s="1505"/>
      <c r="AG320" s="1505"/>
      <c r="AH320" s="1505"/>
      <c r="AI320" s="1505"/>
      <c r="AJ320" s="1505"/>
      <c r="AK320" s="1505"/>
      <c r="AL320" s="1505"/>
      <c r="AM320" s="1505"/>
      <c r="AN320" s="1505"/>
      <c r="AO320" s="1505"/>
      <c r="AP320" s="1505"/>
      <c r="AQ320" s="1505"/>
      <c r="AR320" s="1505"/>
      <c r="AS320" s="1505"/>
      <c r="AT320" s="1505"/>
      <c r="AU320" s="1505"/>
      <c r="AV320" s="1505"/>
      <c r="AW320" s="1505"/>
      <c r="AX320" s="1505"/>
      <c r="AY320" s="1505"/>
      <c r="AZ320" s="1505"/>
      <c r="BA320" s="1505"/>
      <c r="BB320" s="1505"/>
      <c r="BC320" s="1505"/>
      <c r="BD320" s="1505"/>
      <c r="BE320" s="1505"/>
      <c r="BF320" s="1505"/>
      <c r="BG320" s="1505"/>
      <c r="BH320" s="1505"/>
      <c r="BI320" s="1505"/>
      <c r="BJ320" s="1505"/>
      <c r="BK320" s="1505"/>
      <c r="BL320" s="1505"/>
      <c r="BM320" s="1505"/>
      <c r="BN320" s="1505"/>
      <c r="BO320" s="1505"/>
      <c r="BP320" s="1505"/>
      <c r="BQ320" s="1505"/>
      <c r="BR320" s="1505"/>
      <c r="BS320" s="1505"/>
      <c r="BT320" s="1505"/>
      <c r="BU320" s="1505"/>
      <c r="BV320" s="1505"/>
      <c r="BW320" s="1505"/>
      <c r="BX320" s="1505"/>
      <c r="BY320" s="1505"/>
      <c r="BZ320" s="1505"/>
      <c r="CA320" s="1505"/>
      <c r="CB320" s="1505"/>
      <c r="CC320" s="1505"/>
      <c r="CD320" s="1505"/>
      <c r="CE320" s="1505"/>
      <c r="CF320" s="1505"/>
      <c r="CG320" s="1505"/>
      <c r="CH320" s="1505"/>
      <c r="CI320" s="1505"/>
      <c r="CJ320" s="1505"/>
      <c r="CK320" s="1505"/>
      <c r="CL320" s="1505"/>
      <c r="CM320" s="1505"/>
      <c r="CN320" s="1505"/>
      <c r="CO320" s="1505"/>
      <c r="CP320" s="1505"/>
      <c r="CQ320" s="1505"/>
      <c r="CR320" s="1505"/>
      <c r="CS320" s="1505"/>
      <c r="CT320" s="1505"/>
      <c r="CU320" s="1505"/>
      <c r="CV320" s="1505"/>
      <c r="CW320" s="1505"/>
      <c r="CX320" s="1505"/>
      <c r="CY320" s="1505"/>
      <c r="CZ320" s="1505"/>
      <c r="DA320" s="1505"/>
      <c r="DB320" s="1505"/>
      <c r="DC320" s="1505"/>
      <c r="DD320" s="1505"/>
      <c r="DE320" s="1505"/>
      <c r="DF320" s="1505"/>
      <c r="DG320" s="1505"/>
      <c r="DH320" s="1505"/>
      <c r="DI320" s="1505"/>
      <c r="DJ320" s="1505"/>
      <c r="DK320" s="1505"/>
      <c r="DL320" s="1505"/>
      <c r="DM320" s="1505"/>
      <c r="DN320" s="1505"/>
      <c r="DO320" s="1505"/>
      <c r="DP320" s="1505"/>
      <c r="DQ320" s="1505"/>
      <c r="DR320" s="1505"/>
      <c r="DS320" s="1505"/>
      <c r="DT320" s="1505"/>
      <c r="DU320" s="1505"/>
      <c r="DV320" s="1505"/>
      <c r="DW320" s="1505"/>
      <c r="DX320" s="1505"/>
      <c r="DY320" s="1505"/>
      <c r="DZ320" s="1505"/>
      <c r="EA320" s="1505"/>
    </row>
    <row r="321" spans="1:131" s="1506" customFormat="1" ht="25.5">
      <c r="A321" s="1536"/>
      <c r="B321" s="1527" t="s">
        <v>1942</v>
      </c>
      <c r="C321" s="1537" t="s">
        <v>1429</v>
      </c>
      <c r="D321" s="1534">
        <v>1</v>
      </c>
      <c r="E321" s="1538"/>
      <c r="F321" s="1539">
        <f>E321*0.01</f>
        <v>0</v>
      </c>
      <c r="G321" s="1505"/>
      <c r="H321" s="1505"/>
      <c r="I321" s="1505"/>
      <c r="J321" s="1505"/>
      <c r="K321" s="1505"/>
      <c r="L321" s="1505"/>
      <c r="M321" s="1505"/>
      <c r="N321" s="1505"/>
      <c r="O321" s="1505"/>
      <c r="P321" s="1505"/>
      <c r="Q321" s="1505"/>
      <c r="R321" s="1505"/>
      <c r="S321" s="1505"/>
      <c r="T321" s="1505"/>
      <c r="U321" s="1505"/>
      <c r="V321" s="1505"/>
      <c r="W321" s="1505"/>
      <c r="X321" s="1505"/>
      <c r="Y321" s="1505"/>
      <c r="Z321" s="1505"/>
      <c r="AA321" s="1505"/>
      <c r="AB321" s="1505"/>
      <c r="AC321" s="1505"/>
      <c r="AD321" s="1505"/>
      <c r="AE321" s="1505"/>
      <c r="AF321" s="1505"/>
      <c r="AG321" s="1505"/>
      <c r="AH321" s="1505"/>
      <c r="AI321" s="1505"/>
      <c r="AJ321" s="1505"/>
      <c r="AK321" s="1505"/>
      <c r="AL321" s="1505"/>
      <c r="AM321" s="1505"/>
      <c r="AN321" s="1505"/>
      <c r="AO321" s="1505"/>
      <c r="AP321" s="1505"/>
      <c r="AQ321" s="1505"/>
      <c r="AR321" s="1505"/>
      <c r="AS321" s="1505"/>
      <c r="AT321" s="1505"/>
      <c r="AU321" s="1505"/>
      <c r="AV321" s="1505"/>
      <c r="AW321" s="1505"/>
      <c r="AX321" s="1505"/>
      <c r="AY321" s="1505"/>
      <c r="AZ321" s="1505"/>
      <c r="BA321" s="1505"/>
      <c r="BB321" s="1505"/>
      <c r="BC321" s="1505"/>
      <c r="BD321" s="1505"/>
      <c r="BE321" s="1505"/>
      <c r="BF321" s="1505"/>
      <c r="BG321" s="1505"/>
      <c r="BH321" s="1505"/>
      <c r="BI321" s="1505"/>
      <c r="BJ321" s="1505"/>
      <c r="BK321" s="1505"/>
      <c r="BL321" s="1505"/>
      <c r="BM321" s="1505"/>
      <c r="BN321" s="1505"/>
      <c r="BO321" s="1505"/>
      <c r="BP321" s="1505"/>
      <c r="BQ321" s="1505"/>
      <c r="BR321" s="1505"/>
      <c r="BS321" s="1505"/>
      <c r="BT321" s="1505"/>
      <c r="BU321" s="1505"/>
      <c r="BV321" s="1505"/>
      <c r="BW321" s="1505"/>
      <c r="BX321" s="1505"/>
      <c r="BY321" s="1505"/>
      <c r="BZ321" s="1505"/>
      <c r="CA321" s="1505"/>
      <c r="CB321" s="1505"/>
      <c r="CC321" s="1505"/>
      <c r="CD321" s="1505"/>
      <c r="CE321" s="1505"/>
      <c r="CF321" s="1505"/>
      <c r="CG321" s="1505"/>
      <c r="CH321" s="1505"/>
      <c r="CI321" s="1505"/>
      <c r="CJ321" s="1505"/>
      <c r="CK321" s="1505"/>
      <c r="CL321" s="1505"/>
      <c r="CM321" s="1505"/>
      <c r="CN321" s="1505"/>
      <c r="CO321" s="1505"/>
      <c r="CP321" s="1505"/>
      <c r="CQ321" s="1505"/>
      <c r="CR321" s="1505"/>
      <c r="CS321" s="1505"/>
      <c r="CT321" s="1505"/>
      <c r="CU321" s="1505"/>
      <c r="CV321" s="1505"/>
      <c r="CW321" s="1505"/>
      <c r="CX321" s="1505"/>
      <c r="CY321" s="1505"/>
      <c r="CZ321" s="1505"/>
      <c r="DA321" s="1505"/>
      <c r="DB321" s="1505"/>
      <c r="DC321" s="1505"/>
      <c r="DD321" s="1505"/>
      <c r="DE321" s="1505"/>
      <c r="DF321" s="1505"/>
      <c r="DG321" s="1505"/>
      <c r="DH321" s="1505"/>
      <c r="DI321" s="1505"/>
      <c r="DJ321" s="1505"/>
      <c r="DK321" s="1505"/>
      <c r="DL321" s="1505"/>
      <c r="DM321" s="1505"/>
      <c r="DN321" s="1505"/>
      <c r="DO321" s="1505"/>
      <c r="DP321" s="1505"/>
      <c r="DQ321" s="1505"/>
      <c r="DR321" s="1505"/>
      <c r="DS321" s="1505"/>
      <c r="DT321" s="1505"/>
      <c r="DU321" s="1505"/>
      <c r="DV321" s="1505"/>
      <c r="DW321" s="1505"/>
      <c r="DX321" s="1505"/>
      <c r="DY321" s="1505"/>
      <c r="DZ321" s="1505"/>
      <c r="EA321" s="1505"/>
    </row>
    <row r="322" spans="1:131" s="1506" customFormat="1">
      <c r="A322" s="1536"/>
      <c r="B322" s="1527" t="s">
        <v>1941</v>
      </c>
      <c r="C322" s="1537" t="s">
        <v>1429</v>
      </c>
      <c r="D322" s="1534">
        <v>2</v>
      </c>
      <c r="E322" s="1538"/>
      <c r="F322" s="1539">
        <f>E322*0.02</f>
        <v>0</v>
      </c>
      <c r="G322" s="1505"/>
      <c r="H322" s="1505"/>
      <c r="I322" s="1505"/>
      <c r="J322" s="1505"/>
      <c r="K322" s="1505"/>
      <c r="L322" s="1505"/>
      <c r="M322" s="1505"/>
      <c r="N322" s="1505"/>
      <c r="O322" s="1505"/>
      <c r="P322" s="1505"/>
      <c r="Q322" s="1505"/>
      <c r="R322" s="1505"/>
      <c r="S322" s="1505"/>
      <c r="T322" s="1505"/>
      <c r="U322" s="1505"/>
      <c r="V322" s="1505"/>
      <c r="W322" s="1505"/>
      <c r="X322" s="1505"/>
      <c r="Y322" s="1505"/>
      <c r="Z322" s="1505"/>
      <c r="AA322" s="1505"/>
      <c r="AB322" s="1505"/>
      <c r="AC322" s="1505"/>
      <c r="AD322" s="1505"/>
      <c r="AE322" s="1505"/>
      <c r="AF322" s="1505"/>
      <c r="AG322" s="1505"/>
      <c r="AH322" s="1505"/>
      <c r="AI322" s="1505"/>
      <c r="AJ322" s="1505"/>
      <c r="AK322" s="1505"/>
      <c r="AL322" s="1505"/>
      <c r="AM322" s="1505"/>
      <c r="AN322" s="1505"/>
      <c r="AO322" s="1505"/>
      <c r="AP322" s="1505"/>
      <c r="AQ322" s="1505"/>
      <c r="AR322" s="1505"/>
      <c r="AS322" s="1505"/>
      <c r="AT322" s="1505"/>
      <c r="AU322" s="1505"/>
      <c r="AV322" s="1505"/>
      <c r="AW322" s="1505"/>
      <c r="AX322" s="1505"/>
      <c r="AY322" s="1505"/>
      <c r="AZ322" s="1505"/>
      <c r="BA322" s="1505"/>
      <c r="BB322" s="1505"/>
      <c r="BC322" s="1505"/>
      <c r="BD322" s="1505"/>
      <c r="BE322" s="1505"/>
      <c r="BF322" s="1505"/>
      <c r="BG322" s="1505"/>
      <c r="BH322" s="1505"/>
      <c r="BI322" s="1505"/>
      <c r="BJ322" s="1505"/>
      <c r="BK322" s="1505"/>
      <c r="BL322" s="1505"/>
      <c r="BM322" s="1505"/>
      <c r="BN322" s="1505"/>
      <c r="BO322" s="1505"/>
      <c r="BP322" s="1505"/>
      <c r="BQ322" s="1505"/>
      <c r="BR322" s="1505"/>
      <c r="BS322" s="1505"/>
      <c r="BT322" s="1505"/>
      <c r="BU322" s="1505"/>
      <c r="BV322" s="1505"/>
      <c r="BW322" s="1505"/>
      <c r="BX322" s="1505"/>
      <c r="BY322" s="1505"/>
      <c r="BZ322" s="1505"/>
      <c r="CA322" s="1505"/>
      <c r="CB322" s="1505"/>
      <c r="CC322" s="1505"/>
      <c r="CD322" s="1505"/>
      <c r="CE322" s="1505"/>
      <c r="CF322" s="1505"/>
      <c r="CG322" s="1505"/>
      <c r="CH322" s="1505"/>
      <c r="CI322" s="1505"/>
      <c r="CJ322" s="1505"/>
      <c r="CK322" s="1505"/>
      <c r="CL322" s="1505"/>
      <c r="CM322" s="1505"/>
      <c r="CN322" s="1505"/>
      <c r="CO322" s="1505"/>
      <c r="CP322" s="1505"/>
      <c r="CQ322" s="1505"/>
      <c r="CR322" s="1505"/>
      <c r="CS322" s="1505"/>
      <c r="CT322" s="1505"/>
      <c r="CU322" s="1505"/>
      <c r="CV322" s="1505"/>
      <c r="CW322" s="1505"/>
      <c r="CX322" s="1505"/>
      <c r="CY322" s="1505"/>
      <c r="CZ322" s="1505"/>
      <c r="DA322" s="1505"/>
      <c r="DB322" s="1505"/>
      <c r="DC322" s="1505"/>
      <c r="DD322" s="1505"/>
      <c r="DE322" s="1505"/>
      <c r="DF322" s="1505"/>
      <c r="DG322" s="1505"/>
      <c r="DH322" s="1505"/>
      <c r="DI322" s="1505"/>
      <c r="DJ322" s="1505"/>
      <c r="DK322" s="1505"/>
      <c r="DL322" s="1505"/>
      <c r="DM322" s="1505"/>
      <c r="DN322" s="1505"/>
      <c r="DO322" s="1505"/>
      <c r="DP322" s="1505"/>
      <c r="DQ322" s="1505"/>
      <c r="DR322" s="1505"/>
      <c r="DS322" s="1505"/>
      <c r="DT322" s="1505"/>
      <c r="DU322" s="1505"/>
      <c r="DV322" s="1505"/>
      <c r="DW322" s="1505"/>
      <c r="DX322" s="1505"/>
      <c r="DY322" s="1505"/>
      <c r="DZ322" s="1505"/>
      <c r="EA322" s="1505"/>
    </row>
    <row r="323" spans="1:131" s="1506" customFormat="1">
      <c r="A323" s="1536"/>
      <c r="B323" s="1527"/>
      <c r="C323" s="1537"/>
      <c r="D323" s="1534"/>
      <c r="E323" s="1538"/>
      <c r="F323" s="1539"/>
      <c r="G323" s="1505"/>
      <c r="H323" s="1505"/>
      <c r="I323" s="1505"/>
      <c r="J323" s="1505"/>
      <c r="K323" s="1505"/>
      <c r="L323" s="1505"/>
      <c r="M323" s="1505"/>
      <c r="N323" s="1505"/>
      <c r="O323" s="1505"/>
      <c r="P323" s="1505"/>
      <c r="Q323" s="1505"/>
      <c r="R323" s="1505"/>
      <c r="S323" s="1505"/>
      <c r="T323" s="1505"/>
      <c r="U323" s="1505"/>
      <c r="V323" s="1505"/>
      <c r="W323" s="1505"/>
      <c r="X323" s="1505"/>
      <c r="Y323" s="1505"/>
      <c r="Z323" s="1505"/>
      <c r="AA323" s="1505"/>
      <c r="AB323" s="1505"/>
      <c r="AC323" s="1505"/>
      <c r="AD323" s="1505"/>
      <c r="AE323" s="1505"/>
      <c r="AF323" s="1505"/>
      <c r="AG323" s="1505"/>
      <c r="AH323" s="1505"/>
      <c r="AI323" s="1505"/>
      <c r="AJ323" s="1505"/>
      <c r="AK323" s="1505"/>
      <c r="AL323" s="1505"/>
      <c r="AM323" s="1505"/>
      <c r="AN323" s="1505"/>
      <c r="AO323" s="1505"/>
      <c r="AP323" s="1505"/>
      <c r="AQ323" s="1505"/>
      <c r="AR323" s="1505"/>
      <c r="AS323" s="1505"/>
      <c r="AT323" s="1505"/>
      <c r="AU323" s="1505"/>
      <c r="AV323" s="1505"/>
      <c r="AW323" s="1505"/>
      <c r="AX323" s="1505"/>
      <c r="AY323" s="1505"/>
      <c r="AZ323" s="1505"/>
      <c r="BA323" s="1505"/>
      <c r="BB323" s="1505"/>
      <c r="BC323" s="1505"/>
      <c r="BD323" s="1505"/>
      <c r="BE323" s="1505"/>
      <c r="BF323" s="1505"/>
      <c r="BG323" s="1505"/>
      <c r="BH323" s="1505"/>
      <c r="BI323" s="1505"/>
      <c r="BJ323" s="1505"/>
      <c r="BK323" s="1505"/>
      <c r="BL323" s="1505"/>
      <c r="BM323" s="1505"/>
      <c r="BN323" s="1505"/>
      <c r="BO323" s="1505"/>
      <c r="BP323" s="1505"/>
      <c r="BQ323" s="1505"/>
      <c r="BR323" s="1505"/>
      <c r="BS323" s="1505"/>
      <c r="BT323" s="1505"/>
      <c r="BU323" s="1505"/>
      <c r="BV323" s="1505"/>
      <c r="BW323" s="1505"/>
      <c r="BX323" s="1505"/>
      <c r="BY323" s="1505"/>
      <c r="BZ323" s="1505"/>
      <c r="CA323" s="1505"/>
      <c r="CB323" s="1505"/>
      <c r="CC323" s="1505"/>
      <c r="CD323" s="1505"/>
      <c r="CE323" s="1505"/>
      <c r="CF323" s="1505"/>
      <c r="CG323" s="1505"/>
      <c r="CH323" s="1505"/>
      <c r="CI323" s="1505"/>
      <c r="CJ323" s="1505"/>
      <c r="CK323" s="1505"/>
      <c r="CL323" s="1505"/>
      <c r="CM323" s="1505"/>
      <c r="CN323" s="1505"/>
      <c r="CO323" s="1505"/>
      <c r="CP323" s="1505"/>
      <c r="CQ323" s="1505"/>
      <c r="CR323" s="1505"/>
      <c r="CS323" s="1505"/>
      <c r="CT323" s="1505"/>
      <c r="CU323" s="1505"/>
      <c r="CV323" s="1505"/>
      <c r="CW323" s="1505"/>
      <c r="CX323" s="1505"/>
      <c r="CY323" s="1505"/>
      <c r="CZ323" s="1505"/>
      <c r="DA323" s="1505"/>
      <c r="DB323" s="1505"/>
      <c r="DC323" s="1505"/>
      <c r="DD323" s="1505"/>
      <c r="DE323" s="1505"/>
      <c r="DF323" s="1505"/>
      <c r="DG323" s="1505"/>
      <c r="DH323" s="1505"/>
      <c r="DI323" s="1505"/>
      <c r="DJ323" s="1505"/>
      <c r="DK323" s="1505"/>
      <c r="DL323" s="1505"/>
      <c r="DM323" s="1505"/>
      <c r="DN323" s="1505"/>
      <c r="DO323" s="1505"/>
      <c r="DP323" s="1505"/>
      <c r="DQ323" s="1505"/>
      <c r="DR323" s="1505"/>
      <c r="DS323" s="1505"/>
      <c r="DT323" s="1505"/>
      <c r="DU323" s="1505"/>
      <c r="DV323" s="1505"/>
      <c r="DW323" s="1505"/>
      <c r="DX323" s="1505"/>
      <c r="DY323" s="1505"/>
      <c r="DZ323" s="1505"/>
      <c r="EA323" s="1505"/>
    </row>
    <row r="324" spans="1:131" s="1506" customFormat="1">
      <c r="A324" s="1536"/>
      <c r="B324" s="1527" t="s">
        <v>1940</v>
      </c>
      <c r="C324" s="1537"/>
      <c r="D324" s="1534"/>
      <c r="E324" s="1538"/>
      <c r="F324" s="1539"/>
      <c r="G324" s="1505"/>
      <c r="H324" s="1505"/>
      <c r="I324" s="1505"/>
      <c r="J324" s="1505"/>
      <c r="K324" s="1505"/>
      <c r="L324" s="1505"/>
      <c r="M324" s="1505"/>
      <c r="N324" s="1505"/>
      <c r="O324" s="1505"/>
      <c r="P324" s="1505"/>
      <c r="Q324" s="1505"/>
      <c r="R324" s="1505"/>
      <c r="S324" s="1505"/>
      <c r="T324" s="1505"/>
      <c r="U324" s="1505"/>
      <c r="V324" s="1505"/>
      <c r="W324" s="1505"/>
      <c r="X324" s="1505"/>
      <c r="Y324" s="1505"/>
      <c r="Z324" s="1505"/>
      <c r="AA324" s="1505"/>
      <c r="AB324" s="1505"/>
      <c r="AC324" s="1505"/>
      <c r="AD324" s="1505"/>
      <c r="AE324" s="1505"/>
      <c r="AF324" s="1505"/>
      <c r="AG324" s="1505"/>
      <c r="AH324" s="1505"/>
      <c r="AI324" s="1505"/>
      <c r="AJ324" s="1505"/>
      <c r="AK324" s="1505"/>
      <c r="AL324" s="1505"/>
      <c r="AM324" s="1505"/>
      <c r="AN324" s="1505"/>
      <c r="AO324" s="1505"/>
      <c r="AP324" s="1505"/>
      <c r="AQ324" s="1505"/>
      <c r="AR324" s="1505"/>
      <c r="AS324" s="1505"/>
      <c r="AT324" s="1505"/>
      <c r="AU324" s="1505"/>
      <c r="AV324" s="1505"/>
      <c r="AW324" s="1505"/>
      <c r="AX324" s="1505"/>
      <c r="AY324" s="1505"/>
      <c r="AZ324" s="1505"/>
      <c r="BA324" s="1505"/>
      <c r="BB324" s="1505"/>
      <c r="BC324" s="1505"/>
      <c r="BD324" s="1505"/>
      <c r="BE324" s="1505"/>
      <c r="BF324" s="1505"/>
      <c r="BG324" s="1505"/>
      <c r="BH324" s="1505"/>
      <c r="BI324" s="1505"/>
      <c r="BJ324" s="1505"/>
      <c r="BK324" s="1505"/>
      <c r="BL324" s="1505"/>
      <c r="BM324" s="1505"/>
      <c r="BN324" s="1505"/>
      <c r="BO324" s="1505"/>
      <c r="BP324" s="1505"/>
      <c r="BQ324" s="1505"/>
      <c r="BR324" s="1505"/>
      <c r="BS324" s="1505"/>
      <c r="BT324" s="1505"/>
      <c r="BU324" s="1505"/>
      <c r="BV324" s="1505"/>
      <c r="BW324" s="1505"/>
      <c r="BX324" s="1505"/>
      <c r="BY324" s="1505"/>
      <c r="BZ324" s="1505"/>
      <c r="CA324" s="1505"/>
      <c r="CB324" s="1505"/>
      <c r="CC324" s="1505"/>
      <c r="CD324" s="1505"/>
      <c r="CE324" s="1505"/>
      <c r="CF324" s="1505"/>
      <c r="CG324" s="1505"/>
      <c r="CH324" s="1505"/>
      <c r="CI324" s="1505"/>
      <c r="CJ324" s="1505"/>
      <c r="CK324" s="1505"/>
      <c r="CL324" s="1505"/>
      <c r="CM324" s="1505"/>
      <c r="CN324" s="1505"/>
      <c r="CO324" s="1505"/>
      <c r="CP324" s="1505"/>
      <c r="CQ324" s="1505"/>
      <c r="CR324" s="1505"/>
      <c r="CS324" s="1505"/>
      <c r="CT324" s="1505"/>
      <c r="CU324" s="1505"/>
      <c r="CV324" s="1505"/>
      <c r="CW324" s="1505"/>
      <c r="CX324" s="1505"/>
      <c r="CY324" s="1505"/>
      <c r="CZ324" s="1505"/>
      <c r="DA324" s="1505"/>
      <c r="DB324" s="1505"/>
      <c r="DC324" s="1505"/>
      <c r="DD324" s="1505"/>
      <c r="DE324" s="1505"/>
      <c r="DF324" s="1505"/>
      <c r="DG324" s="1505"/>
      <c r="DH324" s="1505"/>
      <c r="DI324" s="1505"/>
      <c r="DJ324" s="1505"/>
      <c r="DK324" s="1505"/>
      <c r="DL324" s="1505"/>
      <c r="DM324" s="1505"/>
      <c r="DN324" s="1505"/>
      <c r="DO324" s="1505"/>
      <c r="DP324" s="1505"/>
      <c r="DQ324" s="1505"/>
      <c r="DR324" s="1505"/>
      <c r="DS324" s="1505"/>
      <c r="DT324" s="1505"/>
      <c r="DU324" s="1505"/>
      <c r="DV324" s="1505"/>
      <c r="DW324" s="1505"/>
      <c r="DX324" s="1505"/>
      <c r="DY324" s="1505"/>
      <c r="DZ324" s="1505"/>
      <c r="EA324" s="1505"/>
    </row>
    <row r="325" spans="1:131" s="1506" customFormat="1">
      <c r="A325" s="1536"/>
      <c r="B325" s="1527" t="s">
        <v>1939</v>
      </c>
      <c r="C325" s="1537" t="s">
        <v>1932</v>
      </c>
      <c r="D325" s="1534">
        <v>2</v>
      </c>
      <c r="E325" s="1538"/>
      <c r="F325" s="1539">
        <f t="shared" ref="F325" si="31">SUM(E325*D325)</f>
        <v>0</v>
      </c>
      <c r="G325" s="1505"/>
      <c r="H325" s="1505"/>
      <c r="I325" s="1505"/>
      <c r="J325" s="1505"/>
      <c r="K325" s="1505"/>
      <c r="L325" s="1505"/>
      <c r="M325" s="1505"/>
      <c r="N325" s="1505"/>
      <c r="O325" s="1505"/>
      <c r="P325" s="1505"/>
      <c r="Q325" s="1505"/>
      <c r="R325" s="1505"/>
      <c r="S325" s="1505"/>
      <c r="T325" s="1505"/>
      <c r="U325" s="1505"/>
      <c r="V325" s="1505"/>
      <c r="W325" s="1505"/>
      <c r="X325" s="1505"/>
      <c r="Y325" s="1505"/>
      <c r="Z325" s="1505"/>
      <c r="AA325" s="1505"/>
      <c r="AB325" s="1505"/>
      <c r="AC325" s="1505"/>
      <c r="AD325" s="1505"/>
      <c r="AE325" s="1505"/>
      <c r="AF325" s="1505"/>
      <c r="AG325" s="1505"/>
      <c r="AH325" s="1505"/>
      <c r="AI325" s="1505"/>
      <c r="AJ325" s="1505"/>
      <c r="AK325" s="1505"/>
      <c r="AL325" s="1505"/>
      <c r="AM325" s="1505"/>
      <c r="AN325" s="1505"/>
      <c r="AO325" s="1505"/>
      <c r="AP325" s="1505"/>
      <c r="AQ325" s="1505"/>
      <c r="AR325" s="1505"/>
      <c r="AS325" s="1505"/>
      <c r="AT325" s="1505"/>
      <c r="AU325" s="1505"/>
      <c r="AV325" s="1505"/>
      <c r="AW325" s="1505"/>
      <c r="AX325" s="1505"/>
      <c r="AY325" s="1505"/>
      <c r="AZ325" s="1505"/>
      <c r="BA325" s="1505"/>
      <c r="BB325" s="1505"/>
      <c r="BC325" s="1505"/>
      <c r="BD325" s="1505"/>
      <c r="BE325" s="1505"/>
      <c r="BF325" s="1505"/>
      <c r="BG325" s="1505"/>
      <c r="BH325" s="1505"/>
      <c r="BI325" s="1505"/>
      <c r="BJ325" s="1505"/>
      <c r="BK325" s="1505"/>
      <c r="BL325" s="1505"/>
      <c r="BM325" s="1505"/>
      <c r="BN325" s="1505"/>
      <c r="BO325" s="1505"/>
      <c r="BP325" s="1505"/>
      <c r="BQ325" s="1505"/>
      <c r="BR325" s="1505"/>
      <c r="BS325" s="1505"/>
      <c r="BT325" s="1505"/>
      <c r="BU325" s="1505"/>
      <c r="BV325" s="1505"/>
      <c r="BW325" s="1505"/>
      <c r="BX325" s="1505"/>
      <c r="BY325" s="1505"/>
      <c r="BZ325" s="1505"/>
      <c r="CA325" s="1505"/>
      <c r="CB325" s="1505"/>
      <c r="CC325" s="1505"/>
      <c r="CD325" s="1505"/>
      <c r="CE325" s="1505"/>
      <c r="CF325" s="1505"/>
      <c r="CG325" s="1505"/>
      <c r="CH325" s="1505"/>
      <c r="CI325" s="1505"/>
      <c r="CJ325" s="1505"/>
      <c r="CK325" s="1505"/>
      <c r="CL325" s="1505"/>
      <c r="CM325" s="1505"/>
      <c r="CN325" s="1505"/>
      <c r="CO325" s="1505"/>
      <c r="CP325" s="1505"/>
      <c r="CQ325" s="1505"/>
      <c r="CR325" s="1505"/>
      <c r="CS325" s="1505"/>
      <c r="CT325" s="1505"/>
      <c r="CU325" s="1505"/>
      <c r="CV325" s="1505"/>
      <c r="CW325" s="1505"/>
      <c r="CX325" s="1505"/>
      <c r="CY325" s="1505"/>
      <c r="CZ325" s="1505"/>
      <c r="DA325" s="1505"/>
      <c r="DB325" s="1505"/>
      <c r="DC325" s="1505"/>
      <c r="DD325" s="1505"/>
      <c r="DE325" s="1505"/>
      <c r="DF325" s="1505"/>
      <c r="DG325" s="1505"/>
      <c r="DH325" s="1505"/>
      <c r="DI325" s="1505"/>
      <c r="DJ325" s="1505"/>
      <c r="DK325" s="1505"/>
      <c r="DL325" s="1505"/>
      <c r="DM325" s="1505"/>
      <c r="DN325" s="1505"/>
      <c r="DO325" s="1505"/>
      <c r="DP325" s="1505"/>
      <c r="DQ325" s="1505"/>
      <c r="DR325" s="1505"/>
      <c r="DS325" s="1505"/>
      <c r="DT325" s="1505"/>
      <c r="DU325" s="1505"/>
      <c r="DV325" s="1505"/>
      <c r="DW325" s="1505"/>
      <c r="DX325" s="1505"/>
      <c r="DY325" s="1505"/>
      <c r="DZ325" s="1505"/>
      <c r="EA325" s="1505"/>
    </row>
    <row r="326" spans="1:131" s="1506" customFormat="1">
      <c r="A326" s="1536"/>
      <c r="B326" s="1527" t="s">
        <v>1938</v>
      </c>
      <c r="C326" s="1537" t="s">
        <v>1932</v>
      </c>
      <c r="D326" s="1534">
        <v>1</v>
      </c>
      <c r="E326" s="1538"/>
      <c r="F326" s="1539">
        <f t="shared" ref="F326:F331" si="32">SUM(E326*D326)</f>
        <v>0</v>
      </c>
      <c r="G326" s="1505"/>
      <c r="H326" s="1505"/>
      <c r="I326" s="1505"/>
      <c r="J326" s="1505"/>
      <c r="K326" s="1505"/>
      <c r="L326" s="1505"/>
      <c r="M326" s="1505"/>
      <c r="N326" s="1505"/>
      <c r="O326" s="1505"/>
      <c r="P326" s="1505"/>
      <c r="Q326" s="1505"/>
      <c r="R326" s="1505"/>
      <c r="S326" s="1505"/>
      <c r="T326" s="1505"/>
      <c r="U326" s="1505"/>
      <c r="V326" s="1505"/>
      <c r="W326" s="1505"/>
      <c r="X326" s="1505"/>
      <c r="Y326" s="1505"/>
      <c r="Z326" s="1505"/>
      <c r="AA326" s="1505"/>
      <c r="AB326" s="1505"/>
      <c r="AC326" s="1505"/>
      <c r="AD326" s="1505"/>
      <c r="AE326" s="1505"/>
      <c r="AF326" s="1505"/>
      <c r="AG326" s="1505"/>
      <c r="AH326" s="1505"/>
      <c r="AI326" s="1505"/>
      <c r="AJ326" s="1505"/>
      <c r="AK326" s="1505"/>
      <c r="AL326" s="1505"/>
      <c r="AM326" s="1505"/>
      <c r="AN326" s="1505"/>
      <c r="AO326" s="1505"/>
      <c r="AP326" s="1505"/>
      <c r="AQ326" s="1505"/>
      <c r="AR326" s="1505"/>
      <c r="AS326" s="1505"/>
      <c r="AT326" s="1505"/>
      <c r="AU326" s="1505"/>
      <c r="AV326" s="1505"/>
      <c r="AW326" s="1505"/>
      <c r="AX326" s="1505"/>
      <c r="AY326" s="1505"/>
      <c r="AZ326" s="1505"/>
      <c r="BA326" s="1505"/>
      <c r="BB326" s="1505"/>
      <c r="BC326" s="1505"/>
      <c r="BD326" s="1505"/>
      <c r="BE326" s="1505"/>
      <c r="BF326" s="1505"/>
      <c r="BG326" s="1505"/>
      <c r="BH326" s="1505"/>
      <c r="BI326" s="1505"/>
      <c r="BJ326" s="1505"/>
      <c r="BK326" s="1505"/>
      <c r="BL326" s="1505"/>
      <c r="BM326" s="1505"/>
      <c r="BN326" s="1505"/>
      <c r="BO326" s="1505"/>
      <c r="BP326" s="1505"/>
      <c r="BQ326" s="1505"/>
      <c r="BR326" s="1505"/>
      <c r="BS326" s="1505"/>
      <c r="BT326" s="1505"/>
      <c r="BU326" s="1505"/>
      <c r="BV326" s="1505"/>
      <c r="BW326" s="1505"/>
      <c r="BX326" s="1505"/>
      <c r="BY326" s="1505"/>
      <c r="BZ326" s="1505"/>
      <c r="CA326" s="1505"/>
      <c r="CB326" s="1505"/>
      <c r="CC326" s="1505"/>
      <c r="CD326" s="1505"/>
      <c r="CE326" s="1505"/>
      <c r="CF326" s="1505"/>
      <c r="CG326" s="1505"/>
      <c r="CH326" s="1505"/>
      <c r="CI326" s="1505"/>
      <c r="CJ326" s="1505"/>
      <c r="CK326" s="1505"/>
      <c r="CL326" s="1505"/>
      <c r="CM326" s="1505"/>
      <c r="CN326" s="1505"/>
      <c r="CO326" s="1505"/>
      <c r="CP326" s="1505"/>
      <c r="CQ326" s="1505"/>
      <c r="CR326" s="1505"/>
      <c r="CS326" s="1505"/>
      <c r="CT326" s="1505"/>
      <c r="CU326" s="1505"/>
      <c r="CV326" s="1505"/>
      <c r="CW326" s="1505"/>
      <c r="CX326" s="1505"/>
      <c r="CY326" s="1505"/>
      <c r="CZ326" s="1505"/>
      <c r="DA326" s="1505"/>
      <c r="DB326" s="1505"/>
      <c r="DC326" s="1505"/>
      <c r="DD326" s="1505"/>
      <c r="DE326" s="1505"/>
      <c r="DF326" s="1505"/>
      <c r="DG326" s="1505"/>
      <c r="DH326" s="1505"/>
      <c r="DI326" s="1505"/>
      <c r="DJ326" s="1505"/>
      <c r="DK326" s="1505"/>
      <c r="DL326" s="1505"/>
      <c r="DM326" s="1505"/>
      <c r="DN326" s="1505"/>
      <c r="DO326" s="1505"/>
      <c r="DP326" s="1505"/>
      <c r="DQ326" s="1505"/>
      <c r="DR326" s="1505"/>
      <c r="DS326" s="1505"/>
      <c r="DT326" s="1505"/>
      <c r="DU326" s="1505"/>
      <c r="DV326" s="1505"/>
      <c r="DW326" s="1505"/>
      <c r="DX326" s="1505"/>
      <c r="DY326" s="1505"/>
      <c r="DZ326" s="1505"/>
      <c r="EA326" s="1505"/>
    </row>
    <row r="327" spans="1:131" s="1506" customFormat="1">
      <c r="A327" s="1536"/>
      <c r="B327" s="1527" t="s">
        <v>1937</v>
      </c>
      <c r="C327" s="1537" t="s">
        <v>1932</v>
      </c>
      <c r="D327" s="1534">
        <v>1</v>
      </c>
      <c r="E327" s="1538"/>
      <c r="F327" s="1539">
        <f t="shared" si="32"/>
        <v>0</v>
      </c>
      <c r="G327" s="1505"/>
      <c r="H327" s="1505"/>
      <c r="I327" s="1505"/>
      <c r="J327" s="1505"/>
      <c r="K327" s="1505"/>
      <c r="L327" s="1505"/>
      <c r="M327" s="1505"/>
      <c r="N327" s="1505"/>
      <c r="O327" s="1505"/>
      <c r="P327" s="1505"/>
      <c r="Q327" s="1505"/>
      <c r="R327" s="1505"/>
      <c r="S327" s="1505"/>
      <c r="T327" s="1505"/>
      <c r="U327" s="1505"/>
      <c r="V327" s="1505"/>
      <c r="W327" s="1505"/>
      <c r="X327" s="1505"/>
      <c r="Y327" s="1505"/>
      <c r="Z327" s="1505"/>
      <c r="AA327" s="1505"/>
      <c r="AB327" s="1505"/>
      <c r="AC327" s="1505"/>
      <c r="AD327" s="1505"/>
      <c r="AE327" s="1505"/>
      <c r="AF327" s="1505"/>
      <c r="AG327" s="1505"/>
      <c r="AH327" s="1505"/>
      <c r="AI327" s="1505"/>
      <c r="AJ327" s="1505"/>
      <c r="AK327" s="1505"/>
      <c r="AL327" s="1505"/>
      <c r="AM327" s="1505"/>
      <c r="AN327" s="1505"/>
      <c r="AO327" s="1505"/>
      <c r="AP327" s="1505"/>
      <c r="AQ327" s="1505"/>
      <c r="AR327" s="1505"/>
      <c r="AS327" s="1505"/>
      <c r="AT327" s="1505"/>
      <c r="AU327" s="1505"/>
      <c r="AV327" s="1505"/>
      <c r="AW327" s="1505"/>
      <c r="AX327" s="1505"/>
      <c r="AY327" s="1505"/>
      <c r="AZ327" s="1505"/>
      <c r="BA327" s="1505"/>
      <c r="BB327" s="1505"/>
      <c r="BC327" s="1505"/>
      <c r="BD327" s="1505"/>
      <c r="BE327" s="1505"/>
      <c r="BF327" s="1505"/>
      <c r="BG327" s="1505"/>
      <c r="BH327" s="1505"/>
      <c r="BI327" s="1505"/>
      <c r="BJ327" s="1505"/>
      <c r="BK327" s="1505"/>
      <c r="BL327" s="1505"/>
      <c r="BM327" s="1505"/>
      <c r="BN327" s="1505"/>
      <c r="BO327" s="1505"/>
      <c r="BP327" s="1505"/>
      <c r="BQ327" s="1505"/>
      <c r="BR327" s="1505"/>
      <c r="BS327" s="1505"/>
      <c r="BT327" s="1505"/>
      <c r="BU327" s="1505"/>
      <c r="BV327" s="1505"/>
      <c r="BW327" s="1505"/>
      <c r="BX327" s="1505"/>
      <c r="BY327" s="1505"/>
      <c r="BZ327" s="1505"/>
      <c r="CA327" s="1505"/>
      <c r="CB327" s="1505"/>
      <c r="CC327" s="1505"/>
      <c r="CD327" s="1505"/>
      <c r="CE327" s="1505"/>
      <c r="CF327" s="1505"/>
      <c r="CG327" s="1505"/>
      <c r="CH327" s="1505"/>
      <c r="CI327" s="1505"/>
      <c r="CJ327" s="1505"/>
      <c r="CK327" s="1505"/>
      <c r="CL327" s="1505"/>
      <c r="CM327" s="1505"/>
      <c r="CN327" s="1505"/>
      <c r="CO327" s="1505"/>
      <c r="CP327" s="1505"/>
      <c r="CQ327" s="1505"/>
      <c r="CR327" s="1505"/>
      <c r="CS327" s="1505"/>
      <c r="CT327" s="1505"/>
      <c r="CU327" s="1505"/>
      <c r="CV327" s="1505"/>
      <c r="CW327" s="1505"/>
      <c r="CX327" s="1505"/>
      <c r="CY327" s="1505"/>
      <c r="CZ327" s="1505"/>
      <c r="DA327" s="1505"/>
      <c r="DB327" s="1505"/>
      <c r="DC327" s="1505"/>
      <c r="DD327" s="1505"/>
      <c r="DE327" s="1505"/>
      <c r="DF327" s="1505"/>
      <c r="DG327" s="1505"/>
      <c r="DH327" s="1505"/>
      <c r="DI327" s="1505"/>
      <c r="DJ327" s="1505"/>
      <c r="DK327" s="1505"/>
      <c r="DL327" s="1505"/>
      <c r="DM327" s="1505"/>
      <c r="DN327" s="1505"/>
      <c r="DO327" s="1505"/>
      <c r="DP327" s="1505"/>
      <c r="DQ327" s="1505"/>
      <c r="DR327" s="1505"/>
      <c r="DS327" s="1505"/>
      <c r="DT327" s="1505"/>
      <c r="DU327" s="1505"/>
      <c r="DV327" s="1505"/>
      <c r="DW327" s="1505"/>
      <c r="DX327" s="1505"/>
      <c r="DY327" s="1505"/>
      <c r="DZ327" s="1505"/>
      <c r="EA327" s="1505"/>
    </row>
    <row r="328" spans="1:131" s="1506" customFormat="1">
      <c r="A328" s="1536"/>
      <c r="B328" s="1527" t="s">
        <v>1936</v>
      </c>
      <c r="C328" s="1537" t="s">
        <v>1932</v>
      </c>
      <c r="D328" s="1534">
        <v>1</v>
      </c>
      <c r="E328" s="1538"/>
      <c r="F328" s="1539">
        <f t="shared" si="32"/>
        <v>0</v>
      </c>
      <c r="G328" s="1505"/>
      <c r="H328" s="1505"/>
      <c r="I328" s="1505"/>
      <c r="J328" s="1505"/>
      <c r="K328" s="1505"/>
      <c r="L328" s="1505"/>
      <c r="M328" s="1505"/>
      <c r="N328" s="1505"/>
      <c r="O328" s="1505"/>
      <c r="P328" s="1505"/>
      <c r="Q328" s="1505"/>
      <c r="R328" s="1505"/>
      <c r="S328" s="1505"/>
      <c r="T328" s="1505"/>
      <c r="U328" s="1505"/>
      <c r="V328" s="1505"/>
      <c r="W328" s="1505"/>
      <c r="X328" s="1505"/>
      <c r="Y328" s="1505"/>
      <c r="Z328" s="1505"/>
      <c r="AA328" s="1505"/>
      <c r="AB328" s="1505"/>
      <c r="AC328" s="1505"/>
      <c r="AD328" s="1505"/>
      <c r="AE328" s="1505"/>
      <c r="AF328" s="1505"/>
      <c r="AG328" s="1505"/>
      <c r="AH328" s="1505"/>
      <c r="AI328" s="1505"/>
      <c r="AJ328" s="1505"/>
      <c r="AK328" s="1505"/>
      <c r="AL328" s="1505"/>
      <c r="AM328" s="1505"/>
      <c r="AN328" s="1505"/>
      <c r="AO328" s="1505"/>
      <c r="AP328" s="1505"/>
      <c r="AQ328" s="1505"/>
      <c r="AR328" s="1505"/>
      <c r="AS328" s="1505"/>
      <c r="AT328" s="1505"/>
      <c r="AU328" s="1505"/>
      <c r="AV328" s="1505"/>
      <c r="AW328" s="1505"/>
      <c r="AX328" s="1505"/>
      <c r="AY328" s="1505"/>
      <c r="AZ328" s="1505"/>
      <c r="BA328" s="1505"/>
      <c r="BB328" s="1505"/>
      <c r="BC328" s="1505"/>
      <c r="BD328" s="1505"/>
      <c r="BE328" s="1505"/>
      <c r="BF328" s="1505"/>
      <c r="BG328" s="1505"/>
      <c r="BH328" s="1505"/>
      <c r="BI328" s="1505"/>
      <c r="BJ328" s="1505"/>
      <c r="BK328" s="1505"/>
      <c r="BL328" s="1505"/>
      <c r="BM328" s="1505"/>
      <c r="BN328" s="1505"/>
      <c r="BO328" s="1505"/>
      <c r="BP328" s="1505"/>
      <c r="BQ328" s="1505"/>
      <c r="BR328" s="1505"/>
      <c r="BS328" s="1505"/>
      <c r="BT328" s="1505"/>
      <c r="BU328" s="1505"/>
      <c r="BV328" s="1505"/>
      <c r="BW328" s="1505"/>
      <c r="BX328" s="1505"/>
      <c r="BY328" s="1505"/>
      <c r="BZ328" s="1505"/>
      <c r="CA328" s="1505"/>
      <c r="CB328" s="1505"/>
      <c r="CC328" s="1505"/>
      <c r="CD328" s="1505"/>
      <c r="CE328" s="1505"/>
      <c r="CF328" s="1505"/>
      <c r="CG328" s="1505"/>
      <c r="CH328" s="1505"/>
      <c r="CI328" s="1505"/>
      <c r="CJ328" s="1505"/>
      <c r="CK328" s="1505"/>
      <c r="CL328" s="1505"/>
      <c r="CM328" s="1505"/>
      <c r="CN328" s="1505"/>
      <c r="CO328" s="1505"/>
      <c r="CP328" s="1505"/>
      <c r="CQ328" s="1505"/>
      <c r="CR328" s="1505"/>
      <c r="CS328" s="1505"/>
      <c r="CT328" s="1505"/>
      <c r="CU328" s="1505"/>
      <c r="CV328" s="1505"/>
      <c r="CW328" s="1505"/>
      <c r="CX328" s="1505"/>
      <c r="CY328" s="1505"/>
      <c r="CZ328" s="1505"/>
      <c r="DA328" s="1505"/>
      <c r="DB328" s="1505"/>
      <c r="DC328" s="1505"/>
      <c r="DD328" s="1505"/>
      <c r="DE328" s="1505"/>
      <c r="DF328" s="1505"/>
      <c r="DG328" s="1505"/>
      <c r="DH328" s="1505"/>
      <c r="DI328" s="1505"/>
      <c r="DJ328" s="1505"/>
      <c r="DK328" s="1505"/>
      <c r="DL328" s="1505"/>
      <c r="DM328" s="1505"/>
      <c r="DN328" s="1505"/>
      <c r="DO328" s="1505"/>
      <c r="DP328" s="1505"/>
      <c r="DQ328" s="1505"/>
      <c r="DR328" s="1505"/>
      <c r="DS328" s="1505"/>
      <c r="DT328" s="1505"/>
      <c r="DU328" s="1505"/>
      <c r="DV328" s="1505"/>
      <c r="DW328" s="1505"/>
      <c r="DX328" s="1505"/>
      <c r="DY328" s="1505"/>
      <c r="DZ328" s="1505"/>
      <c r="EA328" s="1505"/>
    </row>
    <row r="329" spans="1:131" s="1506" customFormat="1">
      <c r="A329" s="1536"/>
      <c r="B329" s="1527" t="s">
        <v>1935</v>
      </c>
      <c r="C329" s="1537" t="s">
        <v>1932</v>
      </c>
      <c r="D329" s="1534">
        <v>1</v>
      </c>
      <c r="E329" s="1538"/>
      <c r="F329" s="1539">
        <f t="shared" si="32"/>
        <v>0</v>
      </c>
      <c r="G329" s="1505"/>
      <c r="H329" s="1505"/>
      <c r="I329" s="1505"/>
      <c r="J329" s="1505"/>
      <c r="K329" s="1505"/>
      <c r="L329" s="1505"/>
      <c r="M329" s="1505"/>
      <c r="N329" s="1505"/>
      <c r="O329" s="1505"/>
      <c r="P329" s="1505"/>
      <c r="Q329" s="1505"/>
      <c r="R329" s="1505"/>
      <c r="S329" s="1505"/>
      <c r="T329" s="1505"/>
      <c r="U329" s="1505"/>
      <c r="V329" s="1505"/>
      <c r="W329" s="1505"/>
      <c r="X329" s="1505"/>
      <c r="Y329" s="1505"/>
      <c r="Z329" s="1505"/>
      <c r="AA329" s="1505"/>
      <c r="AB329" s="1505"/>
      <c r="AC329" s="1505"/>
      <c r="AD329" s="1505"/>
      <c r="AE329" s="1505"/>
      <c r="AF329" s="1505"/>
      <c r="AG329" s="1505"/>
      <c r="AH329" s="1505"/>
      <c r="AI329" s="1505"/>
      <c r="AJ329" s="1505"/>
      <c r="AK329" s="1505"/>
      <c r="AL329" s="1505"/>
      <c r="AM329" s="1505"/>
      <c r="AN329" s="1505"/>
      <c r="AO329" s="1505"/>
      <c r="AP329" s="1505"/>
      <c r="AQ329" s="1505"/>
      <c r="AR329" s="1505"/>
      <c r="AS329" s="1505"/>
      <c r="AT329" s="1505"/>
      <c r="AU329" s="1505"/>
      <c r="AV329" s="1505"/>
      <c r="AW329" s="1505"/>
      <c r="AX329" s="1505"/>
      <c r="AY329" s="1505"/>
      <c r="AZ329" s="1505"/>
      <c r="BA329" s="1505"/>
      <c r="BB329" s="1505"/>
      <c r="BC329" s="1505"/>
      <c r="BD329" s="1505"/>
      <c r="BE329" s="1505"/>
      <c r="BF329" s="1505"/>
      <c r="BG329" s="1505"/>
      <c r="BH329" s="1505"/>
      <c r="BI329" s="1505"/>
      <c r="BJ329" s="1505"/>
      <c r="BK329" s="1505"/>
      <c r="BL329" s="1505"/>
      <c r="BM329" s="1505"/>
      <c r="BN329" s="1505"/>
      <c r="BO329" s="1505"/>
      <c r="BP329" s="1505"/>
      <c r="BQ329" s="1505"/>
      <c r="BR329" s="1505"/>
      <c r="BS329" s="1505"/>
      <c r="BT329" s="1505"/>
      <c r="BU329" s="1505"/>
      <c r="BV329" s="1505"/>
      <c r="BW329" s="1505"/>
      <c r="BX329" s="1505"/>
      <c r="BY329" s="1505"/>
      <c r="BZ329" s="1505"/>
      <c r="CA329" s="1505"/>
      <c r="CB329" s="1505"/>
      <c r="CC329" s="1505"/>
      <c r="CD329" s="1505"/>
      <c r="CE329" s="1505"/>
      <c r="CF329" s="1505"/>
      <c r="CG329" s="1505"/>
      <c r="CH329" s="1505"/>
      <c r="CI329" s="1505"/>
      <c r="CJ329" s="1505"/>
      <c r="CK329" s="1505"/>
      <c r="CL329" s="1505"/>
      <c r="CM329" s="1505"/>
      <c r="CN329" s="1505"/>
      <c r="CO329" s="1505"/>
      <c r="CP329" s="1505"/>
      <c r="CQ329" s="1505"/>
      <c r="CR329" s="1505"/>
      <c r="CS329" s="1505"/>
      <c r="CT329" s="1505"/>
      <c r="CU329" s="1505"/>
      <c r="CV329" s="1505"/>
      <c r="CW329" s="1505"/>
      <c r="CX329" s="1505"/>
      <c r="CY329" s="1505"/>
      <c r="CZ329" s="1505"/>
      <c r="DA329" s="1505"/>
      <c r="DB329" s="1505"/>
      <c r="DC329" s="1505"/>
      <c r="DD329" s="1505"/>
      <c r="DE329" s="1505"/>
      <c r="DF329" s="1505"/>
      <c r="DG329" s="1505"/>
      <c r="DH329" s="1505"/>
      <c r="DI329" s="1505"/>
      <c r="DJ329" s="1505"/>
      <c r="DK329" s="1505"/>
      <c r="DL329" s="1505"/>
      <c r="DM329" s="1505"/>
      <c r="DN329" s="1505"/>
      <c r="DO329" s="1505"/>
      <c r="DP329" s="1505"/>
      <c r="DQ329" s="1505"/>
      <c r="DR329" s="1505"/>
      <c r="DS329" s="1505"/>
      <c r="DT329" s="1505"/>
      <c r="DU329" s="1505"/>
      <c r="DV329" s="1505"/>
      <c r="DW329" s="1505"/>
      <c r="DX329" s="1505"/>
      <c r="DY329" s="1505"/>
      <c r="DZ329" s="1505"/>
      <c r="EA329" s="1505"/>
    </row>
    <row r="330" spans="1:131" s="1506" customFormat="1">
      <c r="A330" s="1536"/>
      <c r="B330" s="1527" t="s">
        <v>1934</v>
      </c>
      <c r="C330" s="1537" t="s">
        <v>1932</v>
      </c>
      <c r="D330" s="1534">
        <v>2</v>
      </c>
      <c r="E330" s="1538"/>
      <c r="F330" s="1539">
        <f t="shared" si="32"/>
        <v>0</v>
      </c>
      <c r="G330" s="1505"/>
      <c r="H330" s="1505"/>
      <c r="I330" s="1505"/>
      <c r="J330" s="1505"/>
      <c r="K330" s="1505"/>
      <c r="L330" s="1505"/>
      <c r="M330" s="1505"/>
      <c r="N330" s="1505"/>
      <c r="O330" s="1505"/>
      <c r="P330" s="1505"/>
      <c r="Q330" s="1505"/>
      <c r="R330" s="1505"/>
      <c r="S330" s="1505"/>
      <c r="T330" s="1505"/>
      <c r="U330" s="1505"/>
      <c r="V330" s="1505"/>
      <c r="W330" s="1505"/>
      <c r="X330" s="1505"/>
      <c r="Y330" s="1505"/>
      <c r="Z330" s="1505"/>
      <c r="AA330" s="1505"/>
      <c r="AB330" s="1505"/>
      <c r="AC330" s="1505"/>
      <c r="AD330" s="1505"/>
      <c r="AE330" s="1505"/>
      <c r="AF330" s="1505"/>
      <c r="AG330" s="1505"/>
      <c r="AH330" s="1505"/>
      <c r="AI330" s="1505"/>
      <c r="AJ330" s="1505"/>
      <c r="AK330" s="1505"/>
      <c r="AL330" s="1505"/>
      <c r="AM330" s="1505"/>
      <c r="AN330" s="1505"/>
      <c r="AO330" s="1505"/>
      <c r="AP330" s="1505"/>
      <c r="AQ330" s="1505"/>
      <c r="AR330" s="1505"/>
      <c r="AS330" s="1505"/>
      <c r="AT330" s="1505"/>
      <c r="AU330" s="1505"/>
      <c r="AV330" s="1505"/>
      <c r="AW330" s="1505"/>
      <c r="AX330" s="1505"/>
      <c r="AY330" s="1505"/>
      <c r="AZ330" s="1505"/>
      <c r="BA330" s="1505"/>
      <c r="BB330" s="1505"/>
      <c r="BC330" s="1505"/>
      <c r="BD330" s="1505"/>
      <c r="BE330" s="1505"/>
      <c r="BF330" s="1505"/>
      <c r="BG330" s="1505"/>
      <c r="BH330" s="1505"/>
      <c r="BI330" s="1505"/>
      <c r="BJ330" s="1505"/>
      <c r="BK330" s="1505"/>
      <c r="BL330" s="1505"/>
      <c r="BM330" s="1505"/>
      <c r="BN330" s="1505"/>
      <c r="BO330" s="1505"/>
      <c r="BP330" s="1505"/>
      <c r="BQ330" s="1505"/>
      <c r="BR330" s="1505"/>
      <c r="BS330" s="1505"/>
      <c r="BT330" s="1505"/>
      <c r="BU330" s="1505"/>
      <c r="BV330" s="1505"/>
      <c r="BW330" s="1505"/>
      <c r="BX330" s="1505"/>
      <c r="BY330" s="1505"/>
      <c r="BZ330" s="1505"/>
      <c r="CA330" s="1505"/>
      <c r="CB330" s="1505"/>
      <c r="CC330" s="1505"/>
      <c r="CD330" s="1505"/>
      <c r="CE330" s="1505"/>
      <c r="CF330" s="1505"/>
      <c r="CG330" s="1505"/>
      <c r="CH330" s="1505"/>
      <c r="CI330" s="1505"/>
      <c r="CJ330" s="1505"/>
      <c r="CK330" s="1505"/>
      <c r="CL330" s="1505"/>
      <c r="CM330" s="1505"/>
      <c r="CN330" s="1505"/>
      <c r="CO330" s="1505"/>
      <c r="CP330" s="1505"/>
      <c r="CQ330" s="1505"/>
      <c r="CR330" s="1505"/>
      <c r="CS330" s="1505"/>
      <c r="CT330" s="1505"/>
      <c r="CU330" s="1505"/>
      <c r="CV330" s="1505"/>
      <c r="CW330" s="1505"/>
      <c r="CX330" s="1505"/>
      <c r="CY330" s="1505"/>
      <c r="CZ330" s="1505"/>
      <c r="DA330" s="1505"/>
      <c r="DB330" s="1505"/>
      <c r="DC330" s="1505"/>
      <c r="DD330" s="1505"/>
      <c r="DE330" s="1505"/>
      <c r="DF330" s="1505"/>
      <c r="DG330" s="1505"/>
      <c r="DH330" s="1505"/>
      <c r="DI330" s="1505"/>
      <c r="DJ330" s="1505"/>
      <c r="DK330" s="1505"/>
      <c r="DL330" s="1505"/>
      <c r="DM330" s="1505"/>
      <c r="DN330" s="1505"/>
      <c r="DO330" s="1505"/>
      <c r="DP330" s="1505"/>
      <c r="DQ330" s="1505"/>
      <c r="DR330" s="1505"/>
      <c r="DS330" s="1505"/>
      <c r="DT330" s="1505"/>
      <c r="DU330" s="1505"/>
      <c r="DV330" s="1505"/>
      <c r="DW330" s="1505"/>
      <c r="DX330" s="1505"/>
      <c r="DY330" s="1505"/>
      <c r="DZ330" s="1505"/>
      <c r="EA330" s="1505"/>
    </row>
    <row r="331" spans="1:131" s="1506" customFormat="1">
      <c r="A331" s="1536"/>
      <c r="B331" s="1527" t="s">
        <v>1933</v>
      </c>
      <c r="C331" s="1537" t="s">
        <v>1932</v>
      </c>
      <c r="D331" s="1534">
        <v>1</v>
      </c>
      <c r="E331" s="1538"/>
      <c r="F331" s="1539">
        <f t="shared" si="32"/>
        <v>0</v>
      </c>
      <c r="G331" s="1505"/>
      <c r="H331" s="1505"/>
      <c r="I331" s="1505"/>
      <c r="J331" s="1505"/>
      <c r="K331" s="1505"/>
      <c r="L331" s="1505"/>
      <c r="M331" s="1505"/>
      <c r="N331" s="1505"/>
      <c r="O331" s="1505"/>
      <c r="P331" s="1505"/>
      <c r="Q331" s="1505"/>
      <c r="R331" s="1505"/>
      <c r="S331" s="1505"/>
      <c r="T331" s="1505"/>
      <c r="U331" s="1505"/>
      <c r="V331" s="1505"/>
      <c r="W331" s="1505"/>
      <c r="X331" s="1505"/>
      <c r="Y331" s="1505"/>
      <c r="Z331" s="1505"/>
      <c r="AA331" s="1505"/>
      <c r="AB331" s="1505"/>
      <c r="AC331" s="1505"/>
      <c r="AD331" s="1505"/>
      <c r="AE331" s="1505"/>
      <c r="AF331" s="1505"/>
      <c r="AG331" s="1505"/>
      <c r="AH331" s="1505"/>
      <c r="AI331" s="1505"/>
      <c r="AJ331" s="1505"/>
      <c r="AK331" s="1505"/>
      <c r="AL331" s="1505"/>
      <c r="AM331" s="1505"/>
      <c r="AN331" s="1505"/>
      <c r="AO331" s="1505"/>
      <c r="AP331" s="1505"/>
      <c r="AQ331" s="1505"/>
      <c r="AR331" s="1505"/>
      <c r="AS331" s="1505"/>
      <c r="AT331" s="1505"/>
      <c r="AU331" s="1505"/>
      <c r="AV331" s="1505"/>
      <c r="AW331" s="1505"/>
      <c r="AX331" s="1505"/>
      <c r="AY331" s="1505"/>
      <c r="AZ331" s="1505"/>
      <c r="BA331" s="1505"/>
      <c r="BB331" s="1505"/>
      <c r="BC331" s="1505"/>
      <c r="BD331" s="1505"/>
      <c r="BE331" s="1505"/>
      <c r="BF331" s="1505"/>
      <c r="BG331" s="1505"/>
      <c r="BH331" s="1505"/>
      <c r="BI331" s="1505"/>
      <c r="BJ331" s="1505"/>
      <c r="BK331" s="1505"/>
      <c r="BL331" s="1505"/>
      <c r="BM331" s="1505"/>
      <c r="BN331" s="1505"/>
      <c r="BO331" s="1505"/>
      <c r="BP331" s="1505"/>
      <c r="BQ331" s="1505"/>
      <c r="BR331" s="1505"/>
      <c r="BS331" s="1505"/>
      <c r="BT331" s="1505"/>
      <c r="BU331" s="1505"/>
      <c r="BV331" s="1505"/>
      <c r="BW331" s="1505"/>
      <c r="BX331" s="1505"/>
      <c r="BY331" s="1505"/>
      <c r="BZ331" s="1505"/>
      <c r="CA331" s="1505"/>
      <c r="CB331" s="1505"/>
      <c r="CC331" s="1505"/>
      <c r="CD331" s="1505"/>
      <c r="CE331" s="1505"/>
      <c r="CF331" s="1505"/>
      <c r="CG331" s="1505"/>
      <c r="CH331" s="1505"/>
      <c r="CI331" s="1505"/>
      <c r="CJ331" s="1505"/>
      <c r="CK331" s="1505"/>
      <c r="CL331" s="1505"/>
      <c r="CM331" s="1505"/>
      <c r="CN331" s="1505"/>
      <c r="CO331" s="1505"/>
      <c r="CP331" s="1505"/>
      <c r="CQ331" s="1505"/>
      <c r="CR331" s="1505"/>
      <c r="CS331" s="1505"/>
      <c r="CT331" s="1505"/>
      <c r="CU331" s="1505"/>
      <c r="CV331" s="1505"/>
      <c r="CW331" s="1505"/>
      <c r="CX331" s="1505"/>
      <c r="CY331" s="1505"/>
      <c r="CZ331" s="1505"/>
      <c r="DA331" s="1505"/>
      <c r="DB331" s="1505"/>
      <c r="DC331" s="1505"/>
      <c r="DD331" s="1505"/>
      <c r="DE331" s="1505"/>
      <c r="DF331" s="1505"/>
      <c r="DG331" s="1505"/>
      <c r="DH331" s="1505"/>
      <c r="DI331" s="1505"/>
      <c r="DJ331" s="1505"/>
      <c r="DK331" s="1505"/>
      <c r="DL331" s="1505"/>
      <c r="DM331" s="1505"/>
      <c r="DN331" s="1505"/>
      <c r="DO331" s="1505"/>
      <c r="DP331" s="1505"/>
      <c r="DQ331" s="1505"/>
      <c r="DR331" s="1505"/>
      <c r="DS331" s="1505"/>
      <c r="DT331" s="1505"/>
      <c r="DU331" s="1505"/>
      <c r="DV331" s="1505"/>
      <c r="DW331" s="1505"/>
      <c r="DX331" s="1505"/>
      <c r="DY331" s="1505"/>
      <c r="DZ331" s="1505"/>
      <c r="EA331" s="1505"/>
    </row>
    <row r="332" spans="1:131" s="1506" customFormat="1">
      <c r="A332" s="1536"/>
      <c r="B332" s="1527"/>
      <c r="C332" s="1537"/>
      <c r="D332" s="1534"/>
      <c r="E332" s="1538"/>
      <c r="F332" s="1539"/>
      <c r="G332" s="1505"/>
      <c r="H332" s="1505"/>
      <c r="I332" s="1505"/>
      <c r="J332" s="1505"/>
      <c r="K332" s="1505"/>
      <c r="L332" s="1505"/>
      <c r="M332" s="1505"/>
      <c r="N332" s="1505"/>
      <c r="O332" s="1505"/>
      <c r="P332" s="1505"/>
      <c r="Q332" s="1505"/>
      <c r="R332" s="1505"/>
      <c r="S332" s="1505"/>
      <c r="T332" s="1505"/>
      <c r="U332" s="1505"/>
      <c r="V332" s="1505"/>
      <c r="W332" s="1505"/>
      <c r="X332" s="1505"/>
      <c r="Y332" s="1505"/>
      <c r="Z332" s="1505"/>
      <c r="AA332" s="1505"/>
      <c r="AB332" s="1505"/>
      <c r="AC332" s="1505"/>
      <c r="AD332" s="1505"/>
      <c r="AE332" s="1505"/>
      <c r="AF332" s="1505"/>
      <c r="AG332" s="1505"/>
      <c r="AH332" s="1505"/>
      <c r="AI332" s="1505"/>
      <c r="AJ332" s="1505"/>
      <c r="AK332" s="1505"/>
      <c r="AL332" s="1505"/>
      <c r="AM332" s="1505"/>
      <c r="AN332" s="1505"/>
      <c r="AO332" s="1505"/>
      <c r="AP332" s="1505"/>
      <c r="AQ332" s="1505"/>
      <c r="AR332" s="1505"/>
      <c r="AS332" s="1505"/>
      <c r="AT332" s="1505"/>
      <c r="AU332" s="1505"/>
      <c r="AV332" s="1505"/>
      <c r="AW332" s="1505"/>
      <c r="AX332" s="1505"/>
      <c r="AY332" s="1505"/>
      <c r="AZ332" s="1505"/>
      <c r="BA332" s="1505"/>
      <c r="BB332" s="1505"/>
      <c r="BC332" s="1505"/>
      <c r="BD332" s="1505"/>
      <c r="BE332" s="1505"/>
      <c r="BF332" s="1505"/>
      <c r="BG332" s="1505"/>
      <c r="BH332" s="1505"/>
      <c r="BI332" s="1505"/>
      <c r="BJ332" s="1505"/>
      <c r="BK332" s="1505"/>
      <c r="BL332" s="1505"/>
      <c r="BM332" s="1505"/>
      <c r="BN332" s="1505"/>
      <c r="BO332" s="1505"/>
      <c r="BP332" s="1505"/>
      <c r="BQ332" s="1505"/>
      <c r="BR332" s="1505"/>
      <c r="BS332" s="1505"/>
      <c r="BT332" s="1505"/>
      <c r="BU332" s="1505"/>
      <c r="BV332" s="1505"/>
      <c r="BW332" s="1505"/>
      <c r="BX332" s="1505"/>
      <c r="BY332" s="1505"/>
      <c r="BZ332" s="1505"/>
      <c r="CA332" s="1505"/>
      <c r="CB332" s="1505"/>
      <c r="CC332" s="1505"/>
      <c r="CD332" s="1505"/>
      <c r="CE332" s="1505"/>
      <c r="CF332" s="1505"/>
      <c r="CG332" s="1505"/>
      <c r="CH332" s="1505"/>
      <c r="CI332" s="1505"/>
      <c r="CJ332" s="1505"/>
      <c r="CK332" s="1505"/>
      <c r="CL332" s="1505"/>
      <c r="CM332" s="1505"/>
      <c r="CN332" s="1505"/>
      <c r="CO332" s="1505"/>
      <c r="CP332" s="1505"/>
      <c r="CQ332" s="1505"/>
      <c r="CR332" s="1505"/>
      <c r="CS332" s="1505"/>
      <c r="CT332" s="1505"/>
      <c r="CU332" s="1505"/>
      <c r="CV332" s="1505"/>
      <c r="CW332" s="1505"/>
      <c r="CX332" s="1505"/>
      <c r="CY332" s="1505"/>
      <c r="CZ332" s="1505"/>
      <c r="DA332" s="1505"/>
      <c r="DB332" s="1505"/>
      <c r="DC332" s="1505"/>
      <c r="DD332" s="1505"/>
      <c r="DE332" s="1505"/>
      <c r="DF332" s="1505"/>
      <c r="DG332" s="1505"/>
      <c r="DH332" s="1505"/>
      <c r="DI332" s="1505"/>
      <c r="DJ332" s="1505"/>
      <c r="DK332" s="1505"/>
      <c r="DL332" s="1505"/>
      <c r="DM332" s="1505"/>
      <c r="DN332" s="1505"/>
      <c r="DO332" s="1505"/>
      <c r="DP332" s="1505"/>
      <c r="DQ332" s="1505"/>
      <c r="DR332" s="1505"/>
      <c r="DS332" s="1505"/>
      <c r="DT332" s="1505"/>
      <c r="DU332" s="1505"/>
      <c r="DV332" s="1505"/>
      <c r="DW332" s="1505"/>
      <c r="DX332" s="1505"/>
      <c r="DY332" s="1505"/>
      <c r="DZ332" s="1505"/>
      <c r="EA332" s="1505"/>
    </row>
    <row r="333" spans="1:131" s="1506" customFormat="1">
      <c r="A333" s="1536"/>
      <c r="B333" s="1527" t="s">
        <v>1931</v>
      </c>
      <c r="C333" s="1537"/>
      <c r="D333" s="1534"/>
      <c r="E333" s="1538"/>
      <c r="F333" s="1539"/>
      <c r="G333" s="1505"/>
      <c r="H333" s="1505"/>
      <c r="I333" s="1505"/>
      <c r="J333" s="1505"/>
      <c r="K333" s="1505"/>
      <c r="L333" s="1505"/>
      <c r="M333" s="1505"/>
      <c r="N333" s="1505"/>
      <c r="O333" s="1505"/>
      <c r="P333" s="1505"/>
      <c r="Q333" s="1505"/>
      <c r="R333" s="1505"/>
      <c r="S333" s="1505"/>
      <c r="T333" s="1505"/>
      <c r="U333" s="1505"/>
      <c r="V333" s="1505"/>
      <c r="W333" s="1505"/>
      <c r="X333" s="1505"/>
      <c r="Y333" s="1505"/>
      <c r="Z333" s="1505"/>
      <c r="AA333" s="1505"/>
      <c r="AB333" s="1505"/>
      <c r="AC333" s="1505"/>
      <c r="AD333" s="1505"/>
      <c r="AE333" s="1505"/>
      <c r="AF333" s="1505"/>
      <c r="AG333" s="1505"/>
      <c r="AH333" s="1505"/>
      <c r="AI333" s="1505"/>
      <c r="AJ333" s="1505"/>
      <c r="AK333" s="1505"/>
      <c r="AL333" s="1505"/>
      <c r="AM333" s="1505"/>
      <c r="AN333" s="1505"/>
      <c r="AO333" s="1505"/>
      <c r="AP333" s="1505"/>
      <c r="AQ333" s="1505"/>
      <c r="AR333" s="1505"/>
      <c r="AS333" s="1505"/>
      <c r="AT333" s="1505"/>
      <c r="AU333" s="1505"/>
      <c r="AV333" s="1505"/>
      <c r="AW333" s="1505"/>
      <c r="AX333" s="1505"/>
      <c r="AY333" s="1505"/>
      <c r="AZ333" s="1505"/>
      <c r="BA333" s="1505"/>
      <c r="BB333" s="1505"/>
      <c r="BC333" s="1505"/>
      <c r="BD333" s="1505"/>
      <c r="BE333" s="1505"/>
      <c r="BF333" s="1505"/>
      <c r="BG333" s="1505"/>
      <c r="BH333" s="1505"/>
      <c r="BI333" s="1505"/>
      <c r="BJ333" s="1505"/>
      <c r="BK333" s="1505"/>
      <c r="BL333" s="1505"/>
      <c r="BM333" s="1505"/>
      <c r="BN333" s="1505"/>
      <c r="BO333" s="1505"/>
      <c r="BP333" s="1505"/>
      <c r="BQ333" s="1505"/>
      <c r="BR333" s="1505"/>
      <c r="BS333" s="1505"/>
      <c r="BT333" s="1505"/>
      <c r="BU333" s="1505"/>
      <c r="BV333" s="1505"/>
      <c r="BW333" s="1505"/>
      <c r="BX333" s="1505"/>
      <c r="BY333" s="1505"/>
      <c r="BZ333" s="1505"/>
      <c r="CA333" s="1505"/>
      <c r="CB333" s="1505"/>
      <c r="CC333" s="1505"/>
      <c r="CD333" s="1505"/>
      <c r="CE333" s="1505"/>
      <c r="CF333" s="1505"/>
      <c r="CG333" s="1505"/>
      <c r="CH333" s="1505"/>
      <c r="CI333" s="1505"/>
      <c r="CJ333" s="1505"/>
      <c r="CK333" s="1505"/>
      <c r="CL333" s="1505"/>
      <c r="CM333" s="1505"/>
      <c r="CN333" s="1505"/>
      <c r="CO333" s="1505"/>
      <c r="CP333" s="1505"/>
      <c r="CQ333" s="1505"/>
      <c r="CR333" s="1505"/>
      <c r="CS333" s="1505"/>
      <c r="CT333" s="1505"/>
      <c r="CU333" s="1505"/>
      <c r="CV333" s="1505"/>
      <c r="CW333" s="1505"/>
      <c r="CX333" s="1505"/>
      <c r="CY333" s="1505"/>
      <c r="CZ333" s="1505"/>
      <c r="DA333" s="1505"/>
      <c r="DB333" s="1505"/>
      <c r="DC333" s="1505"/>
      <c r="DD333" s="1505"/>
      <c r="DE333" s="1505"/>
      <c r="DF333" s="1505"/>
      <c r="DG333" s="1505"/>
      <c r="DH333" s="1505"/>
      <c r="DI333" s="1505"/>
      <c r="DJ333" s="1505"/>
      <c r="DK333" s="1505"/>
      <c r="DL333" s="1505"/>
      <c r="DM333" s="1505"/>
      <c r="DN333" s="1505"/>
      <c r="DO333" s="1505"/>
      <c r="DP333" s="1505"/>
      <c r="DQ333" s="1505"/>
      <c r="DR333" s="1505"/>
      <c r="DS333" s="1505"/>
      <c r="DT333" s="1505"/>
      <c r="DU333" s="1505"/>
      <c r="DV333" s="1505"/>
      <c r="DW333" s="1505"/>
      <c r="DX333" s="1505"/>
      <c r="DY333" s="1505"/>
      <c r="DZ333" s="1505"/>
      <c r="EA333" s="1505"/>
    </row>
    <row r="334" spans="1:131" s="1506" customFormat="1">
      <c r="A334" s="1536"/>
      <c r="B334" s="1527"/>
      <c r="C334" s="1537"/>
      <c r="D334" s="1534"/>
      <c r="E334" s="1538"/>
      <c r="F334" s="1539"/>
      <c r="G334" s="1505"/>
      <c r="H334" s="1505"/>
      <c r="I334" s="1505"/>
      <c r="J334" s="1505"/>
      <c r="K334" s="1505"/>
      <c r="L334" s="1505"/>
      <c r="M334" s="1505"/>
      <c r="N334" s="1505"/>
      <c r="O334" s="1505"/>
      <c r="P334" s="1505"/>
      <c r="Q334" s="1505"/>
      <c r="R334" s="1505"/>
      <c r="S334" s="1505"/>
      <c r="T334" s="1505"/>
      <c r="U334" s="1505"/>
      <c r="V334" s="1505"/>
      <c r="W334" s="1505"/>
      <c r="X334" s="1505"/>
      <c r="Y334" s="1505"/>
      <c r="Z334" s="1505"/>
      <c r="AA334" s="1505"/>
      <c r="AB334" s="1505"/>
      <c r="AC334" s="1505"/>
      <c r="AD334" s="1505"/>
      <c r="AE334" s="1505"/>
      <c r="AF334" s="1505"/>
      <c r="AG334" s="1505"/>
      <c r="AH334" s="1505"/>
      <c r="AI334" s="1505"/>
      <c r="AJ334" s="1505"/>
      <c r="AK334" s="1505"/>
      <c r="AL334" s="1505"/>
      <c r="AM334" s="1505"/>
      <c r="AN334" s="1505"/>
      <c r="AO334" s="1505"/>
      <c r="AP334" s="1505"/>
      <c r="AQ334" s="1505"/>
      <c r="AR334" s="1505"/>
      <c r="AS334" s="1505"/>
      <c r="AT334" s="1505"/>
      <c r="AU334" s="1505"/>
      <c r="AV334" s="1505"/>
      <c r="AW334" s="1505"/>
      <c r="AX334" s="1505"/>
      <c r="AY334" s="1505"/>
      <c r="AZ334" s="1505"/>
      <c r="BA334" s="1505"/>
      <c r="BB334" s="1505"/>
      <c r="BC334" s="1505"/>
      <c r="BD334" s="1505"/>
      <c r="BE334" s="1505"/>
      <c r="BF334" s="1505"/>
      <c r="BG334" s="1505"/>
      <c r="BH334" s="1505"/>
      <c r="BI334" s="1505"/>
      <c r="BJ334" s="1505"/>
      <c r="BK334" s="1505"/>
      <c r="BL334" s="1505"/>
      <c r="BM334" s="1505"/>
      <c r="BN334" s="1505"/>
      <c r="BO334" s="1505"/>
      <c r="BP334" s="1505"/>
      <c r="BQ334" s="1505"/>
      <c r="BR334" s="1505"/>
      <c r="BS334" s="1505"/>
      <c r="BT334" s="1505"/>
      <c r="BU334" s="1505"/>
      <c r="BV334" s="1505"/>
      <c r="BW334" s="1505"/>
      <c r="BX334" s="1505"/>
      <c r="BY334" s="1505"/>
      <c r="BZ334" s="1505"/>
      <c r="CA334" s="1505"/>
      <c r="CB334" s="1505"/>
      <c r="CC334" s="1505"/>
      <c r="CD334" s="1505"/>
      <c r="CE334" s="1505"/>
      <c r="CF334" s="1505"/>
      <c r="CG334" s="1505"/>
      <c r="CH334" s="1505"/>
      <c r="CI334" s="1505"/>
      <c r="CJ334" s="1505"/>
      <c r="CK334" s="1505"/>
      <c r="CL334" s="1505"/>
      <c r="CM334" s="1505"/>
      <c r="CN334" s="1505"/>
      <c r="CO334" s="1505"/>
      <c r="CP334" s="1505"/>
      <c r="CQ334" s="1505"/>
      <c r="CR334" s="1505"/>
      <c r="CS334" s="1505"/>
      <c r="CT334" s="1505"/>
      <c r="CU334" s="1505"/>
      <c r="CV334" s="1505"/>
      <c r="CW334" s="1505"/>
      <c r="CX334" s="1505"/>
      <c r="CY334" s="1505"/>
      <c r="CZ334" s="1505"/>
      <c r="DA334" s="1505"/>
      <c r="DB334" s="1505"/>
      <c r="DC334" s="1505"/>
      <c r="DD334" s="1505"/>
      <c r="DE334" s="1505"/>
      <c r="DF334" s="1505"/>
      <c r="DG334" s="1505"/>
      <c r="DH334" s="1505"/>
      <c r="DI334" s="1505"/>
      <c r="DJ334" s="1505"/>
      <c r="DK334" s="1505"/>
      <c r="DL334" s="1505"/>
      <c r="DM334" s="1505"/>
      <c r="DN334" s="1505"/>
      <c r="DO334" s="1505"/>
      <c r="DP334" s="1505"/>
      <c r="DQ334" s="1505"/>
      <c r="DR334" s="1505"/>
      <c r="DS334" s="1505"/>
      <c r="DT334" s="1505"/>
      <c r="DU334" s="1505"/>
      <c r="DV334" s="1505"/>
      <c r="DW334" s="1505"/>
      <c r="DX334" s="1505"/>
      <c r="DY334" s="1505"/>
      <c r="DZ334" s="1505"/>
      <c r="EA334" s="1505"/>
    </row>
    <row r="335" spans="1:131" s="1506" customFormat="1" ht="25.5">
      <c r="A335" s="1536"/>
      <c r="B335" s="1527" t="s">
        <v>1930</v>
      </c>
      <c r="C335" s="1537" t="s">
        <v>1911</v>
      </c>
      <c r="D335" s="1534">
        <v>22</v>
      </c>
      <c r="E335" s="1538"/>
      <c r="F335" s="1539">
        <f t="shared" ref="F335:F353" si="33">SUM(E335*D335)</f>
        <v>0</v>
      </c>
      <c r="G335" s="1505"/>
      <c r="H335" s="1505"/>
      <c r="I335" s="1505"/>
      <c r="J335" s="1505"/>
      <c r="K335" s="1505"/>
      <c r="L335" s="1505"/>
      <c r="M335" s="1505"/>
      <c r="N335" s="1505"/>
      <c r="O335" s="1505"/>
      <c r="P335" s="1505"/>
      <c r="Q335" s="1505"/>
      <c r="R335" s="1505"/>
      <c r="S335" s="1505"/>
      <c r="T335" s="1505"/>
      <c r="U335" s="1505"/>
      <c r="V335" s="1505"/>
      <c r="W335" s="1505"/>
      <c r="X335" s="1505"/>
      <c r="Y335" s="1505"/>
      <c r="Z335" s="1505"/>
      <c r="AA335" s="1505"/>
      <c r="AB335" s="1505"/>
      <c r="AC335" s="1505"/>
      <c r="AD335" s="1505"/>
      <c r="AE335" s="1505"/>
      <c r="AF335" s="1505"/>
      <c r="AG335" s="1505"/>
      <c r="AH335" s="1505"/>
      <c r="AI335" s="1505"/>
      <c r="AJ335" s="1505"/>
      <c r="AK335" s="1505"/>
      <c r="AL335" s="1505"/>
      <c r="AM335" s="1505"/>
      <c r="AN335" s="1505"/>
      <c r="AO335" s="1505"/>
      <c r="AP335" s="1505"/>
      <c r="AQ335" s="1505"/>
      <c r="AR335" s="1505"/>
      <c r="AS335" s="1505"/>
      <c r="AT335" s="1505"/>
      <c r="AU335" s="1505"/>
      <c r="AV335" s="1505"/>
      <c r="AW335" s="1505"/>
      <c r="AX335" s="1505"/>
      <c r="AY335" s="1505"/>
      <c r="AZ335" s="1505"/>
      <c r="BA335" s="1505"/>
      <c r="BB335" s="1505"/>
      <c r="BC335" s="1505"/>
      <c r="BD335" s="1505"/>
      <c r="BE335" s="1505"/>
      <c r="BF335" s="1505"/>
      <c r="BG335" s="1505"/>
      <c r="BH335" s="1505"/>
      <c r="BI335" s="1505"/>
      <c r="BJ335" s="1505"/>
      <c r="BK335" s="1505"/>
      <c r="BL335" s="1505"/>
      <c r="BM335" s="1505"/>
      <c r="BN335" s="1505"/>
      <c r="BO335" s="1505"/>
      <c r="BP335" s="1505"/>
      <c r="BQ335" s="1505"/>
      <c r="BR335" s="1505"/>
      <c r="BS335" s="1505"/>
      <c r="BT335" s="1505"/>
      <c r="BU335" s="1505"/>
      <c r="BV335" s="1505"/>
      <c r="BW335" s="1505"/>
      <c r="BX335" s="1505"/>
      <c r="BY335" s="1505"/>
      <c r="BZ335" s="1505"/>
      <c r="CA335" s="1505"/>
      <c r="CB335" s="1505"/>
      <c r="CC335" s="1505"/>
      <c r="CD335" s="1505"/>
      <c r="CE335" s="1505"/>
      <c r="CF335" s="1505"/>
      <c r="CG335" s="1505"/>
      <c r="CH335" s="1505"/>
      <c r="CI335" s="1505"/>
      <c r="CJ335" s="1505"/>
      <c r="CK335" s="1505"/>
      <c r="CL335" s="1505"/>
      <c r="CM335" s="1505"/>
      <c r="CN335" s="1505"/>
      <c r="CO335" s="1505"/>
      <c r="CP335" s="1505"/>
      <c r="CQ335" s="1505"/>
      <c r="CR335" s="1505"/>
      <c r="CS335" s="1505"/>
      <c r="CT335" s="1505"/>
      <c r="CU335" s="1505"/>
      <c r="CV335" s="1505"/>
      <c r="CW335" s="1505"/>
      <c r="CX335" s="1505"/>
      <c r="CY335" s="1505"/>
      <c r="CZ335" s="1505"/>
      <c r="DA335" s="1505"/>
      <c r="DB335" s="1505"/>
      <c r="DC335" s="1505"/>
      <c r="DD335" s="1505"/>
      <c r="DE335" s="1505"/>
      <c r="DF335" s="1505"/>
      <c r="DG335" s="1505"/>
      <c r="DH335" s="1505"/>
      <c r="DI335" s="1505"/>
      <c r="DJ335" s="1505"/>
      <c r="DK335" s="1505"/>
      <c r="DL335" s="1505"/>
      <c r="DM335" s="1505"/>
      <c r="DN335" s="1505"/>
      <c r="DO335" s="1505"/>
      <c r="DP335" s="1505"/>
      <c r="DQ335" s="1505"/>
      <c r="DR335" s="1505"/>
      <c r="DS335" s="1505"/>
      <c r="DT335" s="1505"/>
      <c r="DU335" s="1505"/>
      <c r="DV335" s="1505"/>
      <c r="DW335" s="1505"/>
      <c r="DX335" s="1505"/>
      <c r="DY335" s="1505"/>
      <c r="DZ335" s="1505"/>
      <c r="EA335" s="1505"/>
    </row>
    <row r="336" spans="1:131" s="1506" customFormat="1">
      <c r="A336" s="1536"/>
      <c r="B336" s="1527" t="s">
        <v>1929</v>
      </c>
      <c r="C336" s="1537" t="s">
        <v>1911</v>
      </c>
      <c r="D336" s="1534">
        <v>22</v>
      </c>
      <c r="E336" s="1538"/>
      <c r="F336" s="1539">
        <f t="shared" si="33"/>
        <v>0</v>
      </c>
      <c r="G336" s="1505"/>
      <c r="H336" s="1505"/>
      <c r="I336" s="1505"/>
      <c r="J336" s="1505"/>
      <c r="K336" s="1505"/>
      <c r="L336" s="1505"/>
      <c r="M336" s="1505"/>
      <c r="N336" s="1505"/>
      <c r="O336" s="1505"/>
      <c r="P336" s="1505"/>
      <c r="Q336" s="1505"/>
      <c r="R336" s="1505"/>
      <c r="S336" s="1505"/>
      <c r="T336" s="1505"/>
      <c r="U336" s="1505"/>
      <c r="V336" s="1505"/>
      <c r="W336" s="1505"/>
      <c r="X336" s="1505"/>
      <c r="Y336" s="1505"/>
      <c r="Z336" s="1505"/>
      <c r="AA336" s="1505"/>
      <c r="AB336" s="1505"/>
      <c r="AC336" s="1505"/>
      <c r="AD336" s="1505"/>
      <c r="AE336" s="1505"/>
      <c r="AF336" s="1505"/>
      <c r="AG336" s="1505"/>
      <c r="AH336" s="1505"/>
      <c r="AI336" s="1505"/>
      <c r="AJ336" s="1505"/>
      <c r="AK336" s="1505"/>
      <c r="AL336" s="1505"/>
      <c r="AM336" s="1505"/>
      <c r="AN336" s="1505"/>
      <c r="AO336" s="1505"/>
      <c r="AP336" s="1505"/>
      <c r="AQ336" s="1505"/>
      <c r="AR336" s="1505"/>
      <c r="AS336" s="1505"/>
      <c r="AT336" s="1505"/>
      <c r="AU336" s="1505"/>
      <c r="AV336" s="1505"/>
      <c r="AW336" s="1505"/>
      <c r="AX336" s="1505"/>
      <c r="AY336" s="1505"/>
      <c r="AZ336" s="1505"/>
      <c r="BA336" s="1505"/>
      <c r="BB336" s="1505"/>
      <c r="BC336" s="1505"/>
      <c r="BD336" s="1505"/>
      <c r="BE336" s="1505"/>
      <c r="BF336" s="1505"/>
      <c r="BG336" s="1505"/>
      <c r="BH336" s="1505"/>
      <c r="BI336" s="1505"/>
      <c r="BJ336" s="1505"/>
      <c r="BK336" s="1505"/>
      <c r="BL336" s="1505"/>
      <c r="BM336" s="1505"/>
      <c r="BN336" s="1505"/>
      <c r="BO336" s="1505"/>
      <c r="BP336" s="1505"/>
      <c r="BQ336" s="1505"/>
      <c r="BR336" s="1505"/>
      <c r="BS336" s="1505"/>
      <c r="BT336" s="1505"/>
      <c r="BU336" s="1505"/>
      <c r="BV336" s="1505"/>
      <c r="BW336" s="1505"/>
      <c r="BX336" s="1505"/>
      <c r="BY336" s="1505"/>
      <c r="BZ336" s="1505"/>
      <c r="CA336" s="1505"/>
      <c r="CB336" s="1505"/>
      <c r="CC336" s="1505"/>
      <c r="CD336" s="1505"/>
      <c r="CE336" s="1505"/>
      <c r="CF336" s="1505"/>
      <c r="CG336" s="1505"/>
      <c r="CH336" s="1505"/>
      <c r="CI336" s="1505"/>
      <c r="CJ336" s="1505"/>
      <c r="CK336" s="1505"/>
      <c r="CL336" s="1505"/>
      <c r="CM336" s="1505"/>
      <c r="CN336" s="1505"/>
      <c r="CO336" s="1505"/>
      <c r="CP336" s="1505"/>
      <c r="CQ336" s="1505"/>
      <c r="CR336" s="1505"/>
      <c r="CS336" s="1505"/>
      <c r="CT336" s="1505"/>
      <c r="CU336" s="1505"/>
      <c r="CV336" s="1505"/>
      <c r="CW336" s="1505"/>
      <c r="CX336" s="1505"/>
      <c r="CY336" s="1505"/>
      <c r="CZ336" s="1505"/>
      <c r="DA336" s="1505"/>
      <c r="DB336" s="1505"/>
      <c r="DC336" s="1505"/>
      <c r="DD336" s="1505"/>
      <c r="DE336" s="1505"/>
      <c r="DF336" s="1505"/>
      <c r="DG336" s="1505"/>
      <c r="DH336" s="1505"/>
      <c r="DI336" s="1505"/>
      <c r="DJ336" s="1505"/>
      <c r="DK336" s="1505"/>
      <c r="DL336" s="1505"/>
      <c r="DM336" s="1505"/>
      <c r="DN336" s="1505"/>
      <c r="DO336" s="1505"/>
      <c r="DP336" s="1505"/>
      <c r="DQ336" s="1505"/>
      <c r="DR336" s="1505"/>
      <c r="DS336" s="1505"/>
      <c r="DT336" s="1505"/>
      <c r="DU336" s="1505"/>
      <c r="DV336" s="1505"/>
      <c r="DW336" s="1505"/>
      <c r="DX336" s="1505"/>
      <c r="DY336" s="1505"/>
      <c r="DZ336" s="1505"/>
      <c r="EA336" s="1505"/>
    </row>
    <row r="337" spans="1:131" s="1506" customFormat="1">
      <c r="A337" s="1536"/>
      <c r="B337" s="1527" t="s">
        <v>1928</v>
      </c>
      <c r="C337" s="1537" t="s">
        <v>1371</v>
      </c>
      <c r="D337" s="1534">
        <v>14</v>
      </c>
      <c r="E337" s="1538"/>
      <c r="F337" s="1539">
        <f t="shared" si="33"/>
        <v>0</v>
      </c>
      <c r="G337" s="1505"/>
      <c r="H337" s="1505"/>
      <c r="I337" s="1505"/>
      <c r="J337" s="1505"/>
      <c r="K337" s="1505"/>
      <c r="L337" s="1505"/>
      <c r="M337" s="1505"/>
      <c r="N337" s="1505"/>
      <c r="O337" s="1505"/>
      <c r="P337" s="1505"/>
      <c r="Q337" s="1505"/>
      <c r="R337" s="1505"/>
      <c r="S337" s="1505"/>
      <c r="T337" s="1505"/>
      <c r="U337" s="1505"/>
      <c r="V337" s="1505"/>
      <c r="W337" s="1505"/>
      <c r="X337" s="1505"/>
      <c r="Y337" s="1505"/>
      <c r="Z337" s="1505"/>
      <c r="AA337" s="1505"/>
      <c r="AB337" s="1505"/>
      <c r="AC337" s="1505"/>
      <c r="AD337" s="1505"/>
      <c r="AE337" s="1505"/>
      <c r="AF337" s="1505"/>
      <c r="AG337" s="1505"/>
      <c r="AH337" s="1505"/>
      <c r="AI337" s="1505"/>
      <c r="AJ337" s="1505"/>
      <c r="AK337" s="1505"/>
      <c r="AL337" s="1505"/>
      <c r="AM337" s="1505"/>
      <c r="AN337" s="1505"/>
      <c r="AO337" s="1505"/>
      <c r="AP337" s="1505"/>
      <c r="AQ337" s="1505"/>
      <c r="AR337" s="1505"/>
      <c r="AS337" s="1505"/>
      <c r="AT337" s="1505"/>
      <c r="AU337" s="1505"/>
      <c r="AV337" s="1505"/>
      <c r="AW337" s="1505"/>
      <c r="AX337" s="1505"/>
      <c r="AY337" s="1505"/>
      <c r="AZ337" s="1505"/>
      <c r="BA337" s="1505"/>
      <c r="BB337" s="1505"/>
      <c r="BC337" s="1505"/>
      <c r="BD337" s="1505"/>
      <c r="BE337" s="1505"/>
      <c r="BF337" s="1505"/>
      <c r="BG337" s="1505"/>
      <c r="BH337" s="1505"/>
      <c r="BI337" s="1505"/>
      <c r="BJ337" s="1505"/>
      <c r="BK337" s="1505"/>
      <c r="BL337" s="1505"/>
      <c r="BM337" s="1505"/>
      <c r="BN337" s="1505"/>
      <c r="BO337" s="1505"/>
      <c r="BP337" s="1505"/>
      <c r="BQ337" s="1505"/>
      <c r="BR337" s="1505"/>
      <c r="BS337" s="1505"/>
      <c r="BT337" s="1505"/>
      <c r="BU337" s="1505"/>
      <c r="BV337" s="1505"/>
      <c r="BW337" s="1505"/>
      <c r="BX337" s="1505"/>
      <c r="BY337" s="1505"/>
      <c r="BZ337" s="1505"/>
      <c r="CA337" s="1505"/>
      <c r="CB337" s="1505"/>
      <c r="CC337" s="1505"/>
      <c r="CD337" s="1505"/>
      <c r="CE337" s="1505"/>
      <c r="CF337" s="1505"/>
      <c r="CG337" s="1505"/>
      <c r="CH337" s="1505"/>
      <c r="CI337" s="1505"/>
      <c r="CJ337" s="1505"/>
      <c r="CK337" s="1505"/>
      <c r="CL337" s="1505"/>
      <c r="CM337" s="1505"/>
      <c r="CN337" s="1505"/>
      <c r="CO337" s="1505"/>
      <c r="CP337" s="1505"/>
      <c r="CQ337" s="1505"/>
      <c r="CR337" s="1505"/>
      <c r="CS337" s="1505"/>
      <c r="CT337" s="1505"/>
      <c r="CU337" s="1505"/>
      <c r="CV337" s="1505"/>
      <c r="CW337" s="1505"/>
      <c r="CX337" s="1505"/>
      <c r="CY337" s="1505"/>
      <c r="CZ337" s="1505"/>
      <c r="DA337" s="1505"/>
      <c r="DB337" s="1505"/>
      <c r="DC337" s="1505"/>
      <c r="DD337" s="1505"/>
      <c r="DE337" s="1505"/>
      <c r="DF337" s="1505"/>
      <c r="DG337" s="1505"/>
      <c r="DH337" s="1505"/>
      <c r="DI337" s="1505"/>
      <c r="DJ337" s="1505"/>
      <c r="DK337" s="1505"/>
      <c r="DL337" s="1505"/>
      <c r="DM337" s="1505"/>
      <c r="DN337" s="1505"/>
      <c r="DO337" s="1505"/>
      <c r="DP337" s="1505"/>
      <c r="DQ337" s="1505"/>
      <c r="DR337" s="1505"/>
      <c r="DS337" s="1505"/>
      <c r="DT337" s="1505"/>
      <c r="DU337" s="1505"/>
      <c r="DV337" s="1505"/>
      <c r="DW337" s="1505"/>
      <c r="DX337" s="1505"/>
      <c r="DY337" s="1505"/>
      <c r="DZ337" s="1505"/>
      <c r="EA337" s="1505"/>
    </row>
    <row r="338" spans="1:131" s="1506" customFormat="1">
      <c r="A338" s="1536"/>
      <c r="B338" s="1527" t="s">
        <v>1927</v>
      </c>
      <c r="C338" s="1537" t="s">
        <v>43</v>
      </c>
      <c r="D338" s="1534">
        <v>5</v>
      </c>
      <c r="E338" s="1538"/>
      <c r="F338" s="1539">
        <f t="shared" si="33"/>
        <v>0</v>
      </c>
      <c r="G338" s="1505"/>
      <c r="H338" s="1505"/>
      <c r="I338" s="1505"/>
      <c r="J338" s="1505"/>
      <c r="K338" s="1505"/>
      <c r="L338" s="1505"/>
      <c r="M338" s="1505"/>
      <c r="N338" s="1505"/>
      <c r="O338" s="1505"/>
      <c r="P338" s="1505"/>
      <c r="Q338" s="1505"/>
      <c r="R338" s="1505"/>
      <c r="S338" s="1505"/>
      <c r="T338" s="1505"/>
      <c r="U338" s="1505"/>
      <c r="V338" s="1505"/>
      <c r="W338" s="1505"/>
      <c r="X338" s="1505"/>
      <c r="Y338" s="1505"/>
      <c r="Z338" s="1505"/>
      <c r="AA338" s="1505"/>
      <c r="AB338" s="1505"/>
      <c r="AC338" s="1505"/>
      <c r="AD338" s="1505"/>
      <c r="AE338" s="1505"/>
      <c r="AF338" s="1505"/>
      <c r="AG338" s="1505"/>
      <c r="AH338" s="1505"/>
      <c r="AI338" s="1505"/>
      <c r="AJ338" s="1505"/>
      <c r="AK338" s="1505"/>
      <c r="AL338" s="1505"/>
      <c r="AM338" s="1505"/>
      <c r="AN338" s="1505"/>
      <c r="AO338" s="1505"/>
      <c r="AP338" s="1505"/>
      <c r="AQ338" s="1505"/>
      <c r="AR338" s="1505"/>
      <c r="AS338" s="1505"/>
      <c r="AT338" s="1505"/>
      <c r="AU338" s="1505"/>
      <c r="AV338" s="1505"/>
      <c r="AW338" s="1505"/>
      <c r="AX338" s="1505"/>
      <c r="AY338" s="1505"/>
      <c r="AZ338" s="1505"/>
      <c r="BA338" s="1505"/>
      <c r="BB338" s="1505"/>
      <c r="BC338" s="1505"/>
      <c r="BD338" s="1505"/>
      <c r="BE338" s="1505"/>
      <c r="BF338" s="1505"/>
      <c r="BG338" s="1505"/>
      <c r="BH338" s="1505"/>
      <c r="BI338" s="1505"/>
      <c r="BJ338" s="1505"/>
      <c r="BK338" s="1505"/>
      <c r="BL338" s="1505"/>
      <c r="BM338" s="1505"/>
      <c r="BN338" s="1505"/>
      <c r="BO338" s="1505"/>
      <c r="BP338" s="1505"/>
      <c r="BQ338" s="1505"/>
      <c r="BR338" s="1505"/>
      <c r="BS338" s="1505"/>
      <c r="BT338" s="1505"/>
      <c r="BU338" s="1505"/>
      <c r="BV338" s="1505"/>
      <c r="BW338" s="1505"/>
      <c r="BX338" s="1505"/>
      <c r="BY338" s="1505"/>
      <c r="BZ338" s="1505"/>
      <c r="CA338" s="1505"/>
      <c r="CB338" s="1505"/>
      <c r="CC338" s="1505"/>
      <c r="CD338" s="1505"/>
      <c r="CE338" s="1505"/>
      <c r="CF338" s="1505"/>
      <c r="CG338" s="1505"/>
      <c r="CH338" s="1505"/>
      <c r="CI338" s="1505"/>
      <c r="CJ338" s="1505"/>
      <c r="CK338" s="1505"/>
      <c r="CL338" s="1505"/>
      <c r="CM338" s="1505"/>
      <c r="CN338" s="1505"/>
      <c r="CO338" s="1505"/>
      <c r="CP338" s="1505"/>
      <c r="CQ338" s="1505"/>
      <c r="CR338" s="1505"/>
      <c r="CS338" s="1505"/>
      <c r="CT338" s="1505"/>
      <c r="CU338" s="1505"/>
      <c r="CV338" s="1505"/>
      <c r="CW338" s="1505"/>
      <c r="CX338" s="1505"/>
      <c r="CY338" s="1505"/>
      <c r="CZ338" s="1505"/>
      <c r="DA338" s="1505"/>
      <c r="DB338" s="1505"/>
      <c r="DC338" s="1505"/>
      <c r="DD338" s="1505"/>
      <c r="DE338" s="1505"/>
      <c r="DF338" s="1505"/>
      <c r="DG338" s="1505"/>
      <c r="DH338" s="1505"/>
      <c r="DI338" s="1505"/>
      <c r="DJ338" s="1505"/>
      <c r="DK338" s="1505"/>
      <c r="DL338" s="1505"/>
      <c r="DM338" s="1505"/>
      <c r="DN338" s="1505"/>
      <c r="DO338" s="1505"/>
      <c r="DP338" s="1505"/>
      <c r="DQ338" s="1505"/>
      <c r="DR338" s="1505"/>
      <c r="DS338" s="1505"/>
      <c r="DT338" s="1505"/>
      <c r="DU338" s="1505"/>
      <c r="DV338" s="1505"/>
      <c r="DW338" s="1505"/>
      <c r="DX338" s="1505"/>
      <c r="DY338" s="1505"/>
      <c r="DZ338" s="1505"/>
      <c r="EA338" s="1505"/>
    </row>
    <row r="339" spans="1:131" s="1506" customFormat="1">
      <c r="A339" s="1536"/>
      <c r="B339" s="1527" t="s">
        <v>1926</v>
      </c>
      <c r="C339" s="1537" t="s">
        <v>1371</v>
      </c>
      <c r="D339" s="1534">
        <v>1</v>
      </c>
      <c r="E339" s="1538"/>
      <c r="F339" s="1539">
        <f t="shared" si="33"/>
        <v>0</v>
      </c>
      <c r="G339" s="1505"/>
      <c r="H339" s="1505"/>
      <c r="I339" s="1505"/>
      <c r="J339" s="1505"/>
      <c r="K339" s="1505"/>
      <c r="L339" s="1505"/>
      <c r="M339" s="1505"/>
      <c r="N339" s="1505"/>
      <c r="O339" s="1505"/>
      <c r="P339" s="1505"/>
      <c r="Q339" s="1505"/>
      <c r="R339" s="1505"/>
      <c r="S339" s="1505"/>
      <c r="T339" s="1505"/>
      <c r="U339" s="1505"/>
      <c r="V339" s="1505"/>
      <c r="W339" s="1505"/>
      <c r="X339" s="1505"/>
      <c r="Y339" s="1505"/>
      <c r="Z339" s="1505"/>
      <c r="AA339" s="1505"/>
      <c r="AB339" s="1505"/>
      <c r="AC339" s="1505"/>
      <c r="AD339" s="1505"/>
      <c r="AE339" s="1505"/>
      <c r="AF339" s="1505"/>
      <c r="AG339" s="1505"/>
      <c r="AH339" s="1505"/>
      <c r="AI339" s="1505"/>
      <c r="AJ339" s="1505"/>
      <c r="AK339" s="1505"/>
      <c r="AL339" s="1505"/>
      <c r="AM339" s="1505"/>
      <c r="AN339" s="1505"/>
      <c r="AO339" s="1505"/>
      <c r="AP339" s="1505"/>
      <c r="AQ339" s="1505"/>
      <c r="AR339" s="1505"/>
      <c r="AS339" s="1505"/>
      <c r="AT339" s="1505"/>
      <c r="AU339" s="1505"/>
      <c r="AV339" s="1505"/>
      <c r="AW339" s="1505"/>
      <c r="AX339" s="1505"/>
      <c r="AY339" s="1505"/>
      <c r="AZ339" s="1505"/>
      <c r="BA339" s="1505"/>
      <c r="BB339" s="1505"/>
      <c r="BC339" s="1505"/>
      <c r="BD339" s="1505"/>
      <c r="BE339" s="1505"/>
      <c r="BF339" s="1505"/>
      <c r="BG339" s="1505"/>
      <c r="BH339" s="1505"/>
      <c r="BI339" s="1505"/>
      <c r="BJ339" s="1505"/>
      <c r="BK339" s="1505"/>
      <c r="BL339" s="1505"/>
      <c r="BM339" s="1505"/>
      <c r="BN339" s="1505"/>
      <c r="BO339" s="1505"/>
      <c r="BP339" s="1505"/>
      <c r="BQ339" s="1505"/>
      <c r="BR339" s="1505"/>
      <c r="BS339" s="1505"/>
      <c r="BT339" s="1505"/>
      <c r="BU339" s="1505"/>
      <c r="BV339" s="1505"/>
      <c r="BW339" s="1505"/>
      <c r="BX339" s="1505"/>
      <c r="BY339" s="1505"/>
      <c r="BZ339" s="1505"/>
      <c r="CA339" s="1505"/>
      <c r="CB339" s="1505"/>
      <c r="CC339" s="1505"/>
      <c r="CD339" s="1505"/>
      <c r="CE339" s="1505"/>
      <c r="CF339" s="1505"/>
      <c r="CG339" s="1505"/>
      <c r="CH339" s="1505"/>
      <c r="CI339" s="1505"/>
      <c r="CJ339" s="1505"/>
      <c r="CK339" s="1505"/>
      <c r="CL339" s="1505"/>
      <c r="CM339" s="1505"/>
      <c r="CN339" s="1505"/>
      <c r="CO339" s="1505"/>
      <c r="CP339" s="1505"/>
      <c r="CQ339" s="1505"/>
      <c r="CR339" s="1505"/>
      <c r="CS339" s="1505"/>
      <c r="CT339" s="1505"/>
      <c r="CU339" s="1505"/>
      <c r="CV339" s="1505"/>
      <c r="CW339" s="1505"/>
      <c r="CX339" s="1505"/>
      <c r="CY339" s="1505"/>
      <c r="CZ339" s="1505"/>
      <c r="DA339" s="1505"/>
      <c r="DB339" s="1505"/>
      <c r="DC339" s="1505"/>
      <c r="DD339" s="1505"/>
      <c r="DE339" s="1505"/>
      <c r="DF339" s="1505"/>
      <c r="DG339" s="1505"/>
      <c r="DH339" s="1505"/>
      <c r="DI339" s="1505"/>
      <c r="DJ339" s="1505"/>
      <c r="DK339" s="1505"/>
      <c r="DL339" s="1505"/>
      <c r="DM339" s="1505"/>
      <c r="DN339" s="1505"/>
      <c r="DO339" s="1505"/>
      <c r="DP339" s="1505"/>
      <c r="DQ339" s="1505"/>
      <c r="DR339" s="1505"/>
      <c r="DS339" s="1505"/>
      <c r="DT339" s="1505"/>
      <c r="DU339" s="1505"/>
      <c r="DV339" s="1505"/>
      <c r="DW339" s="1505"/>
      <c r="DX339" s="1505"/>
      <c r="DY339" s="1505"/>
      <c r="DZ339" s="1505"/>
      <c r="EA339" s="1505"/>
    </row>
    <row r="340" spans="1:131" s="1506" customFormat="1">
      <c r="A340" s="1536"/>
      <c r="B340" s="1527" t="s">
        <v>1925</v>
      </c>
      <c r="C340" s="1537" t="s">
        <v>1371</v>
      </c>
      <c r="D340" s="1534">
        <v>1</v>
      </c>
      <c r="E340" s="1538"/>
      <c r="F340" s="1539">
        <f t="shared" si="33"/>
        <v>0</v>
      </c>
      <c r="G340" s="1505"/>
      <c r="H340" s="1505"/>
      <c r="I340" s="1505"/>
      <c r="J340" s="1505"/>
      <c r="K340" s="1505"/>
      <c r="L340" s="1505"/>
      <c r="M340" s="1505"/>
      <c r="N340" s="1505"/>
      <c r="O340" s="1505"/>
      <c r="P340" s="1505"/>
      <c r="Q340" s="1505"/>
      <c r="R340" s="1505"/>
      <c r="S340" s="1505"/>
      <c r="T340" s="1505"/>
      <c r="U340" s="1505"/>
      <c r="V340" s="1505"/>
      <c r="W340" s="1505"/>
      <c r="X340" s="1505"/>
      <c r="Y340" s="1505"/>
      <c r="Z340" s="1505"/>
      <c r="AA340" s="1505"/>
      <c r="AB340" s="1505"/>
      <c r="AC340" s="1505"/>
      <c r="AD340" s="1505"/>
      <c r="AE340" s="1505"/>
      <c r="AF340" s="1505"/>
      <c r="AG340" s="1505"/>
      <c r="AH340" s="1505"/>
      <c r="AI340" s="1505"/>
      <c r="AJ340" s="1505"/>
      <c r="AK340" s="1505"/>
      <c r="AL340" s="1505"/>
      <c r="AM340" s="1505"/>
      <c r="AN340" s="1505"/>
      <c r="AO340" s="1505"/>
      <c r="AP340" s="1505"/>
      <c r="AQ340" s="1505"/>
      <c r="AR340" s="1505"/>
      <c r="AS340" s="1505"/>
      <c r="AT340" s="1505"/>
      <c r="AU340" s="1505"/>
      <c r="AV340" s="1505"/>
      <c r="AW340" s="1505"/>
      <c r="AX340" s="1505"/>
      <c r="AY340" s="1505"/>
      <c r="AZ340" s="1505"/>
      <c r="BA340" s="1505"/>
      <c r="BB340" s="1505"/>
      <c r="BC340" s="1505"/>
      <c r="BD340" s="1505"/>
      <c r="BE340" s="1505"/>
      <c r="BF340" s="1505"/>
      <c r="BG340" s="1505"/>
      <c r="BH340" s="1505"/>
      <c r="BI340" s="1505"/>
      <c r="BJ340" s="1505"/>
      <c r="BK340" s="1505"/>
      <c r="BL340" s="1505"/>
      <c r="BM340" s="1505"/>
      <c r="BN340" s="1505"/>
      <c r="BO340" s="1505"/>
      <c r="BP340" s="1505"/>
      <c r="BQ340" s="1505"/>
      <c r="BR340" s="1505"/>
      <c r="BS340" s="1505"/>
      <c r="BT340" s="1505"/>
      <c r="BU340" s="1505"/>
      <c r="BV340" s="1505"/>
      <c r="BW340" s="1505"/>
      <c r="BX340" s="1505"/>
      <c r="BY340" s="1505"/>
      <c r="BZ340" s="1505"/>
      <c r="CA340" s="1505"/>
      <c r="CB340" s="1505"/>
      <c r="CC340" s="1505"/>
      <c r="CD340" s="1505"/>
      <c r="CE340" s="1505"/>
      <c r="CF340" s="1505"/>
      <c r="CG340" s="1505"/>
      <c r="CH340" s="1505"/>
      <c r="CI340" s="1505"/>
      <c r="CJ340" s="1505"/>
      <c r="CK340" s="1505"/>
      <c r="CL340" s="1505"/>
      <c r="CM340" s="1505"/>
      <c r="CN340" s="1505"/>
      <c r="CO340" s="1505"/>
      <c r="CP340" s="1505"/>
      <c r="CQ340" s="1505"/>
      <c r="CR340" s="1505"/>
      <c r="CS340" s="1505"/>
      <c r="CT340" s="1505"/>
      <c r="CU340" s="1505"/>
      <c r="CV340" s="1505"/>
      <c r="CW340" s="1505"/>
      <c r="CX340" s="1505"/>
      <c r="CY340" s="1505"/>
      <c r="CZ340" s="1505"/>
      <c r="DA340" s="1505"/>
      <c r="DB340" s="1505"/>
      <c r="DC340" s="1505"/>
      <c r="DD340" s="1505"/>
      <c r="DE340" s="1505"/>
      <c r="DF340" s="1505"/>
      <c r="DG340" s="1505"/>
      <c r="DH340" s="1505"/>
      <c r="DI340" s="1505"/>
      <c r="DJ340" s="1505"/>
      <c r="DK340" s="1505"/>
      <c r="DL340" s="1505"/>
      <c r="DM340" s="1505"/>
      <c r="DN340" s="1505"/>
      <c r="DO340" s="1505"/>
      <c r="DP340" s="1505"/>
      <c r="DQ340" s="1505"/>
      <c r="DR340" s="1505"/>
      <c r="DS340" s="1505"/>
      <c r="DT340" s="1505"/>
      <c r="DU340" s="1505"/>
      <c r="DV340" s="1505"/>
      <c r="DW340" s="1505"/>
      <c r="DX340" s="1505"/>
      <c r="DY340" s="1505"/>
      <c r="DZ340" s="1505"/>
      <c r="EA340" s="1505"/>
    </row>
    <row r="341" spans="1:131" s="1506" customFormat="1">
      <c r="A341" s="1536"/>
      <c r="B341" s="1527" t="s">
        <v>1924</v>
      </c>
      <c r="C341" s="1537" t="s">
        <v>1371</v>
      </c>
      <c r="D341" s="1534">
        <v>2</v>
      </c>
      <c r="E341" s="1538"/>
      <c r="F341" s="1539">
        <f t="shared" si="33"/>
        <v>0</v>
      </c>
      <c r="G341" s="1505"/>
      <c r="H341" s="1505"/>
      <c r="I341" s="1505"/>
      <c r="J341" s="1505"/>
      <c r="K341" s="1505"/>
      <c r="L341" s="1505"/>
      <c r="M341" s="1505"/>
      <c r="N341" s="1505"/>
      <c r="O341" s="1505"/>
      <c r="P341" s="1505"/>
      <c r="Q341" s="1505"/>
      <c r="R341" s="1505"/>
      <c r="S341" s="1505"/>
      <c r="T341" s="1505"/>
      <c r="U341" s="1505"/>
      <c r="V341" s="1505"/>
      <c r="W341" s="1505"/>
      <c r="X341" s="1505"/>
      <c r="Y341" s="1505"/>
      <c r="Z341" s="1505"/>
      <c r="AA341" s="1505"/>
      <c r="AB341" s="1505"/>
      <c r="AC341" s="1505"/>
      <c r="AD341" s="1505"/>
      <c r="AE341" s="1505"/>
      <c r="AF341" s="1505"/>
      <c r="AG341" s="1505"/>
      <c r="AH341" s="1505"/>
      <c r="AI341" s="1505"/>
      <c r="AJ341" s="1505"/>
      <c r="AK341" s="1505"/>
      <c r="AL341" s="1505"/>
      <c r="AM341" s="1505"/>
      <c r="AN341" s="1505"/>
      <c r="AO341" s="1505"/>
      <c r="AP341" s="1505"/>
      <c r="AQ341" s="1505"/>
      <c r="AR341" s="1505"/>
      <c r="AS341" s="1505"/>
      <c r="AT341" s="1505"/>
      <c r="AU341" s="1505"/>
      <c r="AV341" s="1505"/>
      <c r="AW341" s="1505"/>
      <c r="AX341" s="1505"/>
      <c r="AY341" s="1505"/>
      <c r="AZ341" s="1505"/>
      <c r="BA341" s="1505"/>
      <c r="BB341" s="1505"/>
      <c r="BC341" s="1505"/>
      <c r="BD341" s="1505"/>
      <c r="BE341" s="1505"/>
      <c r="BF341" s="1505"/>
      <c r="BG341" s="1505"/>
      <c r="BH341" s="1505"/>
      <c r="BI341" s="1505"/>
      <c r="BJ341" s="1505"/>
      <c r="BK341" s="1505"/>
      <c r="BL341" s="1505"/>
      <c r="BM341" s="1505"/>
      <c r="BN341" s="1505"/>
      <c r="BO341" s="1505"/>
      <c r="BP341" s="1505"/>
      <c r="BQ341" s="1505"/>
      <c r="BR341" s="1505"/>
      <c r="BS341" s="1505"/>
      <c r="BT341" s="1505"/>
      <c r="BU341" s="1505"/>
      <c r="BV341" s="1505"/>
      <c r="BW341" s="1505"/>
      <c r="BX341" s="1505"/>
      <c r="BY341" s="1505"/>
      <c r="BZ341" s="1505"/>
      <c r="CA341" s="1505"/>
      <c r="CB341" s="1505"/>
      <c r="CC341" s="1505"/>
      <c r="CD341" s="1505"/>
      <c r="CE341" s="1505"/>
      <c r="CF341" s="1505"/>
      <c r="CG341" s="1505"/>
      <c r="CH341" s="1505"/>
      <c r="CI341" s="1505"/>
      <c r="CJ341" s="1505"/>
      <c r="CK341" s="1505"/>
      <c r="CL341" s="1505"/>
      <c r="CM341" s="1505"/>
      <c r="CN341" s="1505"/>
      <c r="CO341" s="1505"/>
      <c r="CP341" s="1505"/>
      <c r="CQ341" s="1505"/>
      <c r="CR341" s="1505"/>
      <c r="CS341" s="1505"/>
      <c r="CT341" s="1505"/>
      <c r="CU341" s="1505"/>
      <c r="CV341" s="1505"/>
      <c r="CW341" s="1505"/>
      <c r="CX341" s="1505"/>
      <c r="CY341" s="1505"/>
      <c r="CZ341" s="1505"/>
      <c r="DA341" s="1505"/>
      <c r="DB341" s="1505"/>
      <c r="DC341" s="1505"/>
      <c r="DD341" s="1505"/>
      <c r="DE341" s="1505"/>
      <c r="DF341" s="1505"/>
      <c r="DG341" s="1505"/>
      <c r="DH341" s="1505"/>
      <c r="DI341" s="1505"/>
      <c r="DJ341" s="1505"/>
      <c r="DK341" s="1505"/>
      <c r="DL341" s="1505"/>
      <c r="DM341" s="1505"/>
      <c r="DN341" s="1505"/>
      <c r="DO341" s="1505"/>
      <c r="DP341" s="1505"/>
      <c r="DQ341" s="1505"/>
      <c r="DR341" s="1505"/>
      <c r="DS341" s="1505"/>
      <c r="DT341" s="1505"/>
      <c r="DU341" s="1505"/>
      <c r="DV341" s="1505"/>
      <c r="DW341" s="1505"/>
      <c r="DX341" s="1505"/>
      <c r="DY341" s="1505"/>
      <c r="DZ341" s="1505"/>
      <c r="EA341" s="1505"/>
    </row>
    <row r="342" spans="1:131" s="1506" customFormat="1">
      <c r="A342" s="1536"/>
      <c r="B342" s="1527" t="s">
        <v>1923</v>
      </c>
      <c r="C342" s="1537" t="s">
        <v>1371</v>
      </c>
      <c r="D342" s="1534">
        <v>1</v>
      </c>
      <c r="E342" s="1538"/>
      <c r="F342" s="1539">
        <f t="shared" si="33"/>
        <v>0</v>
      </c>
      <c r="G342" s="1505"/>
      <c r="H342" s="1505"/>
      <c r="I342" s="1505"/>
      <c r="J342" s="1505"/>
      <c r="K342" s="1505"/>
      <c r="L342" s="1505"/>
      <c r="M342" s="1505"/>
      <c r="N342" s="1505"/>
      <c r="O342" s="1505"/>
      <c r="P342" s="1505"/>
      <c r="Q342" s="1505"/>
      <c r="R342" s="1505"/>
      <c r="S342" s="1505"/>
      <c r="T342" s="1505"/>
      <c r="U342" s="1505"/>
      <c r="V342" s="1505"/>
      <c r="W342" s="1505"/>
      <c r="X342" s="1505"/>
      <c r="Y342" s="1505"/>
      <c r="Z342" s="1505"/>
      <c r="AA342" s="1505"/>
      <c r="AB342" s="1505"/>
      <c r="AC342" s="1505"/>
      <c r="AD342" s="1505"/>
      <c r="AE342" s="1505"/>
      <c r="AF342" s="1505"/>
      <c r="AG342" s="1505"/>
      <c r="AH342" s="1505"/>
      <c r="AI342" s="1505"/>
      <c r="AJ342" s="1505"/>
      <c r="AK342" s="1505"/>
      <c r="AL342" s="1505"/>
      <c r="AM342" s="1505"/>
      <c r="AN342" s="1505"/>
      <c r="AO342" s="1505"/>
      <c r="AP342" s="1505"/>
      <c r="AQ342" s="1505"/>
      <c r="AR342" s="1505"/>
      <c r="AS342" s="1505"/>
      <c r="AT342" s="1505"/>
      <c r="AU342" s="1505"/>
      <c r="AV342" s="1505"/>
      <c r="AW342" s="1505"/>
      <c r="AX342" s="1505"/>
      <c r="AY342" s="1505"/>
      <c r="AZ342" s="1505"/>
      <c r="BA342" s="1505"/>
      <c r="BB342" s="1505"/>
      <c r="BC342" s="1505"/>
      <c r="BD342" s="1505"/>
      <c r="BE342" s="1505"/>
      <c r="BF342" s="1505"/>
      <c r="BG342" s="1505"/>
      <c r="BH342" s="1505"/>
      <c r="BI342" s="1505"/>
      <c r="BJ342" s="1505"/>
      <c r="BK342" s="1505"/>
      <c r="BL342" s="1505"/>
      <c r="BM342" s="1505"/>
      <c r="BN342" s="1505"/>
      <c r="BO342" s="1505"/>
      <c r="BP342" s="1505"/>
      <c r="BQ342" s="1505"/>
      <c r="BR342" s="1505"/>
      <c r="BS342" s="1505"/>
      <c r="BT342" s="1505"/>
      <c r="BU342" s="1505"/>
      <c r="BV342" s="1505"/>
      <c r="BW342" s="1505"/>
      <c r="BX342" s="1505"/>
      <c r="BY342" s="1505"/>
      <c r="BZ342" s="1505"/>
      <c r="CA342" s="1505"/>
      <c r="CB342" s="1505"/>
      <c r="CC342" s="1505"/>
      <c r="CD342" s="1505"/>
      <c r="CE342" s="1505"/>
      <c r="CF342" s="1505"/>
      <c r="CG342" s="1505"/>
      <c r="CH342" s="1505"/>
      <c r="CI342" s="1505"/>
      <c r="CJ342" s="1505"/>
      <c r="CK342" s="1505"/>
      <c r="CL342" s="1505"/>
      <c r="CM342" s="1505"/>
      <c r="CN342" s="1505"/>
      <c r="CO342" s="1505"/>
      <c r="CP342" s="1505"/>
      <c r="CQ342" s="1505"/>
      <c r="CR342" s="1505"/>
      <c r="CS342" s="1505"/>
      <c r="CT342" s="1505"/>
      <c r="CU342" s="1505"/>
      <c r="CV342" s="1505"/>
      <c r="CW342" s="1505"/>
      <c r="CX342" s="1505"/>
      <c r="CY342" s="1505"/>
      <c r="CZ342" s="1505"/>
      <c r="DA342" s="1505"/>
      <c r="DB342" s="1505"/>
      <c r="DC342" s="1505"/>
      <c r="DD342" s="1505"/>
      <c r="DE342" s="1505"/>
      <c r="DF342" s="1505"/>
      <c r="DG342" s="1505"/>
      <c r="DH342" s="1505"/>
      <c r="DI342" s="1505"/>
      <c r="DJ342" s="1505"/>
      <c r="DK342" s="1505"/>
      <c r="DL342" s="1505"/>
      <c r="DM342" s="1505"/>
      <c r="DN342" s="1505"/>
      <c r="DO342" s="1505"/>
      <c r="DP342" s="1505"/>
      <c r="DQ342" s="1505"/>
      <c r="DR342" s="1505"/>
      <c r="DS342" s="1505"/>
      <c r="DT342" s="1505"/>
      <c r="DU342" s="1505"/>
      <c r="DV342" s="1505"/>
      <c r="DW342" s="1505"/>
      <c r="DX342" s="1505"/>
      <c r="DY342" s="1505"/>
      <c r="DZ342" s="1505"/>
      <c r="EA342" s="1505"/>
    </row>
    <row r="343" spans="1:131" s="1506" customFormat="1" ht="25.5">
      <c r="A343" s="1536"/>
      <c r="B343" s="1527" t="s">
        <v>1922</v>
      </c>
      <c r="C343" s="1537" t="s">
        <v>1371</v>
      </c>
      <c r="D343" s="1534">
        <v>1</v>
      </c>
      <c r="E343" s="1538"/>
      <c r="F343" s="1539">
        <f t="shared" si="33"/>
        <v>0</v>
      </c>
      <c r="G343" s="1505"/>
      <c r="H343" s="1505"/>
      <c r="I343" s="1505"/>
      <c r="J343" s="1505"/>
      <c r="K343" s="1505"/>
      <c r="L343" s="1505"/>
      <c r="M343" s="1505"/>
      <c r="N343" s="1505"/>
      <c r="O343" s="1505"/>
      <c r="P343" s="1505"/>
      <c r="Q343" s="1505"/>
      <c r="R343" s="1505"/>
      <c r="S343" s="1505"/>
      <c r="T343" s="1505"/>
      <c r="U343" s="1505"/>
      <c r="V343" s="1505"/>
      <c r="W343" s="1505"/>
      <c r="X343" s="1505"/>
      <c r="Y343" s="1505"/>
      <c r="Z343" s="1505"/>
      <c r="AA343" s="1505"/>
      <c r="AB343" s="1505"/>
      <c r="AC343" s="1505"/>
      <c r="AD343" s="1505"/>
      <c r="AE343" s="1505"/>
      <c r="AF343" s="1505"/>
      <c r="AG343" s="1505"/>
      <c r="AH343" s="1505"/>
      <c r="AI343" s="1505"/>
      <c r="AJ343" s="1505"/>
      <c r="AK343" s="1505"/>
      <c r="AL343" s="1505"/>
      <c r="AM343" s="1505"/>
      <c r="AN343" s="1505"/>
      <c r="AO343" s="1505"/>
      <c r="AP343" s="1505"/>
      <c r="AQ343" s="1505"/>
      <c r="AR343" s="1505"/>
      <c r="AS343" s="1505"/>
      <c r="AT343" s="1505"/>
      <c r="AU343" s="1505"/>
      <c r="AV343" s="1505"/>
      <c r="AW343" s="1505"/>
      <c r="AX343" s="1505"/>
      <c r="AY343" s="1505"/>
      <c r="AZ343" s="1505"/>
      <c r="BA343" s="1505"/>
      <c r="BB343" s="1505"/>
      <c r="BC343" s="1505"/>
      <c r="BD343" s="1505"/>
      <c r="BE343" s="1505"/>
      <c r="BF343" s="1505"/>
      <c r="BG343" s="1505"/>
      <c r="BH343" s="1505"/>
      <c r="BI343" s="1505"/>
      <c r="BJ343" s="1505"/>
      <c r="BK343" s="1505"/>
      <c r="BL343" s="1505"/>
      <c r="BM343" s="1505"/>
      <c r="BN343" s="1505"/>
      <c r="BO343" s="1505"/>
      <c r="BP343" s="1505"/>
      <c r="BQ343" s="1505"/>
      <c r="BR343" s="1505"/>
      <c r="BS343" s="1505"/>
      <c r="BT343" s="1505"/>
      <c r="BU343" s="1505"/>
      <c r="BV343" s="1505"/>
      <c r="BW343" s="1505"/>
      <c r="BX343" s="1505"/>
      <c r="BY343" s="1505"/>
      <c r="BZ343" s="1505"/>
      <c r="CA343" s="1505"/>
      <c r="CB343" s="1505"/>
      <c r="CC343" s="1505"/>
      <c r="CD343" s="1505"/>
      <c r="CE343" s="1505"/>
      <c r="CF343" s="1505"/>
      <c r="CG343" s="1505"/>
      <c r="CH343" s="1505"/>
      <c r="CI343" s="1505"/>
      <c r="CJ343" s="1505"/>
      <c r="CK343" s="1505"/>
      <c r="CL343" s="1505"/>
      <c r="CM343" s="1505"/>
      <c r="CN343" s="1505"/>
      <c r="CO343" s="1505"/>
      <c r="CP343" s="1505"/>
      <c r="CQ343" s="1505"/>
      <c r="CR343" s="1505"/>
      <c r="CS343" s="1505"/>
      <c r="CT343" s="1505"/>
      <c r="CU343" s="1505"/>
      <c r="CV343" s="1505"/>
      <c r="CW343" s="1505"/>
      <c r="CX343" s="1505"/>
      <c r="CY343" s="1505"/>
      <c r="CZ343" s="1505"/>
      <c r="DA343" s="1505"/>
      <c r="DB343" s="1505"/>
      <c r="DC343" s="1505"/>
      <c r="DD343" s="1505"/>
      <c r="DE343" s="1505"/>
      <c r="DF343" s="1505"/>
      <c r="DG343" s="1505"/>
      <c r="DH343" s="1505"/>
      <c r="DI343" s="1505"/>
      <c r="DJ343" s="1505"/>
      <c r="DK343" s="1505"/>
      <c r="DL343" s="1505"/>
      <c r="DM343" s="1505"/>
      <c r="DN343" s="1505"/>
      <c r="DO343" s="1505"/>
      <c r="DP343" s="1505"/>
      <c r="DQ343" s="1505"/>
      <c r="DR343" s="1505"/>
      <c r="DS343" s="1505"/>
      <c r="DT343" s="1505"/>
      <c r="DU343" s="1505"/>
      <c r="DV343" s="1505"/>
      <c r="DW343" s="1505"/>
      <c r="DX343" s="1505"/>
      <c r="DY343" s="1505"/>
      <c r="DZ343" s="1505"/>
      <c r="EA343" s="1505"/>
    </row>
    <row r="344" spans="1:131" s="1506" customFormat="1">
      <c r="A344" s="1536"/>
      <c r="B344" s="1527" t="s">
        <v>1921</v>
      </c>
      <c r="C344" s="1537" t="s">
        <v>1911</v>
      </c>
      <c r="D344" s="1534">
        <v>22</v>
      </c>
      <c r="E344" s="1538"/>
      <c r="F344" s="1539">
        <f t="shared" si="33"/>
        <v>0</v>
      </c>
      <c r="G344" s="1505"/>
      <c r="H344" s="1505"/>
      <c r="I344" s="1505"/>
      <c r="J344" s="1505"/>
      <c r="K344" s="1505"/>
      <c r="L344" s="1505"/>
      <c r="M344" s="1505"/>
      <c r="N344" s="1505"/>
      <c r="O344" s="1505"/>
      <c r="P344" s="1505"/>
      <c r="Q344" s="1505"/>
      <c r="R344" s="1505"/>
      <c r="S344" s="1505"/>
      <c r="T344" s="1505"/>
      <c r="U344" s="1505"/>
      <c r="V344" s="1505"/>
      <c r="W344" s="1505"/>
      <c r="X344" s="1505"/>
      <c r="Y344" s="1505"/>
      <c r="Z344" s="1505"/>
      <c r="AA344" s="1505"/>
      <c r="AB344" s="1505"/>
      <c r="AC344" s="1505"/>
      <c r="AD344" s="1505"/>
      <c r="AE344" s="1505"/>
      <c r="AF344" s="1505"/>
      <c r="AG344" s="1505"/>
      <c r="AH344" s="1505"/>
      <c r="AI344" s="1505"/>
      <c r="AJ344" s="1505"/>
      <c r="AK344" s="1505"/>
      <c r="AL344" s="1505"/>
      <c r="AM344" s="1505"/>
      <c r="AN344" s="1505"/>
      <c r="AO344" s="1505"/>
      <c r="AP344" s="1505"/>
      <c r="AQ344" s="1505"/>
      <c r="AR344" s="1505"/>
      <c r="AS344" s="1505"/>
      <c r="AT344" s="1505"/>
      <c r="AU344" s="1505"/>
      <c r="AV344" s="1505"/>
      <c r="AW344" s="1505"/>
      <c r="AX344" s="1505"/>
      <c r="AY344" s="1505"/>
      <c r="AZ344" s="1505"/>
      <c r="BA344" s="1505"/>
      <c r="BB344" s="1505"/>
      <c r="BC344" s="1505"/>
      <c r="BD344" s="1505"/>
      <c r="BE344" s="1505"/>
      <c r="BF344" s="1505"/>
      <c r="BG344" s="1505"/>
      <c r="BH344" s="1505"/>
      <c r="BI344" s="1505"/>
      <c r="BJ344" s="1505"/>
      <c r="BK344" s="1505"/>
      <c r="BL344" s="1505"/>
      <c r="BM344" s="1505"/>
      <c r="BN344" s="1505"/>
      <c r="BO344" s="1505"/>
      <c r="BP344" s="1505"/>
      <c r="BQ344" s="1505"/>
      <c r="BR344" s="1505"/>
      <c r="BS344" s="1505"/>
      <c r="BT344" s="1505"/>
      <c r="BU344" s="1505"/>
      <c r="BV344" s="1505"/>
      <c r="BW344" s="1505"/>
      <c r="BX344" s="1505"/>
      <c r="BY344" s="1505"/>
      <c r="BZ344" s="1505"/>
      <c r="CA344" s="1505"/>
      <c r="CB344" s="1505"/>
      <c r="CC344" s="1505"/>
      <c r="CD344" s="1505"/>
      <c r="CE344" s="1505"/>
      <c r="CF344" s="1505"/>
      <c r="CG344" s="1505"/>
      <c r="CH344" s="1505"/>
      <c r="CI344" s="1505"/>
      <c r="CJ344" s="1505"/>
      <c r="CK344" s="1505"/>
      <c r="CL344" s="1505"/>
      <c r="CM344" s="1505"/>
      <c r="CN344" s="1505"/>
      <c r="CO344" s="1505"/>
      <c r="CP344" s="1505"/>
      <c r="CQ344" s="1505"/>
      <c r="CR344" s="1505"/>
      <c r="CS344" s="1505"/>
      <c r="CT344" s="1505"/>
      <c r="CU344" s="1505"/>
      <c r="CV344" s="1505"/>
      <c r="CW344" s="1505"/>
      <c r="CX344" s="1505"/>
      <c r="CY344" s="1505"/>
      <c r="CZ344" s="1505"/>
      <c r="DA344" s="1505"/>
      <c r="DB344" s="1505"/>
      <c r="DC344" s="1505"/>
      <c r="DD344" s="1505"/>
      <c r="DE344" s="1505"/>
      <c r="DF344" s="1505"/>
      <c r="DG344" s="1505"/>
      <c r="DH344" s="1505"/>
      <c r="DI344" s="1505"/>
      <c r="DJ344" s="1505"/>
      <c r="DK344" s="1505"/>
      <c r="DL344" s="1505"/>
      <c r="DM344" s="1505"/>
      <c r="DN344" s="1505"/>
      <c r="DO344" s="1505"/>
      <c r="DP344" s="1505"/>
      <c r="DQ344" s="1505"/>
      <c r="DR344" s="1505"/>
      <c r="DS344" s="1505"/>
      <c r="DT344" s="1505"/>
      <c r="DU344" s="1505"/>
      <c r="DV344" s="1505"/>
      <c r="DW344" s="1505"/>
      <c r="DX344" s="1505"/>
      <c r="DY344" s="1505"/>
      <c r="DZ344" s="1505"/>
      <c r="EA344" s="1505"/>
    </row>
    <row r="345" spans="1:131" s="1506" customFormat="1">
      <c r="A345" s="1536"/>
      <c r="B345" s="1527" t="s">
        <v>1920</v>
      </c>
      <c r="C345" s="1537" t="s">
        <v>1911</v>
      </c>
      <c r="D345" s="1534">
        <v>22</v>
      </c>
      <c r="E345" s="1538"/>
      <c r="F345" s="1539">
        <f t="shared" si="33"/>
        <v>0</v>
      </c>
      <c r="G345" s="1505"/>
      <c r="H345" s="1505"/>
      <c r="I345" s="1505"/>
      <c r="J345" s="1505"/>
      <c r="K345" s="1505"/>
      <c r="L345" s="1505"/>
      <c r="M345" s="1505"/>
      <c r="N345" s="1505"/>
      <c r="O345" s="1505"/>
      <c r="P345" s="1505"/>
      <c r="Q345" s="1505"/>
      <c r="R345" s="1505"/>
      <c r="S345" s="1505"/>
      <c r="T345" s="1505"/>
      <c r="U345" s="1505"/>
      <c r="V345" s="1505"/>
      <c r="W345" s="1505"/>
      <c r="X345" s="1505"/>
      <c r="Y345" s="1505"/>
      <c r="Z345" s="1505"/>
      <c r="AA345" s="1505"/>
      <c r="AB345" s="1505"/>
      <c r="AC345" s="1505"/>
      <c r="AD345" s="1505"/>
      <c r="AE345" s="1505"/>
      <c r="AF345" s="1505"/>
      <c r="AG345" s="1505"/>
      <c r="AH345" s="1505"/>
      <c r="AI345" s="1505"/>
      <c r="AJ345" s="1505"/>
      <c r="AK345" s="1505"/>
      <c r="AL345" s="1505"/>
      <c r="AM345" s="1505"/>
      <c r="AN345" s="1505"/>
      <c r="AO345" s="1505"/>
      <c r="AP345" s="1505"/>
      <c r="AQ345" s="1505"/>
      <c r="AR345" s="1505"/>
      <c r="AS345" s="1505"/>
      <c r="AT345" s="1505"/>
      <c r="AU345" s="1505"/>
      <c r="AV345" s="1505"/>
      <c r="AW345" s="1505"/>
      <c r="AX345" s="1505"/>
      <c r="AY345" s="1505"/>
      <c r="AZ345" s="1505"/>
      <c r="BA345" s="1505"/>
      <c r="BB345" s="1505"/>
      <c r="BC345" s="1505"/>
      <c r="BD345" s="1505"/>
      <c r="BE345" s="1505"/>
      <c r="BF345" s="1505"/>
      <c r="BG345" s="1505"/>
      <c r="BH345" s="1505"/>
      <c r="BI345" s="1505"/>
      <c r="BJ345" s="1505"/>
      <c r="BK345" s="1505"/>
      <c r="BL345" s="1505"/>
      <c r="BM345" s="1505"/>
      <c r="BN345" s="1505"/>
      <c r="BO345" s="1505"/>
      <c r="BP345" s="1505"/>
      <c r="BQ345" s="1505"/>
      <c r="BR345" s="1505"/>
      <c r="BS345" s="1505"/>
      <c r="BT345" s="1505"/>
      <c r="BU345" s="1505"/>
      <c r="BV345" s="1505"/>
      <c r="BW345" s="1505"/>
      <c r="BX345" s="1505"/>
      <c r="BY345" s="1505"/>
      <c r="BZ345" s="1505"/>
      <c r="CA345" s="1505"/>
      <c r="CB345" s="1505"/>
      <c r="CC345" s="1505"/>
      <c r="CD345" s="1505"/>
      <c r="CE345" s="1505"/>
      <c r="CF345" s="1505"/>
      <c r="CG345" s="1505"/>
      <c r="CH345" s="1505"/>
      <c r="CI345" s="1505"/>
      <c r="CJ345" s="1505"/>
      <c r="CK345" s="1505"/>
      <c r="CL345" s="1505"/>
      <c r="CM345" s="1505"/>
      <c r="CN345" s="1505"/>
      <c r="CO345" s="1505"/>
      <c r="CP345" s="1505"/>
      <c r="CQ345" s="1505"/>
      <c r="CR345" s="1505"/>
      <c r="CS345" s="1505"/>
      <c r="CT345" s="1505"/>
      <c r="CU345" s="1505"/>
      <c r="CV345" s="1505"/>
      <c r="CW345" s="1505"/>
      <c r="CX345" s="1505"/>
      <c r="CY345" s="1505"/>
      <c r="CZ345" s="1505"/>
      <c r="DA345" s="1505"/>
      <c r="DB345" s="1505"/>
      <c r="DC345" s="1505"/>
      <c r="DD345" s="1505"/>
      <c r="DE345" s="1505"/>
      <c r="DF345" s="1505"/>
      <c r="DG345" s="1505"/>
      <c r="DH345" s="1505"/>
      <c r="DI345" s="1505"/>
      <c r="DJ345" s="1505"/>
      <c r="DK345" s="1505"/>
      <c r="DL345" s="1505"/>
      <c r="DM345" s="1505"/>
      <c r="DN345" s="1505"/>
      <c r="DO345" s="1505"/>
      <c r="DP345" s="1505"/>
      <c r="DQ345" s="1505"/>
      <c r="DR345" s="1505"/>
      <c r="DS345" s="1505"/>
      <c r="DT345" s="1505"/>
      <c r="DU345" s="1505"/>
      <c r="DV345" s="1505"/>
      <c r="DW345" s="1505"/>
      <c r="DX345" s="1505"/>
      <c r="DY345" s="1505"/>
      <c r="DZ345" s="1505"/>
      <c r="EA345" s="1505"/>
    </row>
    <row r="346" spans="1:131" s="1506" customFormat="1">
      <c r="A346" s="1536"/>
      <c r="B346" s="1527" t="s">
        <v>1919</v>
      </c>
      <c r="C346" s="1537" t="s">
        <v>1371</v>
      </c>
      <c r="D346" s="1534">
        <v>1</v>
      </c>
      <c r="E346" s="1538"/>
      <c r="F346" s="1539">
        <f t="shared" si="33"/>
        <v>0</v>
      </c>
      <c r="G346" s="1505"/>
      <c r="H346" s="1505"/>
      <c r="I346" s="1505"/>
      <c r="J346" s="1505"/>
      <c r="K346" s="1505"/>
      <c r="L346" s="1505"/>
      <c r="M346" s="1505"/>
      <c r="N346" s="1505"/>
      <c r="O346" s="1505"/>
      <c r="P346" s="1505"/>
      <c r="Q346" s="1505"/>
      <c r="R346" s="1505"/>
      <c r="S346" s="1505"/>
      <c r="T346" s="1505"/>
      <c r="U346" s="1505"/>
      <c r="V346" s="1505"/>
      <c r="W346" s="1505"/>
      <c r="X346" s="1505"/>
      <c r="Y346" s="1505"/>
      <c r="Z346" s="1505"/>
      <c r="AA346" s="1505"/>
      <c r="AB346" s="1505"/>
      <c r="AC346" s="1505"/>
      <c r="AD346" s="1505"/>
      <c r="AE346" s="1505"/>
      <c r="AF346" s="1505"/>
      <c r="AG346" s="1505"/>
      <c r="AH346" s="1505"/>
      <c r="AI346" s="1505"/>
      <c r="AJ346" s="1505"/>
      <c r="AK346" s="1505"/>
      <c r="AL346" s="1505"/>
      <c r="AM346" s="1505"/>
      <c r="AN346" s="1505"/>
      <c r="AO346" s="1505"/>
      <c r="AP346" s="1505"/>
      <c r="AQ346" s="1505"/>
      <c r="AR346" s="1505"/>
      <c r="AS346" s="1505"/>
      <c r="AT346" s="1505"/>
      <c r="AU346" s="1505"/>
      <c r="AV346" s="1505"/>
      <c r="AW346" s="1505"/>
      <c r="AX346" s="1505"/>
      <c r="AY346" s="1505"/>
      <c r="AZ346" s="1505"/>
      <c r="BA346" s="1505"/>
      <c r="BB346" s="1505"/>
      <c r="BC346" s="1505"/>
      <c r="BD346" s="1505"/>
      <c r="BE346" s="1505"/>
      <c r="BF346" s="1505"/>
      <c r="BG346" s="1505"/>
      <c r="BH346" s="1505"/>
      <c r="BI346" s="1505"/>
      <c r="BJ346" s="1505"/>
      <c r="BK346" s="1505"/>
      <c r="BL346" s="1505"/>
      <c r="BM346" s="1505"/>
      <c r="BN346" s="1505"/>
      <c r="BO346" s="1505"/>
      <c r="BP346" s="1505"/>
      <c r="BQ346" s="1505"/>
      <c r="BR346" s="1505"/>
      <c r="BS346" s="1505"/>
      <c r="BT346" s="1505"/>
      <c r="BU346" s="1505"/>
      <c r="BV346" s="1505"/>
      <c r="BW346" s="1505"/>
      <c r="BX346" s="1505"/>
      <c r="BY346" s="1505"/>
      <c r="BZ346" s="1505"/>
      <c r="CA346" s="1505"/>
      <c r="CB346" s="1505"/>
      <c r="CC346" s="1505"/>
      <c r="CD346" s="1505"/>
      <c r="CE346" s="1505"/>
      <c r="CF346" s="1505"/>
      <c r="CG346" s="1505"/>
      <c r="CH346" s="1505"/>
      <c r="CI346" s="1505"/>
      <c r="CJ346" s="1505"/>
      <c r="CK346" s="1505"/>
      <c r="CL346" s="1505"/>
      <c r="CM346" s="1505"/>
      <c r="CN346" s="1505"/>
      <c r="CO346" s="1505"/>
      <c r="CP346" s="1505"/>
      <c r="CQ346" s="1505"/>
      <c r="CR346" s="1505"/>
      <c r="CS346" s="1505"/>
      <c r="CT346" s="1505"/>
      <c r="CU346" s="1505"/>
      <c r="CV346" s="1505"/>
      <c r="CW346" s="1505"/>
      <c r="CX346" s="1505"/>
      <c r="CY346" s="1505"/>
      <c r="CZ346" s="1505"/>
      <c r="DA346" s="1505"/>
      <c r="DB346" s="1505"/>
      <c r="DC346" s="1505"/>
      <c r="DD346" s="1505"/>
      <c r="DE346" s="1505"/>
      <c r="DF346" s="1505"/>
      <c r="DG346" s="1505"/>
      <c r="DH346" s="1505"/>
      <c r="DI346" s="1505"/>
      <c r="DJ346" s="1505"/>
      <c r="DK346" s="1505"/>
      <c r="DL346" s="1505"/>
      <c r="DM346" s="1505"/>
      <c r="DN346" s="1505"/>
      <c r="DO346" s="1505"/>
      <c r="DP346" s="1505"/>
      <c r="DQ346" s="1505"/>
      <c r="DR346" s="1505"/>
      <c r="DS346" s="1505"/>
      <c r="DT346" s="1505"/>
      <c r="DU346" s="1505"/>
      <c r="DV346" s="1505"/>
      <c r="DW346" s="1505"/>
      <c r="DX346" s="1505"/>
      <c r="DY346" s="1505"/>
      <c r="DZ346" s="1505"/>
      <c r="EA346" s="1505"/>
    </row>
    <row r="347" spans="1:131" s="1506" customFormat="1">
      <c r="A347" s="1536"/>
      <c r="B347" s="1527" t="s">
        <v>1918</v>
      </c>
      <c r="C347" s="1537" t="s">
        <v>1911</v>
      </c>
      <c r="D347" s="1534">
        <v>22</v>
      </c>
      <c r="E347" s="1538"/>
      <c r="F347" s="1539">
        <f t="shared" si="33"/>
        <v>0</v>
      </c>
      <c r="G347" s="1505"/>
      <c r="H347" s="1505"/>
      <c r="I347" s="1505"/>
      <c r="J347" s="1505"/>
      <c r="K347" s="1505"/>
      <c r="L347" s="1505"/>
      <c r="M347" s="1505"/>
      <c r="N347" s="1505"/>
      <c r="O347" s="1505"/>
      <c r="P347" s="1505"/>
      <c r="Q347" s="1505"/>
      <c r="R347" s="1505"/>
      <c r="S347" s="1505"/>
      <c r="T347" s="1505"/>
      <c r="U347" s="1505"/>
      <c r="V347" s="1505"/>
      <c r="W347" s="1505"/>
      <c r="X347" s="1505"/>
      <c r="Y347" s="1505"/>
      <c r="Z347" s="1505"/>
      <c r="AA347" s="1505"/>
      <c r="AB347" s="1505"/>
      <c r="AC347" s="1505"/>
      <c r="AD347" s="1505"/>
      <c r="AE347" s="1505"/>
      <c r="AF347" s="1505"/>
      <c r="AG347" s="1505"/>
      <c r="AH347" s="1505"/>
      <c r="AI347" s="1505"/>
      <c r="AJ347" s="1505"/>
      <c r="AK347" s="1505"/>
      <c r="AL347" s="1505"/>
      <c r="AM347" s="1505"/>
      <c r="AN347" s="1505"/>
      <c r="AO347" s="1505"/>
      <c r="AP347" s="1505"/>
      <c r="AQ347" s="1505"/>
      <c r="AR347" s="1505"/>
      <c r="AS347" s="1505"/>
      <c r="AT347" s="1505"/>
      <c r="AU347" s="1505"/>
      <c r="AV347" s="1505"/>
      <c r="AW347" s="1505"/>
      <c r="AX347" s="1505"/>
      <c r="AY347" s="1505"/>
      <c r="AZ347" s="1505"/>
      <c r="BA347" s="1505"/>
      <c r="BB347" s="1505"/>
      <c r="BC347" s="1505"/>
      <c r="BD347" s="1505"/>
      <c r="BE347" s="1505"/>
      <c r="BF347" s="1505"/>
      <c r="BG347" s="1505"/>
      <c r="BH347" s="1505"/>
      <c r="BI347" s="1505"/>
      <c r="BJ347" s="1505"/>
      <c r="BK347" s="1505"/>
      <c r="BL347" s="1505"/>
      <c r="BM347" s="1505"/>
      <c r="BN347" s="1505"/>
      <c r="BO347" s="1505"/>
      <c r="BP347" s="1505"/>
      <c r="BQ347" s="1505"/>
      <c r="BR347" s="1505"/>
      <c r="BS347" s="1505"/>
      <c r="BT347" s="1505"/>
      <c r="BU347" s="1505"/>
      <c r="BV347" s="1505"/>
      <c r="BW347" s="1505"/>
      <c r="BX347" s="1505"/>
      <c r="BY347" s="1505"/>
      <c r="BZ347" s="1505"/>
      <c r="CA347" s="1505"/>
      <c r="CB347" s="1505"/>
      <c r="CC347" s="1505"/>
      <c r="CD347" s="1505"/>
      <c r="CE347" s="1505"/>
      <c r="CF347" s="1505"/>
      <c r="CG347" s="1505"/>
      <c r="CH347" s="1505"/>
      <c r="CI347" s="1505"/>
      <c r="CJ347" s="1505"/>
      <c r="CK347" s="1505"/>
      <c r="CL347" s="1505"/>
      <c r="CM347" s="1505"/>
      <c r="CN347" s="1505"/>
      <c r="CO347" s="1505"/>
      <c r="CP347" s="1505"/>
      <c r="CQ347" s="1505"/>
      <c r="CR347" s="1505"/>
      <c r="CS347" s="1505"/>
      <c r="CT347" s="1505"/>
      <c r="CU347" s="1505"/>
      <c r="CV347" s="1505"/>
      <c r="CW347" s="1505"/>
      <c r="CX347" s="1505"/>
      <c r="CY347" s="1505"/>
      <c r="CZ347" s="1505"/>
      <c r="DA347" s="1505"/>
      <c r="DB347" s="1505"/>
      <c r="DC347" s="1505"/>
      <c r="DD347" s="1505"/>
      <c r="DE347" s="1505"/>
      <c r="DF347" s="1505"/>
      <c r="DG347" s="1505"/>
      <c r="DH347" s="1505"/>
      <c r="DI347" s="1505"/>
      <c r="DJ347" s="1505"/>
      <c r="DK347" s="1505"/>
      <c r="DL347" s="1505"/>
      <c r="DM347" s="1505"/>
      <c r="DN347" s="1505"/>
      <c r="DO347" s="1505"/>
      <c r="DP347" s="1505"/>
      <c r="DQ347" s="1505"/>
      <c r="DR347" s="1505"/>
      <c r="DS347" s="1505"/>
      <c r="DT347" s="1505"/>
      <c r="DU347" s="1505"/>
      <c r="DV347" s="1505"/>
      <c r="DW347" s="1505"/>
      <c r="DX347" s="1505"/>
      <c r="DY347" s="1505"/>
      <c r="DZ347" s="1505"/>
      <c r="EA347" s="1505"/>
    </row>
    <row r="348" spans="1:131" s="1506" customFormat="1">
      <c r="A348" s="1536"/>
      <c r="B348" s="1527" t="s">
        <v>1917</v>
      </c>
      <c r="C348" s="1537" t="s">
        <v>35</v>
      </c>
      <c r="D348" s="1534">
        <v>1</v>
      </c>
      <c r="E348" s="1538"/>
      <c r="F348" s="1539">
        <f t="shared" si="33"/>
        <v>0</v>
      </c>
      <c r="G348" s="1505"/>
      <c r="H348" s="1505"/>
      <c r="I348" s="1505"/>
      <c r="J348" s="1505"/>
      <c r="K348" s="1505"/>
      <c r="L348" s="1505"/>
      <c r="M348" s="1505"/>
      <c r="N348" s="1505"/>
      <c r="O348" s="1505"/>
      <c r="P348" s="1505"/>
      <c r="Q348" s="1505"/>
      <c r="R348" s="1505"/>
      <c r="S348" s="1505"/>
      <c r="T348" s="1505"/>
      <c r="U348" s="1505"/>
      <c r="V348" s="1505"/>
      <c r="W348" s="1505"/>
      <c r="X348" s="1505"/>
      <c r="Y348" s="1505"/>
      <c r="Z348" s="1505"/>
      <c r="AA348" s="1505"/>
      <c r="AB348" s="1505"/>
      <c r="AC348" s="1505"/>
      <c r="AD348" s="1505"/>
      <c r="AE348" s="1505"/>
      <c r="AF348" s="1505"/>
      <c r="AG348" s="1505"/>
      <c r="AH348" s="1505"/>
      <c r="AI348" s="1505"/>
      <c r="AJ348" s="1505"/>
      <c r="AK348" s="1505"/>
      <c r="AL348" s="1505"/>
      <c r="AM348" s="1505"/>
      <c r="AN348" s="1505"/>
      <c r="AO348" s="1505"/>
      <c r="AP348" s="1505"/>
      <c r="AQ348" s="1505"/>
      <c r="AR348" s="1505"/>
      <c r="AS348" s="1505"/>
      <c r="AT348" s="1505"/>
      <c r="AU348" s="1505"/>
      <c r="AV348" s="1505"/>
      <c r="AW348" s="1505"/>
      <c r="AX348" s="1505"/>
      <c r="AY348" s="1505"/>
      <c r="AZ348" s="1505"/>
      <c r="BA348" s="1505"/>
      <c r="BB348" s="1505"/>
      <c r="BC348" s="1505"/>
      <c r="BD348" s="1505"/>
      <c r="BE348" s="1505"/>
      <c r="BF348" s="1505"/>
      <c r="BG348" s="1505"/>
      <c r="BH348" s="1505"/>
      <c r="BI348" s="1505"/>
      <c r="BJ348" s="1505"/>
      <c r="BK348" s="1505"/>
      <c r="BL348" s="1505"/>
      <c r="BM348" s="1505"/>
      <c r="BN348" s="1505"/>
      <c r="BO348" s="1505"/>
      <c r="BP348" s="1505"/>
      <c r="BQ348" s="1505"/>
      <c r="BR348" s="1505"/>
      <c r="BS348" s="1505"/>
      <c r="BT348" s="1505"/>
      <c r="BU348" s="1505"/>
      <c r="BV348" s="1505"/>
      <c r="BW348" s="1505"/>
      <c r="BX348" s="1505"/>
      <c r="BY348" s="1505"/>
      <c r="BZ348" s="1505"/>
      <c r="CA348" s="1505"/>
      <c r="CB348" s="1505"/>
      <c r="CC348" s="1505"/>
      <c r="CD348" s="1505"/>
      <c r="CE348" s="1505"/>
      <c r="CF348" s="1505"/>
      <c r="CG348" s="1505"/>
      <c r="CH348" s="1505"/>
      <c r="CI348" s="1505"/>
      <c r="CJ348" s="1505"/>
      <c r="CK348" s="1505"/>
      <c r="CL348" s="1505"/>
      <c r="CM348" s="1505"/>
      <c r="CN348" s="1505"/>
      <c r="CO348" s="1505"/>
      <c r="CP348" s="1505"/>
      <c r="CQ348" s="1505"/>
      <c r="CR348" s="1505"/>
      <c r="CS348" s="1505"/>
      <c r="CT348" s="1505"/>
      <c r="CU348" s="1505"/>
      <c r="CV348" s="1505"/>
      <c r="CW348" s="1505"/>
      <c r="CX348" s="1505"/>
      <c r="CY348" s="1505"/>
      <c r="CZ348" s="1505"/>
      <c r="DA348" s="1505"/>
      <c r="DB348" s="1505"/>
      <c r="DC348" s="1505"/>
      <c r="DD348" s="1505"/>
      <c r="DE348" s="1505"/>
      <c r="DF348" s="1505"/>
      <c r="DG348" s="1505"/>
      <c r="DH348" s="1505"/>
      <c r="DI348" s="1505"/>
      <c r="DJ348" s="1505"/>
      <c r="DK348" s="1505"/>
      <c r="DL348" s="1505"/>
      <c r="DM348" s="1505"/>
      <c r="DN348" s="1505"/>
      <c r="DO348" s="1505"/>
      <c r="DP348" s="1505"/>
      <c r="DQ348" s="1505"/>
      <c r="DR348" s="1505"/>
      <c r="DS348" s="1505"/>
      <c r="DT348" s="1505"/>
      <c r="DU348" s="1505"/>
      <c r="DV348" s="1505"/>
      <c r="DW348" s="1505"/>
      <c r="DX348" s="1505"/>
      <c r="DY348" s="1505"/>
      <c r="DZ348" s="1505"/>
      <c r="EA348" s="1505"/>
    </row>
    <row r="349" spans="1:131" s="1506" customFormat="1">
      <c r="A349" s="1536"/>
      <c r="B349" s="1527" t="s">
        <v>1916</v>
      </c>
      <c r="C349" s="1537" t="s">
        <v>1371</v>
      </c>
      <c r="D349" s="1534">
        <v>10</v>
      </c>
      <c r="E349" s="1538"/>
      <c r="F349" s="1539">
        <f t="shared" si="33"/>
        <v>0</v>
      </c>
      <c r="G349" s="1505"/>
      <c r="H349" s="1505"/>
      <c r="I349" s="1505"/>
      <c r="J349" s="1505"/>
      <c r="K349" s="1505"/>
      <c r="L349" s="1505"/>
      <c r="M349" s="1505"/>
      <c r="N349" s="1505"/>
      <c r="O349" s="1505"/>
      <c r="P349" s="1505"/>
      <c r="Q349" s="1505"/>
      <c r="R349" s="1505"/>
      <c r="S349" s="1505"/>
      <c r="T349" s="1505"/>
      <c r="U349" s="1505"/>
      <c r="V349" s="1505"/>
      <c r="W349" s="1505"/>
      <c r="X349" s="1505"/>
      <c r="Y349" s="1505"/>
      <c r="Z349" s="1505"/>
      <c r="AA349" s="1505"/>
      <c r="AB349" s="1505"/>
      <c r="AC349" s="1505"/>
      <c r="AD349" s="1505"/>
      <c r="AE349" s="1505"/>
      <c r="AF349" s="1505"/>
      <c r="AG349" s="1505"/>
      <c r="AH349" s="1505"/>
      <c r="AI349" s="1505"/>
      <c r="AJ349" s="1505"/>
      <c r="AK349" s="1505"/>
      <c r="AL349" s="1505"/>
      <c r="AM349" s="1505"/>
      <c r="AN349" s="1505"/>
      <c r="AO349" s="1505"/>
      <c r="AP349" s="1505"/>
      <c r="AQ349" s="1505"/>
      <c r="AR349" s="1505"/>
      <c r="AS349" s="1505"/>
      <c r="AT349" s="1505"/>
      <c r="AU349" s="1505"/>
      <c r="AV349" s="1505"/>
      <c r="AW349" s="1505"/>
      <c r="AX349" s="1505"/>
      <c r="AY349" s="1505"/>
      <c r="AZ349" s="1505"/>
      <c r="BA349" s="1505"/>
      <c r="BB349" s="1505"/>
      <c r="BC349" s="1505"/>
      <c r="BD349" s="1505"/>
      <c r="BE349" s="1505"/>
      <c r="BF349" s="1505"/>
      <c r="BG349" s="1505"/>
      <c r="BH349" s="1505"/>
      <c r="BI349" s="1505"/>
      <c r="BJ349" s="1505"/>
      <c r="BK349" s="1505"/>
      <c r="BL349" s="1505"/>
      <c r="BM349" s="1505"/>
      <c r="BN349" s="1505"/>
      <c r="BO349" s="1505"/>
      <c r="BP349" s="1505"/>
      <c r="BQ349" s="1505"/>
      <c r="BR349" s="1505"/>
      <c r="BS349" s="1505"/>
      <c r="BT349" s="1505"/>
      <c r="BU349" s="1505"/>
      <c r="BV349" s="1505"/>
      <c r="BW349" s="1505"/>
      <c r="BX349" s="1505"/>
      <c r="BY349" s="1505"/>
      <c r="BZ349" s="1505"/>
      <c r="CA349" s="1505"/>
      <c r="CB349" s="1505"/>
      <c r="CC349" s="1505"/>
      <c r="CD349" s="1505"/>
      <c r="CE349" s="1505"/>
      <c r="CF349" s="1505"/>
      <c r="CG349" s="1505"/>
      <c r="CH349" s="1505"/>
      <c r="CI349" s="1505"/>
      <c r="CJ349" s="1505"/>
      <c r="CK349" s="1505"/>
      <c r="CL349" s="1505"/>
      <c r="CM349" s="1505"/>
      <c r="CN349" s="1505"/>
      <c r="CO349" s="1505"/>
      <c r="CP349" s="1505"/>
      <c r="CQ349" s="1505"/>
      <c r="CR349" s="1505"/>
      <c r="CS349" s="1505"/>
      <c r="CT349" s="1505"/>
      <c r="CU349" s="1505"/>
      <c r="CV349" s="1505"/>
      <c r="CW349" s="1505"/>
      <c r="CX349" s="1505"/>
      <c r="CY349" s="1505"/>
      <c r="CZ349" s="1505"/>
      <c r="DA349" s="1505"/>
      <c r="DB349" s="1505"/>
      <c r="DC349" s="1505"/>
      <c r="DD349" s="1505"/>
      <c r="DE349" s="1505"/>
      <c r="DF349" s="1505"/>
      <c r="DG349" s="1505"/>
      <c r="DH349" s="1505"/>
      <c r="DI349" s="1505"/>
      <c r="DJ349" s="1505"/>
      <c r="DK349" s="1505"/>
      <c r="DL349" s="1505"/>
      <c r="DM349" s="1505"/>
      <c r="DN349" s="1505"/>
      <c r="DO349" s="1505"/>
      <c r="DP349" s="1505"/>
      <c r="DQ349" s="1505"/>
      <c r="DR349" s="1505"/>
      <c r="DS349" s="1505"/>
      <c r="DT349" s="1505"/>
      <c r="DU349" s="1505"/>
      <c r="DV349" s="1505"/>
      <c r="DW349" s="1505"/>
      <c r="DX349" s="1505"/>
      <c r="DY349" s="1505"/>
      <c r="DZ349" s="1505"/>
      <c r="EA349" s="1505"/>
    </row>
    <row r="350" spans="1:131" s="1506" customFormat="1">
      <c r="A350" s="1536"/>
      <c r="B350" s="1527" t="s">
        <v>1915</v>
      </c>
      <c r="C350" s="1537" t="s">
        <v>35</v>
      </c>
      <c r="D350" s="1534">
        <v>1</v>
      </c>
      <c r="E350" s="1538"/>
      <c r="F350" s="1539">
        <f t="shared" si="33"/>
        <v>0</v>
      </c>
      <c r="G350" s="1505"/>
      <c r="H350" s="1505"/>
      <c r="I350" s="1505"/>
      <c r="J350" s="1505"/>
      <c r="K350" s="1505"/>
      <c r="L350" s="1505"/>
      <c r="M350" s="1505"/>
      <c r="N350" s="1505"/>
      <c r="O350" s="1505"/>
      <c r="P350" s="1505"/>
      <c r="Q350" s="1505"/>
      <c r="R350" s="1505"/>
      <c r="S350" s="1505"/>
      <c r="T350" s="1505"/>
      <c r="U350" s="1505"/>
      <c r="V350" s="1505"/>
      <c r="W350" s="1505"/>
      <c r="X350" s="1505"/>
      <c r="Y350" s="1505"/>
      <c r="Z350" s="1505"/>
      <c r="AA350" s="1505"/>
      <c r="AB350" s="1505"/>
      <c r="AC350" s="1505"/>
      <c r="AD350" s="1505"/>
      <c r="AE350" s="1505"/>
      <c r="AF350" s="1505"/>
      <c r="AG350" s="1505"/>
      <c r="AH350" s="1505"/>
      <c r="AI350" s="1505"/>
      <c r="AJ350" s="1505"/>
      <c r="AK350" s="1505"/>
      <c r="AL350" s="1505"/>
      <c r="AM350" s="1505"/>
      <c r="AN350" s="1505"/>
      <c r="AO350" s="1505"/>
      <c r="AP350" s="1505"/>
      <c r="AQ350" s="1505"/>
      <c r="AR350" s="1505"/>
      <c r="AS350" s="1505"/>
      <c r="AT350" s="1505"/>
      <c r="AU350" s="1505"/>
      <c r="AV350" s="1505"/>
      <c r="AW350" s="1505"/>
      <c r="AX350" s="1505"/>
      <c r="AY350" s="1505"/>
      <c r="AZ350" s="1505"/>
      <c r="BA350" s="1505"/>
      <c r="BB350" s="1505"/>
      <c r="BC350" s="1505"/>
      <c r="BD350" s="1505"/>
      <c r="BE350" s="1505"/>
      <c r="BF350" s="1505"/>
      <c r="BG350" s="1505"/>
      <c r="BH350" s="1505"/>
      <c r="BI350" s="1505"/>
      <c r="BJ350" s="1505"/>
      <c r="BK350" s="1505"/>
      <c r="BL350" s="1505"/>
      <c r="BM350" s="1505"/>
      <c r="BN350" s="1505"/>
      <c r="BO350" s="1505"/>
      <c r="BP350" s="1505"/>
      <c r="BQ350" s="1505"/>
      <c r="BR350" s="1505"/>
      <c r="BS350" s="1505"/>
      <c r="BT350" s="1505"/>
      <c r="BU350" s="1505"/>
      <c r="BV350" s="1505"/>
      <c r="BW350" s="1505"/>
      <c r="BX350" s="1505"/>
      <c r="BY350" s="1505"/>
      <c r="BZ350" s="1505"/>
      <c r="CA350" s="1505"/>
      <c r="CB350" s="1505"/>
      <c r="CC350" s="1505"/>
      <c r="CD350" s="1505"/>
      <c r="CE350" s="1505"/>
      <c r="CF350" s="1505"/>
      <c r="CG350" s="1505"/>
      <c r="CH350" s="1505"/>
      <c r="CI350" s="1505"/>
      <c r="CJ350" s="1505"/>
      <c r="CK350" s="1505"/>
      <c r="CL350" s="1505"/>
      <c r="CM350" s="1505"/>
      <c r="CN350" s="1505"/>
      <c r="CO350" s="1505"/>
      <c r="CP350" s="1505"/>
      <c r="CQ350" s="1505"/>
      <c r="CR350" s="1505"/>
      <c r="CS350" s="1505"/>
      <c r="CT350" s="1505"/>
      <c r="CU350" s="1505"/>
      <c r="CV350" s="1505"/>
      <c r="CW350" s="1505"/>
      <c r="CX350" s="1505"/>
      <c r="CY350" s="1505"/>
      <c r="CZ350" s="1505"/>
      <c r="DA350" s="1505"/>
      <c r="DB350" s="1505"/>
      <c r="DC350" s="1505"/>
      <c r="DD350" s="1505"/>
      <c r="DE350" s="1505"/>
      <c r="DF350" s="1505"/>
      <c r="DG350" s="1505"/>
      <c r="DH350" s="1505"/>
      <c r="DI350" s="1505"/>
      <c r="DJ350" s="1505"/>
      <c r="DK350" s="1505"/>
      <c r="DL350" s="1505"/>
      <c r="DM350" s="1505"/>
      <c r="DN350" s="1505"/>
      <c r="DO350" s="1505"/>
      <c r="DP350" s="1505"/>
      <c r="DQ350" s="1505"/>
      <c r="DR350" s="1505"/>
      <c r="DS350" s="1505"/>
      <c r="DT350" s="1505"/>
      <c r="DU350" s="1505"/>
      <c r="DV350" s="1505"/>
      <c r="DW350" s="1505"/>
      <c r="DX350" s="1505"/>
      <c r="DY350" s="1505"/>
      <c r="DZ350" s="1505"/>
      <c r="EA350" s="1505"/>
    </row>
    <row r="351" spans="1:131" s="1506" customFormat="1">
      <c r="A351" s="1536"/>
      <c r="B351" s="1527" t="s">
        <v>1914</v>
      </c>
      <c r="C351" s="1537" t="s">
        <v>35</v>
      </c>
      <c r="D351" s="1534">
        <v>1</v>
      </c>
      <c r="E351" s="1538"/>
      <c r="F351" s="1539">
        <f t="shared" si="33"/>
        <v>0</v>
      </c>
      <c r="G351" s="1505"/>
      <c r="H351" s="1505"/>
      <c r="I351" s="1505"/>
      <c r="J351" s="1505"/>
      <c r="K351" s="1505"/>
      <c r="L351" s="1505"/>
      <c r="M351" s="1505"/>
      <c r="N351" s="1505"/>
      <c r="O351" s="1505"/>
      <c r="P351" s="1505"/>
      <c r="Q351" s="1505"/>
      <c r="R351" s="1505"/>
      <c r="S351" s="1505"/>
      <c r="T351" s="1505"/>
      <c r="U351" s="1505"/>
      <c r="V351" s="1505"/>
      <c r="W351" s="1505"/>
      <c r="X351" s="1505"/>
      <c r="Y351" s="1505"/>
      <c r="Z351" s="1505"/>
      <c r="AA351" s="1505"/>
      <c r="AB351" s="1505"/>
      <c r="AC351" s="1505"/>
      <c r="AD351" s="1505"/>
      <c r="AE351" s="1505"/>
      <c r="AF351" s="1505"/>
      <c r="AG351" s="1505"/>
      <c r="AH351" s="1505"/>
      <c r="AI351" s="1505"/>
      <c r="AJ351" s="1505"/>
      <c r="AK351" s="1505"/>
      <c r="AL351" s="1505"/>
      <c r="AM351" s="1505"/>
      <c r="AN351" s="1505"/>
      <c r="AO351" s="1505"/>
      <c r="AP351" s="1505"/>
      <c r="AQ351" s="1505"/>
      <c r="AR351" s="1505"/>
      <c r="AS351" s="1505"/>
      <c r="AT351" s="1505"/>
      <c r="AU351" s="1505"/>
      <c r="AV351" s="1505"/>
      <c r="AW351" s="1505"/>
      <c r="AX351" s="1505"/>
      <c r="AY351" s="1505"/>
      <c r="AZ351" s="1505"/>
      <c r="BA351" s="1505"/>
      <c r="BB351" s="1505"/>
      <c r="BC351" s="1505"/>
      <c r="BD351" s="1505"/>
      <c r="BE351" s="1505"/>
      <c r="BF351" s="1505"/>
      <c r="BG351" s="1505"/>
      <c r="BH351" s="1505"/>
      <c r="BI351" s="1505"/>
      <c r="BJ351" s="1505"/>
      <c r="BK351" s="1505"/>
      <c r="BL351" s="1505"/>
      <c r="BM351" s="1505"/>
      <c r="BN351" s="1505"/>
      <c r="BO351" s="1505"/>
      <c r="BP351" s="1505"/>
      <c r="BQ351" s="1505"/>
      <c r="BR351" s="1505"/>
      <c r="BS351" s="1505"/>
      <c r="BT351" s="1505"/>
      <c r="BU351" s="1505"/>
      <c r="BV351" s="1505"/>
      <c r="BW351" s="1505"/>
      <c r="BX351" s="1505"/>
      <c r="BY351" s="1505"/>
      <c r="BZ351" s="1505"/>
      <c r="CA351" s="1505"/>
      <c r="CB351" s="1505"/>
      <c r="CC351" s="1505"/>
      <c r="CD351" s="1505"/>
      <c r="CE351" s="1505"/>
      <c r="CF351" s="1505"/>
      <c r="CG351" s="1505"/>
      <c r="CH351" s="1505"/>
      <c r="CI351" s="1505"/>
      <c r="CJ351" s="1505"/>
      <c r="CK351" s="1505"/>
      <c r="CL351" s="1505"/>
      <c r="CM351" s="1505"/>
      <c r="CN351" s="1505"/>
      <c r="CO351" s="1505"/>
      <c r="CP351" s="1505"/>
      <c r="CQ351" s="1505"/>
      <c r="CR351" s="1505"/>
      <c r="CS351" s="1505"/>
      <c r="CT351" s="1505"/>
      <c r="CU351" s="1505"/>
      <c r="CV351" s="1505"/>
      <c r="CW351" s="1505"/>
      <c r="CX351" s="1505"/>
      <c r="CY351" s="1505"/>
      <c r="CZ351" s="1505"/>
      <c r="DA351" s="1505"/>
      <c r="DB351" s="1505"/>
      <c r="DC351" s="1505"/>
      <c r="DD351" s="1505"/>
      <c r="DE351" s="1505"/>
      <c r="DF351" s="1505"/>
      <c r="DG351" s="1505"/>
      <c r="DH351" s="1505"/>
      <c r="DI351" s="1505"/>
      <c r="DJ351" s="1505"/>
      <c r="DK351" s="1505"/>
      <c r="DL351" s="1505"/>
      <c r="DM351" s="1505"/>
      <c r="DN351" s="1505"/>
      <c r="DO351" s="1505"/>
      <c r="DP351" s="1505"/>
      <c r="DQ351" s="1505"/>
      <c r="DR351" s="1505"/>
      <c r="DS351" s="1505"/>
      <c r="DT351" s="1505"/>
      <c r="DU351" s="1505"/>
      <c r="DV351" s="1505"/>
      <c r="DW351" s="1505"/>
      <c r="DX351" s="1505"/>
      <c r="DY351" s="1505"/>
      <c r="DZ351" s="1505"/>
      <c r="EA351" s="1505"/>
    </row>
    <row r="352" spans="1:131" s="1506" customFormat="1">
      <c r="A352" s="1536"/>
      <c r="B352" s="1527" t="s">
        <v>1913</v>
      </c>
      <c r="C352" s="1537" t="s">
        <v>35</v>
      </c>
      <c r="D352" s="1534">
        <v>1</v>
      </c>
      <c r="E352" s="1538"/>
      <c r="F352" s="1539">
        <f t="shared" si="33"/>
        <v>0</v>
      </c>
      <c r="G352" s="1505"/>
      <c r="H352" s="1505"/>
      <c r="I352" s="1505"/>
      <c r="J352" s="1505"/>
      <c r="K352" s="1505"/>
      <c r="L352" s="1505"/>
      <c r="M352" s="1505"/>
      <c r="N352" s="1505"/>
      <c r="O352" s="1505"/>
      <c r="P352" s="1505"/>
      <c r="Q352" s="1505"/>
      <c r="R352" s="1505"/>
      <c r="S352" s="1505"/>
      <c r="T352" s="1505"/>
      <c r="U352" s="1505"/>
      <c r="V352" s="1505"/>
      <c r="W352" s="1505"/>
      <c r="X352" s="1505"/>
      <c r="Y352" s="1505"/>
      <c r="Z352" s="1505"/>
      <c r="AA352" s="1505"/>
      <c r="AB352" s="1505"/>
      <c r="AC352" s="1505"/>
      <c r="AD352" s="1505"/>
      <c r="AE352" s="1505"/>
      <c r="AF352" s="1505"/>
      <c r="AG352" s="1505"/>
      <c r="AH352" s="1505"/>
      <c r="AI352" s="1505"/>
      <c r="AJ352" s="1505"/>
      <c r="AK352" s="1505"/>
      <c r="AL352" s="1505"/>
      <c r="AM352" s="1505"/>
      <c r="AN352" s="1505"/>
      <c r="AO352" s="1505"/>
      <c r="AP352" s="1505"/>
      <c r="AQ352" s="1505"/>
      <c r="AR352" s="1505"/>
      <c r="AS352" s="1505"/>
      <c r="AT352" s="1505"/>
      <c r="AU352" s="1505"/>
      <c r="AV352" s="1505"/>
      <c r="AW352" s="1505"/>
      <c r="AX352" s="1505"/>
      <c r="AY352" s="1505"/>
      <c r="AZ352" s="1505"/>
      <c r="BA352" s="1505"/>
      <c r="BB352" s="1505"/>
      <c r="BC352" s="1505"/>
      <c r="BD352" s="1505"/>
      <c r="BE352" s="1505"/>
      <c r="BF352" s="1505"/>
      <c r="BG352" s="1505"/>
      <c r="BH352" s="1505"/>
      <c r="BI352" s="1505"/>
      <c r="BJ352" s="1505"/>
      <c r="BK352" s="1505"/>
      <c r="BL352" s="1505"/>
      <c r="BM352" s="1505"/>
      <c r="BN352" s="1505"/>
      <c r="BO352" s="1505"/>
      <c r="BP352" s="1505"/>
      <c r="BQ352" s="1505"/>
      <c r="BR352" s="1505"/>
      <c r="BS352" s="1505"/>
      <c r="BT352" s="1505"/>
      <c r="BU352" s="1505"/>
      <c r="BV352" s="1505"/>
      <c r="BW352" s="1505"/>
      <c r="BX352" s="1505"/>
      <c r="BY352" s="1505"/>
      <c r="BZ352" s="1505"/>
      <c r="CA352" s="1505"/>
      <c r="CB352" s="1505"/>
      <c r="CC352" s="1505"/>
      <c r="CD352" s="1505"/>
      <c r="CE352" s="1505"/>
      <c r="CF352" s="1505"/>
      <c r="CG352" s="1505"/>
      <c r="CH352" s="1505"/>
      <c r="CI352" s="1505"/>
      <c r="CJ352" s="1505"/>
      <c r="CK352" s="1505"/>
      <c r="CL352" s="1505"/>
      <c r="CM352" s="1505"/>
      <c r="CN352" s="1505"/>
      <c r="CO352" s="1505"/>
      <c r="CP352" s="1505"/>
      <c r="CQ352" s="1505"/>
      <c r="CR352" s="1505"/>
      <c r="CS352" s="1505"/>
      <c r="CT352" s="1505"/>
      <c r="CU352" s="1505"/>
      <c r="CV352" s="1505"/>
      <c r="CW352" s="1505"/>
      <c r="CX352" s="1505"/>
      <c r="CY352" s="1505"/>
      <c r="CZ352" s="1505"/>
      <c r="DA352" s="1505"/>
      <c r="DB352" s="1505"/>
      <c r="DC352" s="1505"/>
      <c r="DD352" s="1505"/>
      <c r="DE352" s="1505"/>
      <c r="DF352" s="1505"/>
      <c r="DG352" s="1505"/>
      <c r="DH352" s="1505"/>
      <c r="DI352" s="1505"/>
      <c r="DJ352" s="1505"/>
      <c r="DK352" s="1505"/>
      <c r="DL352" s="1505"/>
      <c r="DM352" s="1505"/>
      <c r="DN352" s="1505"/>
      <c r="DO352" s="1505"/>
      <c r="DP352" s="1505"/>
      <c r="DQ352" s="1505"/>
      <c r="DR352" s="1505"/>
      <c r="DS352" s="1505"/>
      <c r="DT352" s="1505"/>
      <c r="DU352" s="1505"/>
      <c r="DV352" s="1505"/>
      <c r="DW352" s="1505"/>
      <c r="DX352" s="1505"/>
      <c r="DY352" s="1505"/>
      <c r="DZ352" s="1505"/>
      <c r="EA352" s="1505"/>
    </row>
    <row r="353" spans="1:131" s="1506" customFormat="1">
      <c r="A353" s="1536"/>
      <c r="B353" s="1527" t="s">
        <v>1912</v>
      </c>
      <c r="C353" s="1537" t="s">
        <v>1911</v>
      </c>
      <c r="D353" s="1534">
        <v>22</v>
      </c>
      <c r="E353" s="1538"/>
      <c r="F353" s="1539">
        <f t="shared" si="33"/>
        <v>0</v>
      </c>
      <c r="G353" s="1505"/>
      <c r="H353" s="1505"/>
      <c r="I353" s="1505"/>
      <c r="J353" s="1505"/>
      <c r="K353" s="1505"/>
      <c r="L353" s="1505"/>
      <c r="M353" s="1505"/>
      <c r="N353" s="1505"/>
      <c r="O353" s="1505"/>
      <c r="P353" s="1505"/>
      <c r="Q353" s="1505"/>
      <c r="R353" s="1505"/>
      <c r="S353" s="1505"/>
      <c r="T353" s="1505"/>
      <c r="U353" s="1505"/>
      <c r="V353" s="1505"/>
      <c r="W353" s="1505"/>
      <c r="X353" s="1505"/>
      <c r="Y353" s="1505"/>
      <c r="Z353" s="1505"/>
      <c r="AA353" s="1505"/>
      <c r="AB353" s="1505"/>
      <c r="AC353" s="1505"/>
      <c r="AD353" s="1505"/>
      <c r="AE353" s="1505"/>
      <c r="AF353" s="1505"/>
      <c r="AG353" s="1505"/>
      <c r="AH353" s="1505"/>
      <c r="AI353" s="1505"/>
      <c r="AJ353" s="1505"/>
      <c r="AK353" s="1505"/>
      <c r="AL353" s="1505"/>
      <c r="AM353" s="1505"/>
      <c r="AN353" s="1505"/>
      <c r="AO353" s="1505"/>
      <c r="AP353" s="1505"/>
      <c r="AQ353" s="1505"/>
      <c r="AR353" s="1505"/>
      <c r="AS353" s="1505"/>
      <c r="AT353" s="1505"/>
      <c r="AU353" s="1505"/>
      <c r="AV353" s="1505"/>
      <c r="AW353" s="1505"/>
      <c r="AX353" s="1505"/>
      <c r="AY353" s="1505"/>
      <c r="AZ353" s="1505"/>
      <c r="BA353" s="1505"/>
      <c r="BB353" s="1505"/>
      <c r="BC353" s="1505"/>
      <c r="BD353" s="1505"/>
      <c r="BE353" s="1505"/>
      <c r="BF353" s="1505"/>
      <c r="BG353" s="1505"/>
      <c r="BH353" s="1505"/>
      <c r="BI353" s="1505"/>
      <c r="BJ353" s="1505"/>
      <c r="BK353" s="1505"/>
      <c r="BL353" s="1505"/>
      <c r="BM353" s="1505"/>
      <c r="BN353" s="1505"/>
      <c r="BO353" s="1505"/>
      <c r="BP353" s="1505"/>
      <c r="BQ353" s="1505"/>
      <c r="BR353" s="1505"/>
      <c r="BS353" s="1505"/>
      <c r="BT353" s="1505"/>
      <c r="BU353" s="1505"/>
      <c r="BV353" s="1505"/>
      <c r="BW353" s="1505"/>
      <c r="BX353" s="1505"/>
      <c r="BY353" s="1505"/>
      <c r="BZ353" s="1505"/>
      <c r="CA353" s="1505"/>
      <c r="CB353" s="1505"/>
      <c r="CC353" s="1505"/>
      <c r="CD353" s="1505"/>
      <c r="CE353" s="1505"/>
      <c r="CF353" s="1505"/>
      <c r="CG353" s="1505"/>
      <c r="CH353" s="1505"/>
      <c r="CI353" s="1505"/>
      <c r="CJ353" s="1505"/>
      <c r="CK353" s="1505"/>
      <c r="CL353" s="1505"/>
      <c r="CM353" s="1505"/>
      <c r="CN353" s="1505"/>
      <c r="CO353" s="1505"/>
      <c r="CP353" s="1505"/>
      <c r="CQ353" s="1505"/>
      <c r="CR353" s="1505"/>
      <c r="CS353" s="1505"/>
      <c r="CT353" s="1505"/>
      <c r="CU353" s="1505"/>
      <c r="CV353" s="1505"/>
      <c r="CW353" s="1505"/>
      <c r="CX353" s="1505"/>
      <c r="CY353" s="1505"/>
      <c r="CZ353" s="1505"/>
      <c r="DA353" s="1505"/>
      <c r="DB353" s="1505"/>
      <c r="DC353" s="1505"/>
      <c r="DD353" s="1505"/>
      <c r="DE353" s="1505"/>
      <c r="DF353" s="1505"/>
      <c r="DG353" s="1505"/>
      <c r="DH353" s="1505"/>
      <c r="DI353" s="1505"/>
      <c r="DJ353" s="1505"/>
      <c r="DK353" s="1505"/>
      <c r="DL353" s="1505"/>
      <c r="DM353" s="1505"/>
      <c r="DN353" s="1505"/>
      <c r="DO353" s="1505"/>
      <c r="DP353" s="1505"/>
      <c r="DQ353" s="1505"/>
      <c r="DR353" s="1505"/>
      <c r="DS353" s="1505"/>
      <c r="DT353" s="1505"/>
      <c r="DU353" s="1505"/>
      <c r="DV353" s="1505"/>
      <c r="DW353" s="1505"/>
      <c r="DX353" s="1505"/>
      <c r="DY353" s="1505"/>
      <c r="DZ353" s="1505"/>
      <c r="EA353" s="1505"/>
    </row>
    <row r="354" spans="1:131" s="1506" customFormat="1">
      <c r="A354" s="1513"/>
      <c r="B354" s="1526"/>
      <c r="C354" s="1515"/>
      <c r="D354" s="1516"/>
      <c r="E354" s="1517"/>
      <c r="F354" s="1518"/>
      <c r="G354" s="1505"/>
      <c r="H354" s="1505"/>
      <c r="I354" s="1505"/>
      <c r="J354" s="1505"/>
      <c r="K354" s="1505"/>
      <c r="L354" s="1505"/>
      <c r="M354" s="1505"/>
      <c r="N354" s="1505"/>
      <c r="O354" s="1505"/>
      <c r="P354" s="1505"/>
      <c r="Q354" s="1505"/>
      <c r="R354" s="1505"/>
      <c r="S354" s="1505"/>
      <c r="T354" s="1505"/>
      <c r="U354" s="1505"/>
      <c r="V354" s="1505"/>
      <c r="W354" s="1505"/>
      <c r="X354" s="1505"/>
      <c r="Y354" s="1505"/>
      <c r="Z354" s="1505"/>
      <c r="AA354" s="1505"/>
      <c r="AB354" s="1505"/>
      <c r="AC354" s="1505"/>
      <c r="AD354" s="1505"/>
      <c r="AE354" s="1505"/>
      <c r="AF354" s="1505"/>
      <c r="AG354" s="1505"/>
      <c r="AH354" s="1505"/>
      <c r="AI354" s="1505"/>
      <c r="AJ354" s="1505"/>
      <c r="AK354" s="1505"/>
      <c r="AL354" s="1505"/>
      <c r="AM354" s="1505"/>
      <c r="AN354" s="1505"/>
      <c r="AO354" s="1505"/>
      <c r="AP354" s="1505"/>
      <c r="AQ354" s="1505"/>
      <c r="AR354" s="1505"/>
      <c r="AS354" s="1505"/>
      <c r="AT354" s="1505"/>
      <c r="AU354" s="1505"/>
      <c r="AV354" s="1505"/>
      <c r="AW354" s="1505"/>
      <c r="AX354" s="1505"/>
      <c r="AY354" s="1505"/>
      <c r="AZ354" s="1505"/>
      <c r="BA354" s="1505"/>
      <c r="BB354" s="1505"/>
      <c r="BC354" s="1505"/>
      <c r="BD354" s="1505"/>
      <c r="BE354" s="1505"/>
      <c r="BF354" s="1505"/>
      <c r="BG354" s="1505"/>
      <c r="BH354" s="1505"/>
      <c r="BI354" s="1505"/>
      <c r="BJ354" s="1505"/>
      <c r="BK354" s="1505"/>
      <c r="BL354" s="1505"/>
      <c r="BM354" s="1505"/>
      <c r="BN354" s="1505"/>
      <c r="BO354" s="1505"/>
      <c r="BP354" s="1505"/>
      <c r="BQ354" s="1505"/>
      <c r="BR354" s="1505"/>
      <c r="BS354" s="1505"/>
      <c r="BT354" s="1505"/>
      <c r="BU354" s="1505"/>
      <c r="BV354" s="1505"/>
      <c r="BW354" s="1505"/>
      <c r="BX354" s="1505"/>
      <c r="BY354" s="1505"/>
      <c r="BZ354" s="1505"/>
      <c r="CA354" s="1505"/>
      <c r="CB354" s="1505"/>
      <c r="CC354" s="1505"/>
      <c r="CD354" s="1505"/>
      <c r="CE354" s="1505"/>
      <c r="CF354" s="1505"/>
      <c r="CG354" s="1505"/>
      <c r="CH354" s="1505"/>
      <c r="CI354" s="1505"/>
      <c r="CJ354" s="1505"/>
      <c r="CK354" s="1505"/>
      <c r="CL354" s="1505"/>
      <c r="CM354" s="1505"/>
      <c r="CN354" s="1505"/>
      <c r="CO354" s="1505"/>
      <c r="CP354" s="1505"/>
      <c r="CQ354" s="1505"/>
      <c r="CR354" s="1505"/>
      <c r="CS354" s="1505"/>
      <c r="CT354" s="1505"/>
      <c r="CU354" s="1505"/>
      <c r="CV354" s="1505"/>
      <c r="CW354" s="1505"/>
      <c r="CX354" s="1505"/>
      <c r="CY354" s="1505"/>
      <c r="CZ354" s="1505"/>
      <c r="DA354" s="1505"/>
      <c r="DB354" s="1505"/>
      <c r="DC354" s="1505"/>
      <c r="DD354" s="1505"/>
      <c r="DE354" s="1505"/>
      <c r="DF354" s="1505"/>
      <c r="DG354" s="1505"/>
      <c r="DH354" s="1505"/>
      <c r="DI354" s="1505"/>
      <c r="DJ354" s="1505"/>
      <c r="DK354" s="1505"/>
      <c r="DL354" s="1505"/>
      <c r="DM354" s="1505"/>
      <c r="DN354" s="1505"/>
      <c r="DO354" s="1505"/>
      <c r="DP354" s="1505"/>
      <c r="DQ354" s="1505"/>
      <c r="DR354" s="1505"/>
      <c r="DS354" s="1505"/>
      <c r="DT354" s="1505"/>
      <c r="DU354" s="1505"/>
      <c r="DV354" s="1505"/>
      <c r="DW354" s="1505"/>
      <c r="DX354" s="1505"/>
      <c r="DY354" s="1505"/>
      <c r="DZ354" s="1505"/>
      <c r="EA354" s="1505"/>
    </row>
    <row r="355" spans="1:131" s="1506" customFormat="1">
      <c r="A355" s="1519"/>
      <c r="B355" s="1520" t="s">
        <v>1910</v>
      </c>
      <c r="C355" s="1470"/>
      <c r="D355" s="1471"/>
      <c r="E355" s="1472"/>
      <c r="F355" s="1473">
        <f>SUM(F306:F353)</f>
        <v>0</v>
      </c>
      <c r="G355" s="1505"/>
      <c r="H355" s="1505"/>
      <c r="I355" s="1505"/>
      <c r="J355" s="1505"/>
      <c r="K355" s="1505"/>
      <c r="L355" s="1505"/>
      <c r="M355" s="1505"/>
      <c r="N355" s="1505"/>
      <c r="O355" s="1505"/>
      <c r="P355" s="1505"/>
      <c r="Q355" s="1505"/>
      <c r="R355" s="1505"/>
      <c r="S355" s="1505"/>
      <c r="T355" s="1505"/>
      <c r="U355" s="1505"/>
      <c r="V355" s="1505"/>
      <c r="W355" s="1505"/>
      <c r="X355" s="1505"/>
      <c r="Y355" s="1505"/>
      <c r="Z355" s="1505"/>
      <c r="AA355" s="1505"/>
      <c r="AB355" s="1505"/>
      <c r="AC355" s="1505"/>
      <c r="AD355" s="1505"/>
      <c r="AE355" s="1505"/>
      <c r="AF355" s="1505"/>
      <c r="AG355" s="1505"/>
      <c r="AH355" s="1505"/>
      <c r="AI355" s="1505"/>
      <c r="AJ355" s="1505"/>
      <c r="AK355" s="1505"/>
      <c r="AL355" s="1505"/>
      <c r="AM355" s="1505"/>
      <c r="AN355" s="1505"/>
      <c r="AO355" s="1505"/>
      <c r="AP355" s="1505"/>
      <c r="AQ355" s="1505"/>
      <c r="AR355" s="1505"/>
      <c r="AS355" s="1505"/>
      <c r="AT355" s="1505"/>
      <c r="AU355" s="1505"/>
      <c r="AV355" s="1505"/>
      <c r="AW355" s="1505"/>
      <c r="AX355" s="1505"/>
      <c r="AY355" s="1505"/>
      <c r="AZ355" s="1505"/>
      <c r="BA355" s="1505"/>
      <c r="BB355" s="1505"/>
      <c r="BC355" s="1505"/>
      <c r="BD355" s="1505"/>
      <c r="BE355" s="1505"/>
      <c r="BF355" s="1505"/>
      <c r="BG355" s="1505"/>
      <c r="BH355" s="1505"/>
      <c r="BI355" s="1505"/>
      <c r="BJ355" s="1505"/>
      <c r="BK355" s="1505"/>
      <c r="BL355" s="1505"/>
      <c r="BM355" s="1505"/>
      <c r="BN355" s="1505"/>
      <c r="BO355" s="1505"/>
      <c r="BP355" s="1505"/>
      <c r="BQ355" s="1505"/>
      <c r="BR355" s="1505"/>
      <c r="BS355" s="1505"/>
      <c r="BT355" s="1505"/>
      <c r="BU355" s="1505"/>
      <c r="BV355" s="1505"/>
      <c r="BW355" s="1505"/>
      <c r="BX355" s="1505"/>
      <c r="BY355" s="1505"/>
      <c r="BZ355" s="1505"/>
      <c r="CA355" s="1505"/>
      <c r="CB355" s="1505"/>
      <c r="CC355" s="1505"/>
      <c r="CD355" s="1505"/>
      <c r="CE355" s="1505"/>
      <c r="CF355" s="1505"/>
      <c r="CG355" s="1505"/>
      <c r="CH355" s="1505"/>
      <c r="CI355" s="1505"/>
      <c r="CJ355" s="1505"/>
      <c r="CK355" s="1505"/>
      <c r="CL355" s="1505"/>
      <c r="CM355" s="1505"/>
      <c r="CN355" s="1505"/>
      <c r="CO355" s="1505"/>
      <c r="CP355" s="1505"/>
      <c r="CQ355" s="1505"/>
      <c r="CR355" s="1505"/>
      <c r="CS355" s="1505"/>
      <c r="CT355" s="1505"/>
      <c r="CU355" s="1505"/>
      <c r="CV355" s="1505"/>
      <c r="CW355" s="1505"/>
      <c r="CX355" s="1505"/>
      <c r="CY355" s="1505"/>
      <c r="CZ355" s="1505"/>
      <c r="DA355" s="1505"/>
      <c r="DB355" s="1505"/>
      <c r="DC355" s="1505"/>
      <c r="DD355" s="1505"/>
      <c r="DE355" s="1505"/>
      <c r="DF355" s="1505"/>
      <c r="DG355" s="1505"/>
      <c r="DH355" s="1505"/>
      <c r="DI355" s="1505"/>
      <c r="DJ355" s="1505"/>
      <c r="DK355" s="1505"/>
      <c r="DL355" s="1505"/>
      <c r="DM355" s="1505"/>
      <c r="DN355" s="1505"/>
      <c r="DO355" s="1505"/>
      <c r="DP355" s="1505"/>
      <c r="DQ355" s="1505"/>
      <c r="DR355" s="1505"/>
      <c r="DS355" s="1505"/>
      <c r="DT355" s="1505"/>
      <c r="DU355" s="1505"/>
      <c r="DV355" s="1505"/>
      <c r="DW355" s="1505"/>
      <c r="DX355" s="1505"/>
      <c r="DY355" s="1505"/>
      <c r="DZ355" s="1505"/>
      <c r="EA355" s="1505"/>
    </row>
    <row r="356" spans="1:131" s="1506" customFormat="1">
      <c r="A356" s="1513"/>
      <c r="B356" s="1526"/>
      <c r="C356" s="1515"/>
      <c r="D356" s="1516"/>
      <c r="E356" s="1517"/>
      <c r="F356" s="1518"/>
      <c r="G356" s="1505"/>
      <c r="H356" s="1505"/>
      <c r="I356" s="1505"/>
      <c r="J356" s="1505"/>
      <c r="K356" s="1505"/>
      <c r="L356" s="1505"/>
      <c r="M356" s="1505"/>
      <c r="N356" s="1505"/>
      <c r="O356" s="1505"/>
      <c r="P356" s="1505"/>
      <c r="Q356" s="1505"/>
      <c r="R356" s="1505"/>
      <c r="S356" s="1505"/>
      <c r="T356" s="1505"/>
      <c r="U356" s="1505"/>
      <c r="V356" s="1505"/>
      <c r="W356" s="1505"/>
      <c r="X356" s="1505"/>
      <c r="Y356" s="1505"/>
      <c r="Z356" s="1505"/>
      <c r="AA356" s="1505"/>
      <c r="AB356" s="1505"/>
      <c r="AC356" s="1505"/>
      <c r="AD356" s="1505"/>
      <c r="AE356" s="1505"/>
      <c r="AF356" s="1505"/>
      <c r="AG356" s="1505"/>
      <c r="AH356" s="1505"/>
      <c r="AI356" s="1505"/>
      <c r="AJ356" s="1505"/>
      <c r="AK356" s="1505"/>
      <c r="AL356" s="1505"/>
      <c r="AM356" s="1505"/>
      <c r="AN356" s="1505"/>
      <c r="AO356" s="1505"/>
      <c r="AP356" s="1505"/>
      <c r="AQ356" s="1505"/>
      <c r="AR356" s="1505"/>
      <c r="AS356" s="1505"/>
      <c r="AT356" s="1505"/>
      <c r="AU356" s="1505"/>
      <c r="AV356" s="1505"/>
      <c r="AW356" s="1505"/>
      <c r="AX356" s="1505"/>
      <c r="AY356" s="1505"/>
      <c r="AZ356" s="1505"/>
      <c r="BA356" s="1505"/>
      <c r="BB356" s="1505"/>
      <c r="BC356" s="1505"/>
      <c r="BD356" s="1505"/>
      <c r="BE356" s="1505"/>
      <c r="BF356" s="1505"/>
      <c r="BG356" s="1505"/>
      <c r="BH356" s="1505"/>
      <c r="BI356" s="1505"/>
      <c r="BJ356" s="1505"/>
      <c r="BK356" s="1505"/>
      <c r="BL356" s="1505"/>
      <c r="BM356" s="1505"/>
      <c r="BN356" s="1505"/>
      <c r="BO356" s="1505"/>
      <c r="BP356" s="1505"/>
      <c r="BQ356" s="1505"/>
      <c r="BR356" s="1505"/>
      <c r="BS356" s="1505"/>
      <c r="BT356" s="1505"/>
      <c r="BU356" s="1505"/>
      <c r="BV356" s="1505"/>
      <c r="BW356" s="1505"/>
      <c r="BX356" s="1505"/>
      <c r="BY356" s="1505"/>
      <c r="BZ356" s="1505"/>
      <c r="CA356" s="1505"/>
      <c r="CB356" s="1505"/>
      <c r="CC356" s="1505"/>
      <c r="CD356" s="1505"/>
      <c r="CE356" s="1505"/>
      <c r="CF356" s="1505"/>
      <c r="CG356" s="1505"/>
      <c r="CH356" s="1505"/>
      <c r="CI356" s="1505"/>
      <c r="CJ356" s="1505"/>
      <c r="CK356" s="1505"/>
      <c r="CL356" s="1505"/>
      <c r="CM356" s="1505"/>
      <c r="CN356" s="1505"/>
      <c r="CO356" s="1505"/>
      <c r="CP356" s="1505"/>
      <c r="CQ356" s="1505"/>
      <c r="CR356" s="1505"/>
      <c r="CS356" s="1505"/>
      <c r="CT356" s="1505"/>
      <c r="CU356" s="1505"/>
      <c r="CV356" s="1505"/>
      <c r="CW356" s="1505"/>
      <c r="CX356" s="1505"/>
      <c r="CY356" s="1505"/>
      <c r="CZ356" s="1505"/>
      <c r="DA356" s="1505"/>
      <c r="DB356" s="1505"/>
      <c r="DC356" s="1505"/>
      <c r="DD356" s="1505"/>
      <c r="DE356" s="1505"/>
      <c r="DF356" s="1505"/>
      <c r="DG356" s="1505"/>
      <c r="DH356" s="1505"/>
      <c r="DI356" s="1505"/>
      <c r="DJ356" s="1505"/>
      <c r="DK356" s="1505"/>
      <c r="DL356" s="1505"/>
      <c r="DM356" s="1505"/>
      <c r="DN356" s="1505"/>
      <c r="DO356" s="1505"/>
      <c r="DP356" s="1505"/>
      <c r="DQ356" s="1505"/>
      <c r="DR356" s="1505"/>
      <c r="DS356" s="1505"/>
      <c r="DT356" s="1505"/>
      <c r="DU356" s="1505"/>
      <c r="DV356" s="1505"/>
      <c r="DW356" s="1505"/>
      <c r="DX356" s="1505"/>
      <c r="DY356" s="1505"/>
      <c r="DZ356" s="1505"/>
      <c r="EA356" s="1505"/>
    </row>
    <row r="357" spans="1:131" s="1506" customFormat="1">
      <c r="A357" s="1482" t="s">
        <v>46</v>
      </c>
      <c r="B357" s="1483" t="s">
        <v>1909</v>
      </c>
      <c r="C357" s="1484"/>
      <c r="D357" s="1485"/>
      <c r="E357" s="1468"/>
      <c r="F357" s="1477"/>
      <c r="G357" s="1505"/>
      <c r="H357" s="1505"/>
      <c r="I357" s="1505"/>
      <c r="J357" s="1505"/>
      <c r="K357" s="1505"/>
      <c r="L357" s="1505"/>
      <c r="M357" s="1505"/>
      <c r="N357" s="1505"/>
      <c r="O357" s="1505"/>
      <c r="P357" s="1505"/>
      <c r="Q357" s="1505"/>
      <c r="R357" s="1505"/>
      <c r="S357" s="1505"/>
      <c r="T357" s="1505"/>
      <c r="U357" s="1505"/>
      <c r="V357" s="1505"/>
      <c r="W357" s="1505"/>
      <c r="X357" s="1505"/>
      <c r="Y357" s="1505"/>
      <c r="Z357" s="1505"/>
      <c r="AA357" s="1505"/>
      <c r="AB357" s="1505"/>
      <c r="AC357" s="1505"/>
      <c r="AD357" s="1505"/>
      <c r="AE357" s="1505"/>
      <c r="AF357" s="1505"/>
      <c r="AG357" s="1505"/>
      <c r="AH357" s="1505"/>
      <c r="AI357" s="1505"/>
      <c r="AJ357" s="1505"/>
      <c r="AK357" s="1505"/>
      <c r="AL357" s="1505"/>
      <c r="AM357" s="1505"/>
      <c r="AN357" s="1505"/>
      <c r="AO357" s="1505"/>
      <c r="AP357" s="1505"/>
      <c r="AQ357" s="1505"/>
      <c r="AR357" s="1505"/>
      <c r="AS357" s="1505"/>
      <c r="AT357" s="1505"/>
      <c r="AU357" s="1505"/>
      <c r="AV357" s="1505"/>
      <c r="AW357" s="1505"/>
      <c r="AX357" s="1505"/>
      <c r="AY357" s="1505"/>
      <c r="AZ357" s="1505"/>
      <c r="BA357" s="1505"/>
      <c r="BB357" s="1505"/>
      <c r="BC357" s="1505"/>
      <c r="BD357" s="1505"/>
      <c r="BE357" s="1505"/>
      <c r="BF357" s="1505"/>
      <c r="BG357" s="1505"/>
      <c r="BH357" s="1505"/>
      <c r="BI357" s="1505"/>
      <c r="BJ357" s="1505"/>
      <c r="BK357" s="1505"/>
      <c r="BL357" s="1505"/>
      <c r="BM357" s="1505"/>
      <c r="BN357" s="1505"/>
      <c r="BO357" s="1505"/>
      <c r="BP357" s="1505"/>
      <c r="BQ357" s="1505"/>
      <c r="BR357" s="1505"/>
      <c r="BS357" s="1505"/>
      <c r="BT357" s="1505"/>
      <c r="BU357" s="1505"/>
      <c r="BV357" s="1505"/>
      <c r="BW357" s="1505"/>
      <c r="BX357" s="1505"/>
      <c r="BY357" s="1505"/>
      <c r="BZ357" s="1505"/>
      <c r="CA357" s="1505"/>
      <c r="CB357" s="1505"/>
      <c r="CC357" s="1505"/>
      <c r="CD357" s="1505"/>
      <c r="CE357" s="1505"/>
      <c r="CF357" s="1505"/>
      <c r="CG357" s="1505"/>
      <c r="CH357" s="1505"/>
      <c r="CI357" s="1505"/>
      <c r="CJ357" s="1505"/>
      <c r="CK357" s="1505"/>
      <c r="CL357" s="1505"/>
      <c r="CM357" s="1505"/>
      <c r="CN357" s="1505"/>
      <c r="CO357" s="1505"/>
      <c r="CP357" s="1505"/>
      <c r="CQ357" s="1505"/>
      <c r="CR357" s="1505"/>
      <c r="CS357" s="1505"/>
      <c r="CT357" s="1505"/>
      <c r="CU357" s="1505"/>
      <c r="CV357" s="1505"/>
      <c r="CW357" s="1505"/>
      <c r="CX357" s="1505"/>
      <c r="CY357" s="1505"/>
      <c r="CZ357" s="1505"/>
      <c r="DA357" s="1505"/>
      <c r="DB357" s="1505"/>
      <c r="DC357" s="1505"/>
      <c r="DD357" s="1505"/>
      <c r="DE357" s="1505"/>
      <c r="DF357" s="1505"/>
      <c r="DG357" s="1505"/>
      <c r="DH357" s="1505"/>
      <c r="DI357" s="1505"/>
      <c r="DJ357" s="1505"/>
      <c r="DK357" s="1505"/>
      <c r="DL357" s="1505"/>
      <c r="DM357" s="1505"/>
      <c r="DN357" s="1505"/>
      <c r="DO357" s="1505"/>
      <c r="DP357" s="1505"/>
      <c r="DQ357" s="1505"/>
      <c r="DR357" s="1505"/>
      <c r="DS357" s="1505"/>
      <c r="DT357" s="1505"/>
      <c r="DU357" s="1505"/>
      <c r="DV357" s="1505"/>
      <c r="DW357" s="1505"/>
      <c r="DX357" s="1505"/>
      <c r="DY357" s="1505"/>
      <c r="DZ357" s="1505"/>
      <c r="EA357" s="1505"/>
    </row>
    <row r="358" spans="1:131" s="1506" customFormat="1">
      <c r="A358" s="1487"/>
      <c r="B358" s="1488" t="s">
        <v>29</v>
      </c>
      <c r="C358" s="1489" t="s">
        <v>25</v>
      </c>
      <c r="D358" s="1490" t="s">
        <v>1863</v>
      </c>
      <c r="E358" s="1491" t="s">
        <v>1862</v>
      </c>
      <c r="F358" s="1491" t="s">
        <v>28</v>
      </c>
      <c r="G358" s="1505"/>
      <c r="H358" s="1505"/>
      <c r="I358" s="1505"/>
      <c r="J358" s="1505"/>
      <c r="K358" s="1505"/>
      <c r="L358" s="1505"/>
      <c r="M358" s="1505"/>
      <c r="N358" s="1505"/>
      <c r="O358" s="1505"/>
      <c r="P358" s="1505"/>
      <c r="Q358" s="1505"/>
      <c r="R358" s="1505"/>
      <c r="S358" s="1505"/>
      <c r="T358" s="1505"/>
      <c r="U358" s="1505"/>
      <c r="V358" s="1505"/>
      <c r="W358" s="1505"/>
      <c r="X358" s="1505"/>
      <c r="Y358" s="1505"/>
      <c r="Z358" s="1505"/>
      <c r="AA358" s="1505"/>
      <c r="AB358" s="1505"/>
      <c r="AC358" s="1505"/>
      <c r="AD358" s="1505"/>
      <c r="AE358" s="1505"/>
      <c r="AF358" s="1505"/>
      <c r="AG358" s="1505"/>
      <c r="AH358" s="1505"/>
      <c r="AI358" s="1505"/>
      <c r="AJ358" s="1505"/>
      <c r="AK358" s="1505"/>
      <c r="AL358" s="1505"/>
      <c r="AM358" s="1505"/>
      <c r="AN358" s="1505"/>
      <c r="AO358" s="1505"/>
      <c r="AP358" s="1505"/>
      <c r="AQ358" s="1505"/>
      <c r="AR358" s="1505"/>
      <c r="AS358" s="1505"/>
      <c r="AT358" s="1505"/>
      <c r="AU358" s="1505"/>
      <c r="AV358" s="1505"/>
      <c r="AW358" s="1505"/>
      <c r="AX358" s="1505"/>
      <c r="AY358" s="1505"/>
      <c r="AZ358" s="1505"/>
      <c r="BA358" s="1505"/>
      <c r="BB358" s="1505"/>
      <c r="BC358" s="1505"/>
      <c r="BD358" s="1505"/>
      <c r="BE358" s="1505"/>
      <c r="BF358" s="1505"/>
      <c r="BG358" s="1505"/>
      <c r="BH358" s="1505"/>
      <c r="BI358" s="1505"/>
      <c r="BJ358" s="1505"/>
      <c r="BK358" s="1505"/>
      <c r="BL358" s="1505"/>
      <c r="BM358" s="1505"/>
      <c r="BN358" s="1505"/>
      <c r="BO358" s="1505"/>
      <c r="BP358" s="1505"/>
      <c r="BQ358" s="1505"/>
      <c r="BR358" s="1505"/>
      <c r="BS358" s="1505"/>
      <c r="BT358" s="1505"/>
      <c r="BU358" s="1505"/>
      <c r="BV358" s="1505"/>
      <c r="BW358" s="1505"/>
      <c r="BX358" s="1505"/>
      <c r="BY358" s="1505"/>
      <c r="BZ358" s="1505"/>
      <c r="CA358" s="1505"/>
      <c r="CB358" s="1505"/>
      <c r="CC358" s="1505"/>
      <c r="CD358" s="1505"/>
      <c r="CE358" s="1505"/>
      <c r="CF358" s="1505"/>
      <c r="CG358" s="1505"/>
      <c r="CH358" s="1505"/>
      <c r="CI358" s="1505"/>
      <c r="CJ358" s="1505"/>
      <c r="CK358" s="1505"/>
      <c r="CL358" s="1505"/>
      <c r="CM358" s="1505"/>
      <c r="CN358" s="1505"/>
      <c r="CO358" s="1505"/>
      <c r="CP358" s="1505"/>
      <c r="CQ358" s="1505"/>
      <c r="CR358" s="1505"/>
      <c r="CS358" s="1505"/>
      <c r="CT358" s="1505"/>
      <c r="CU358" s="1505"/>
      <c r="CV358" s="1505"/>
      <c r="CW358" s="1505"/>
      <c r="CX358" s="1505"/>
      <c r="CY358" s="1505"/>
      <c r="CZ358" s="1505"/>
      <c r="DA358" s="1505"/>
      <c r="DB358" s="1505"/>
      <c r="DC358" s="1505"/>
      <c r="DD358" s="1505"/>
      <c r="DE358" s="1505"/>
      <c r="DF358" s="1505"/>
      <c r="DG358" s="1505"/>
      <c r="DH358" s="1505"/>
      <c r="DI358" s="1505"/>
      <c r="DJ358" s="1505"/>
      <c r="DK358" s="1505"/>
      <c r="DL358" s="1505"/>
      <c r="DM358" s="1505"/>
      <c r="DN358" s="1505"/>
      <c r="DO358" s="1505"/>
      <c r="DP358" s="1505"/>
      <c r="DQ358" s="1505"/>
      <c r="DR358" s="1505"/>
      <c r="DS358" s="1505"/>
      <c r="DT358" s="1505"/>
      <c r="DU358" s="1505"/>
      <c r="DV358" s="1505"/>
      <c r="DW358" s="1505"/>
      <c r="DX358" s="1505"/>
      <c r="DY358" s="1505"/>
      <c r="DZ358" s="1505"/>
      <c r="EA358" s="1505"/>
    </row>
    <row r="359" spans="1:131" s="1506" customFormat="1">
      <c r="A359" s="1507"/>
      <c r="B359" s="1508"/>
      <c r="C359" s="1509"/>
      <c r="D359" s="1510"/>
      <c r="E359" s="1529"/>
      <c r="F359" s="1525"/>
      <c r="G359" s="1505"/>
      <c r="H359" s="1505"/>
      <c r="I359" s="1505"/>
      <c r="J359" s="1505"/>
      <c r="K359" s="1505"/>
      <c r="L359" s="1505"/>
      <c r="M359" s="1505"/>
      <c r="N359" s="1505"/>
      <c r="O359" s="1505"/>
      <c r="P359" s="1505"/>
      <c r="Q359" s="1505"/>
      <c r="R359" s="1505"/>
      <c r="S359" s="1505"/>
      <c r="T359" s="1505"/>
      <c r="U359" s="1505"/>
      <c r="V359" s="1505"/>
      <c r="W359" s="1505"/>
      <c r="X359" s="1505"/>
      <c r="Y359" s="1505"/>
      <c r="Z359" s="1505"/>
      <c r="AA359" s="1505"/>
      <c r="AB359" s="1505"/>
      <c r="AC359" s="1505"/>
      <c r="AD359" s="1505"/>
      <c r="AE359" s="1505"/>
      <c r="AF359" s="1505"/>
      <c r="AG359" s="1505"/>
      <c r="AH359" s="1505"/>
      <c r="AI359" s="1505"/>
      <c r="AJ359" s="1505"/>
      <c r="AK359" s="1505"/>
      <c r="AL359" s="1505"/>
      <c r="AM359" s="1505"/>
      <c r="AN359" s="1505"/>
      <c r="AO359" s="1505"/>
      <c r="AP359" s="1505"/>
      <c r="AQ359" s="1505"/>
      <c r="AR359" s="1505"/>
      <c r="AS359" s="1505"/>
      <c r="AT359" s="1505"/>
      <c r="AU359" s="1505"/>
      <c r="AV359" s="1505"/>
      <c r="AW359" s="1505"/>
      <c r="AX359" s="1505"/>
      <c r="AY359" s="1505"/>
      <c r="AZ359" s="1505"/>
      <c r="BA359" s="1505"/>
      <c r="BB359" s="1505"/>
      <c r="BC359" s="1505"/>
      <c r="BD359" s="1505"/>
      <c r="BE359" s="1505"/>
      <c r="BF359" s="1505"/>
      <c r="BG359" s="1505"/>
      <c r="BH359" s="1505"/>
      <c r="BI359" s="1505"/>
      <c r="BJ359" s="1505"/>
      <c r="BK359" s="1505"/>
      <c r="BL359" s="1505"/>
      <c r="BM359" s="1505"/>
      <c r="BN359" s="1505"/>
      <c r="BO359" s="1505"/>
      <c r="BP359" s="1505"/>
      <c r="BQ359" s="1505"/>
      <c r="BR359" s="1505"/>
      <c r="BS359" s="1505"/>
      <c r="BT359" s="1505"/>
      <c r="BU359" s="1505"/>
      <c r="BV359" s="1505"/>
      <c r="BW359" s="1505"/>
      <c r="BX359" s="1505"/>
      <c r="BY359" s="1505"/>
      <c r="BZ359" s="1505"/>
      <c r="CA359" s="1505"/>
      <c r="CB359" s="1505"/>
      <c r="CC359" s="1505"/>
      <c r="CD359" s="1505"/>
      <c r="CE359" s="1505"/>
      <c r="CF359" s="1505"/>
      <c r="CG359" s="1505"/>
      <c r="CH359" s="1505"/>
      <c r="CI359" s="1505"/>
      <c r="CJ359" s="1505"/>
      <c r="CK359" s="1505"/>
      <c r="CL359" s="1505"/>
      <c r="CM359" s="1505"/>
      <c r="CN359" s="1505"/>
      <c r="CO359" s="1505"/>
      <c r="CP359" s="1505"/>
      <c r="CQ359" s="1505"/>
      <c r="CR359" s="1505"/>
      <c r="CS359" s="1505"/>
      <c r="CT359" s="1505"/>
      <c r="CU359" s="1505"/>
      <c r="CV359" s="1505"/>
      <c r="CW359" s="1505"/>
      <c r="CX359" s="1505"/>
      <c r="CY359" s="1505"/>
      <c r="CZ359" s="1505"/>
      <c r="DA359" s="1505"/>
      <c r="DB359" s="1505"/>
      <c r="DC359" s="1505"/>
      <c r="DD359" s="1505"/>
      <c r="DE359" s="1505"/>
      <c r="DF359" s="1505"/>
      <c r="DG359" s="1505"/>
      <c r="DH359" s="1505"/>
      <c r="DI359" s="1505"/>
      <c r="DJ359" s="1505"/>
      <c r="DK359" s="1505"/>
      <c r="DL359" s="1505"/>
      <c r="DM359" s="1505"/>
      <c r="DN359" s="1505"/>
      <c r="DO359" s="1505"/>
      <c r="DP359" s="1505"/>
      <c r="DQ359" s="1505"/>
      <c r="DR359" s="1505"/>
      <c r="DS359" s="1505"/>
      <c r="DT359" s="1505"/>
      <c r="DU359" s="1505"/>
      <c r="DV359" s="1505"/>
      <c r="DW359" s="1505"/>
      <c r="DX359" s="1505"/>
      <c r="DY359" s="1505"/>
      <c r="DZ359" s="1505"/>
      <c r="EA359" s="1505"/>
    </row>
    <row r="360" spans="1:131" s="1506" customFormat="1" ht="63.75">
      <c r="A360" s="1507">
        <v>1</v>
      </c>
      <c r="B360" s="1508" t="s">
        <v>1908</v>
      </c>
      <c r="C360" s="1509"/>
      <c r="D360" s="1510"/>
      <c r="E360" s="1529"/>
      <c r="F360" s="1525"/>
      <c r="G360" s="1505"/>
      <c r="H360" s="1505"/>
      <c r="I360" s="1505"/>
      <c r="J360" s="1505"/>
      <c r="K360" s="1505"/>
      <c r="L360" s="1505"/>
      <c r="M360" s="1505"/>
      <c r="N360" s="1505"/>
      <c r="O360" s="1505"/>
      <c r="P360" s="1505"/>
      <c r="Q360" s="1505"/>
      <c r="R360" s="1505"/>
      <c r="S360" s="1505"/>
      <c r="T360" s="1505"/>
      <c r="U360" s="1505"/>
      <c r="V360" s="1505"/>
      <c r="W360" s="1505"/>
      <c r="X360" s="1505"/>
      <c r="Y360" s="1505"/>
      <c r="Z360" s="1505"/>
      <c r="AA360" s="1505"/>
      <c r="AB360" s="1505"/>
      <c r="AC360" s="1505"/>
      <c r="AD360" s="1505"/>
      <c r="AE360" s="1505"/>
      <c r="AF360" s="1505"/>
      <c r="AG360" s="1505"/>
      <c r="AH360" s="1505"/>
      <c r="AI360" s="1505"/>
      <c r="AJ360" s="1505"/>
      <c r="AK360" s="1505"/>
      <c r="AL360" s="1505"/>
      <c r="AM360" s="1505"/>
      <c r="AN360" s="1505"/>
      <c r="AO360" s="1505"/>
      <c r="AP360" s="1505"/>
      <c r="AQ360" s="1505"/>
      <c r="AR360" s="1505"/>
      <c r="AS360" s="1505"/>
      <c r="AT360" s="1505"/>
      <c r="AU360" s="1505"/>
      <c r="AV360" s="1505"/>
      <c r="AW360" s="1505"/>
      <c r="AX360" s="1505"/>
      <c r="AY360" s="1505"/>
      <c r="AZ360" s="1505"/>
      <c r="BA360" s="1505"/>
      <c r="BB360" s="1505"/>
      <c r="BC360" s="1505"/>
      <c r="BD360" s="1505"/>
      <c r="BE360" s="1505"/>
      <c r="BF360" s="1505"/>
      <c r="BG360" s="1505"/>
      <c r="BH360" s="1505"/>
      <c r="BI360" s="1505"/>
      <c r="BJ360" s="1505"/>
      <c r="BK360" s="1505"/>
      <c r="BL360" s="1505"/>
      <c r="BM360" s="1505"/>
      <c r="BN360" s="1505"/>
      <c r="BO360" s="1505"/>
      <c r="BP360" s="1505"/>
      <c r="BQ360" s="1505"/>
      <c r="BR360" s="1505"/>
      <c r="BS360" s="1505"/>
      <c r="BT360" s="1505"/>
      <c r="BU360" s="1505"/>
      <c r="BV360" s="1505"/>
      <c r="BW360" s="1505"/>
      <c r="BX360" s="1505"/>
      <c r="BY360" s="1505"/>
      <c r="BZ360" s="1505"/>
      <c r="CA360" s="1505"/>
      <c r="CB360" s="1505"/>
      <c r="CC360" s="1505"/>
      <c r="CD360" s="1505"/>
      <c r="CE360" s="1505"/>
      <c r="CF360" s="1505"/>
      <c r="CG360" s="1505"/>
      <c r="CH360" s="1505"/>
      <c r="CI360" s="1505"/>
      <c r="CJ360" s="1505"/>
      <c r="CK360" s="1505"/>
      <c r="CL360" s="1505"/>
      <c r="CM360" s="1505"/>
      <c r="CN360" s="1505"/>
      <c r="CO360" s="1505"/>
      <c r="CP360" s="1505"/>
      <c r="CQ360" s="1505"/>
      <c r="CR360" s="1505"/>
      <c r="CS360" s="1505"/>
      <c r="CT360" s="1505"/>
      <c r="CU360" s="1505"/>
      <c r="CV360" s="1505"/>
      <c r="CW360" s="1505"/>
      <c r="CX360" s="1505"/>
      <c r="CY360" s="1505"/>
      <c r="CZ360" s="1505"/>
      <c r="DA360" s="1505"/>
      <c r="DB360" s="1505"/>
      <c r="DC360" s="1505"/>
      <c r="DD360" s="1505"/>
      <c r="DE360" s="1505"/>
      <c r="DF360" s="1505"/>
      <c r="DG360" s="1505"/>
      <c r="DH360" s="1505"/>
      <c r="DI360" s="1505"/>
      <c r="DJ360" s="1505"/>
      <c r="DK360" s="1505"/>
      <c r="DL360" s="1505"/>
      <c r="DM360" s="1505"/>
      <c r="DN360" s="1505"/>
      <c r="DO360" s="1505"/>
      <c r="DP360" s="1505"/>
      <c r="DQ360" s="1505"/>
      <c r="DR360" s="1505"/>
      <c r="DS360" s="1505"/>
      <c r="DT360" s="1505"/>
      <c r="DU360" s="1505"/>
      <c r="DV360" s="1505"/>
      <c r="DW360" s="1505"/>
      <c r="DX360" s="1505"/>
      <c r="DY360" s="1505"/>
      <c r="DZ360" s="1505"/>
      <c r="EA360" s="1505"/>
    </row>
    <row r="361" spans="1:131" s="1506" customFormat="1">
      <c r="A361" s="1507"/>
      <c r="B361" s="1508" t="s">
        <v>1906</v>
      </c>
      <c r="C361" s="1509"/>
      <c r="D361" s="1510"/>
      <c r="E361" s="1529"/>
      <c r="F361" s="1525"/>
      <c r="G361" s="1505"/>
      <c r="H361" s="1505"/>
      <c r="I361" s="1505"/>
      <c r="J361" s="1505"/>
      <c r="K361" s="1505"/>
      <c r="L361" s="1505"/>
      <c r="M361" s="1505"/>
      <c r="N361" s="1505"/>
      <c r="O361" s="1505"/>
      <c r="P361" s="1505"/>
      <c r="Q361" s="1505"/>
      <c r="R361" s="1505"/>
      <c r="S361" s="1505"/>
      <c r="T361" s="1505"/>
      <c r="U361" s="1505"/>
      <c r="V361" s="1505"/>
      <c r="W361" s="1505"/>
      <c r="X361" s="1505"/>
      <c r="Y361" s="1505"/>
      <c r="Z361" s="1505"/>
      <c r="AA361" s="1505"/>
      <c r="AB361" s="1505"/>
      <c r="AC361" s="1505"/>
      <c r="AD361" s="1505"/>
      <c r="AE361" s="1505"/>
      <c r="AF361" s="1505"/>
      <c r="AG361" s="1505"/>
      <c r="AH361" s="1505"/>
      <c r="AI361" s="1505"/>
      <c r="AJ361" s="1505"/>
      <c r="AK361" s="1505"/>
      <c r="AL361" s="1505"/>
      <c r="AM361" s="1505"/>
      <c r="AN361" s="1505"/>
      <c r="AO361" s="1505"/>
      <c r="AP361" s="1505"/>
      <c r="AQ361" s="1505"/>
      <c r="AR361" s="1505"/>
      <c r="AS361" s="1505"/>
      <c r="AT361" s="1505"/>
      <c r="AU361" s="1505"/>
      <c r="AV361" s="1505"/>
      <c r="AW361" s="1505"/>
      <c r="AX361" s="1505"/>
      <c r="AY361" s="1505"/>
      <c r="AZ361" s="1505"/>
      <c r="BA361" s="1505"/>
      <c r="BB361" s="1505"/>
      <c r="BC361" s="1505"/>
      <c r="BD361" s="1505"/>
      <c r="BE361" s="1505"/>
      <c r="BF361" s="1505"/>
      <c r="BG361" s="1505"/>
      <c r="BH361" s="1505"/>
      <c r="BI361" s="1505"/>
      <c r="BJ361" s="1505"/>
      <c r="BK361" s="1505"/>
      <c r="BL361" s="1505"/>
      <c r="BM361" s="1505"/>
      <c r="BN361" s="1505"/>
      <c r="BO361" s="1505"/>
      <c r="BP361" s="1505"/>
      <c r="BQ361" s="1505"/>
      <c r="BR361" s="1505"/>
      <c r="BS361" s="1505"/>
      <c r="BT361" s="1505"/>
      <c r="BU361" s="1505"/>
      <c r="BV361" s="1505"/>
      <c r="BW361" s="1505"/>
      <c r="BX361" s="1505"/>
      <c r="BY361" s="1505"/>
      <c r="BZ361" s="1505"/>
      <c r="CA361" s="1505"/>
      <c r="CB361" s="1505"/>
      <c r="CC361" s="1505"/>
      <c r="CD361" s="1505"/>
      <c r="CE361" s="1505"/>
      <c r="CF361" s="1505"/>
      <c r="CG361" s="1505"/>
      <c r="CH361" s="1505"/>
      <c r="CI361" s="1505"/>
      <c r="CJ361" s="1505"/>
      <c r="CK361" s="1505"/>
      <c r="CL361" s="1505"/>
      <c r="CM361" s="1505"/>
      <c r="CN361" s="1505"/>
      <c r="CO361" s="1505"/>
      <c r="CP361" s="1505"/>
      <c r="CQ361" s="1505"/>
      <c r="CR361" s="1505"/>
      <c r="CS361" s="1505"/>
      <c r="CT361" s="1505"/>
      <c r="CU361" s="1505"/>
      <c r="CV361" s="1505"/>
      <c r="CW361" s="1505"/>
      <c r="CX361" s="1505"/>
      <c r="CY361" s="1505"/>
      <c r="CZ361" s="1505"/>
      <c r="DA361" s="1505"/>
      <c r="DB361" s="1505"/>
      <c r="DC361" s="1505"/>
      <c r="DD361" s="1505"/>
      <c r="DE361" s="1505"/>
      <c r="DF361" s="1505"/>
      <c r="DG361" s="1505"/>
      <c r="DH361" s="1505"/>
      <c r="DI361" s="1505"/>
      <c r="DJ361" s="1505"/>
      <c r="DK361" s="1505"/>
      <c r="DL361" s="1505"/>
      <c r="DM361" s="1505"/>
      <c r="DN361" s="1505"/>
      <c r="DO361" s="1505"/>
      <c r="DP361" s="1505"/>
      <c r="DQ361" s="1505"/>
      <c r="DR361" s="1505"/>
      <c r="DS361" s="1505"/>
      <c r="DT361" s="1505"/>
      <c r="DU361" s="1505"/>
      <c r="DV361" s="1505"/>
      <c r="DW361" s="1505"/>
      <c r="DX361" s="1505"/>
      <c r="DY361" s="1505"/>
      <c r="DZ361" s="1505"/>
      <c r="EA361" s="1505"/>
    </row>
    <row r="362" spans="1:131" s="1506" customFormat="1">
      <c r="A362" s="1507"/>
      <c r="B362" s="1508" t="s">
        <v>1905</v>
      </c>
      <c r="C362" s="1509"/>
      <c r="D362" s="1510"/>
      <c r="E362" s="1529"/>
      <c r="F362" s="1525"/>
      <c r="G362" s="1505"/>
      <c r="H362" s="1505"/>
      <c r="I362" s="1505"/>
      <c r="J362" s="1505"/>
      <c r="K362" s="1505"/>
      <c r="L362" s="1505"/>
      <c r="M362" s="1505"/>
      <c r="N362" s="1505"/>
      <c r="O362" s="1505"/>
      <c r="P362" s="1505"/>
      <c r="Q362" s="1505"/>
      <c r="R362" s="1505"/>
      <c r="S362" s="1505"/>
      <c r="T362" s="1505"/>
      <c r="U362" s="1505"/>
      <c r="V362" s="1505"/>
      <c r="W362" s="1505"/>
      <c r="X362" s="1505"/>
      <c r="Y362" s="1505"/>
      <c r="Z362" s="1505"/>
      <c r="AA362" s="1505"/>
      <c r="AB362" s="1505"/>
      <c r="AC362" s="1505"/>
      <c r="AD362" s="1505"/>
      <c r="AE362" s="1505"/>
      <c r="AF362" s="1505"/>
      <c r="AG362" s="1505"/>
      <c r="AH362" s="1505"/>
      <c r="AI362" s="1505"/>
      <c r="AJ362" s="1505"/>
      <c r="AK362" s="1505"/>
      <c r="AL362" s="1505"/>
      <c r="AM362" s="1505"/>
      <c r="AN362" s="1505"/>
      <c r="AO362" s="1505"/>
      <c r="AP362" s="1505"/>
      <c r="AQ362" s="1505"/>
      <c r="AR362" s="1505"/>
      <c r="AS362" s="1505"/>
      <c r="AT362" s="1505"/>
      <c r="AU362" s="1505"/>
      <c r="AV362" s="1505"/>
      <c r="AW362" s="1505"/>
      <c r="AX362" s="1505"/>
      <c r="AY362" s="1505"/>
      <c r="AZ362" s="1505"/>
      <c r="BA362" s="1505"/>
      <c r="BB362" s="1505"/>
      <c r="BC362" s="1505"/>
      <c r="BD362" s="1505"/>
      <c r="BE362" s="1505"/>
      <c r="BF362" s="1505"/>
      <c r="BG362" s="1505"/>
      <c r="BH362" s="1505"/>
      <c r="BI362" s="1505"/>
      <c r="BJ362" s="1505"/>
      <c r="BK362" s="1505"/>
      <c r="BL362" s="1505"/>
      <c r="BM362" s="1505"/>
      <c r="BN362" s="1505"/>
      <c r="BO362" s="1505"/>
      <c r="BP362" s="1505"/>
      <c r="BQ362" s="1505"/>
      <c r="BR362" s="1505"/>
      <c r="BS362" s="1505"/>
      <c r="BT362" s="1505"/>
      <c r="BU362" s="1505"/>
      <c r="BV362" s="1505"/>
      <c r="BW362" s="1505"/>
      <c r="BX362" s="1505"/>
      <c r="BY362" s="1505"/>
      <c r="BZ362" s="1505"/>
      <c r="CA362" s="1505"/>
      <c r="CB362" s="1505"/>
      <c r="CC362" s="1505"/>
      <c r="CD362" s="1505"/>
      <c r="CE362" s="1505"/>
      <c r="CF362" s="1505"/>
      <c r="CG362" s="1505"/>
      <c r="CH362" s="1505"/>
      <c r="CI362" s="1505"/>
      <c r="CJ362" s="1505"/>
      <c r="CK362" s="1505"/>
      <c r="CL362" s="1505"/>
      <c r="CM362" s="1505"/>
      <c r="CN362" s="1505"/>
      <c r="CO362" s="1505"/>
      <c r="CP362" s="1505"/>
      <c r="CQ362" s="1505"/>
      <c r="CR362" s="1505"/>
      <c r="CS362" s="1505"/>
      <c r="CT362" s="1505"/>
      <c r="CU362" s="1505"/>
      <c r="CV362" s="1505"/>
      <c r="CW362" s="1505"/>
      <c r="CX362" s="1505"/>
      <c r="CY362" s="1505"/>
      <c r="CZ362" s="1505"/>
      <c r="DA362" s="1505"/>
      <c r="DB362" s="1505"/>
      <c r="DC362" s="1505"/>
      <c r="DD362" s="1505"/>
      <c r="DE362" s="1505"/>
      <c r="DF362" s="1505"/>
      <c r="DG362" s="1505"/>
      <c r="DH362" s="1505"/>
      <c r="DI362" s="1505"/>
      <c r="DJ362" s="1505"/>
      <c r="DK362" s="1505"/>
      <c r="DL362" s="1505"/>
      <c r="DM362" s="1505"/>
      <c r="DN362" s="1505"/>
      <c r="DO362" s="1505"/>
      <c r="DP362" s="1505"/>
      <c r="DQ362" s="1505"/>
      <c r="DR362" s="1505"/>
      <c r="DS362" s="1505"/>
      <c r="DT362" s="1505"/>
      <c r="DU362" s="1505"/>
      <c r="DV362" s="1505"/>
      <c r="DW362" s="1505"/>
      <c r="DX362" s="1505"/>
      <c r="DY362" s="1505"/>
      <c r="DZ362" s="1505"/>
      <c r="EA362" s="1505"/>
    </row>
    <row r="363" spans="1:131" s="1506" customFormat="1">
      <c r="A363" s="1507"/>
      <c r="B363" s="1508" t="s">
        <v>1900</v>
      </c>
      <c r="C363" s="1509"/>
      <c r="D363" s="1510"/>
      <c r="E363" s="1529"/>
      <c r="F363" s="1525"/>
      <c r="G363" s="1505"/>
      <c r="H363" s="1505"/>
      <c r="I363" s="1505"/>
      <c r="J363" s="1505"/>
      <c r="K363" s="1505"/>
      <c r="L363" s="1505"/>
      <c r="M363" s="1505"/>
      <c r="N363" s="1505"/>
      <c r="O363" s="1505"/>
      <c r="P363" s="1505"/>
      <c r="Q363" s="1505"/>
      <c r="R363" s="1505"/>
      <c r="S363" s="1505"/>
      <c r="T363" s="1505"/>
      <c r="U363" s="1505"/>
      <c r="V363" s="1505"/>
      <c r="W363" s="1505"/>
      <c r="X363" s="1505"/>
      <c r="Y363" s="1505"/>
      <c r="Z363" s="1505"/>
      <c r="AA363" s="1505"/>
      <c r="AB363" s="1505"/>
      <c r="AC363" s="1505"/>
      <c r="AD363" s="1505"/>
      <c r="AE363" s="1505"/>
      <c r="AF363" s="1505"/>
      <c r="AG363" s="1505"/>
      <c r="AH363" s="1505"/>
      <c r="AI363" s="1505"/>
      <c r="AJ363" s="1505"/>
      <c r="AK363" s="1505"/>
      <c r="AL363" s="1505"/>
      <c r="AM363" s="1505"/>
      <c r="AN363" s="1505"/>
      <c r="AO363" s="1505"/>
      <c r="AP363" s="1505"/>
      <c r="AQ363" s="1505"/>
      <c r="AR363" s="1505"/>
      <c r="AS363" s="1505"/>
      <c r="AT363" s="1505"/>
      <c r="AU363" s="1505"/>
      <c r="AV363" s="1505"/>
      <c r="AW363" s="1505"/>
      <c r="AX363" s="1505"/>
      <c r="AY363" s="1505"/>
      <c r="AZ363" s="1505"/>
      <c r="BA363" s="1505"/>
      <c r="BB363" s="1505"/>
      <c r="BC363" s="1505"/>
      <c r="BD363" s="1505"/>
      <c r="BE363" s="1505"/>
      <c r="BF363" s="1505"/>
      <c r="BG363" s="1505"/>
      <c r="BH363" s="1505"/>
      <c r="BI363" s="1505"/>
      <c r="BJ363" s="1505"/>
      <c r="BK363" s="1505"/>
      <c r="BL363" s="1505"/>
      <c r="BM363" s="1505"/>
      <c r="BN363" s="1505"/>
      <c r="BO363" s="1505"/>
      <c r="BP363" s="1505"/>
      <c r="BQ363" s="1505"/>
      <c r="BR363" s="1505"/>
      <c r="BS363" s="1505"/>
      <c r="BT363" s="1505"/>
      <c r="BU363" s="1505"/>
      <c r="BV363" s="1505"/>
      <c r="BW363" s="1505"/>
      <c r="BX363" s="1505"/>
      <c r="BY363" s="1505"/>
      <c r="BZ363" s="1505"/>
      <c r="CA363" s="1505"/>
      <c r="CB363" s="1505"/>
      <c r="CC363" s="1505"/>
      <c r="CD363" s="1505"/>
      <c r="CE363" s="1505"/>
      <c r="CF363" s="1505"/>
      <c r="CG363" s="1505"/>
      <c r="CH363" s="1505"/>
      <c r="CI363" s="1505"/>
      <c r="CJ363" s="1505"/>
      <c r="CK363" s="1505"/>
      <c r="CL363" s="1505"/>
      <c r="CM363" s="1505"/>
      <c r="CN363" s="1505"/>
      <c r="CO363" s="1505"/>
      <c r="CP363" s="1505"/>
      <c r="CQ363" s="1505"/>
      <c r="CR363" s="1505"/>
      <c r="CS363" s="1505"/>
      <c r="CT363" s="1505"/>
      <c r="CU363" s="1505"/>
      <c r="CV363" s="1505"/>
      <c r="CW363" s="1505"/>
      <c r="CX363" s="1505"/>
      <c r="CY363" s="1505"/>
      <c r="CZ363" s="1505"/>
      <c r="DA363" s="1505"/>
      <c r="DB363" s="1505"/>
      <c r="DC363" s="1505"/>
      <c r="DD363" s="1505"/>
      <c r="DE363" s="1505"/>
      <c r="DF363" s="1505"/>
      <c r="DG363" s="1505"/>
      <c r="DH363" s="1505"/>
      <c r="DI363" s="1505"/>
      <c r="DJ363" s="1505"/>
      <c r="DK363" s="1505"/>
      <c r="DL363" s="1505"/>
      <c r="DM363" s="1505"/>
      <c r="DN363" s="1505"/>
      <c r="DO363" s="1505"/>
      <c r="DP363" s="1505"/>
      <c r="DQ363" s="1505"/>
      <c r="DR363" s="1505"/>
      <c r="DS363" s="1505"/>
      <c r="DT363" s="1505"/>
      <c r="DU363" s="1505"/>
      <c r="DV363" s="1505"/>
      <c r="DW363" s="1505"/>
      <c r="DX363" s="1505"/>
      <c r="DY363" s="1505"/>
      <c r="DZ363" s="1505"/>
      <c r="EA363" s="1505"/>
    </row>
    <row r="364" spans="1:131" s="1506" customFormat="1">
      <c r="A364" s="1507"/>
      <c r="B364" s="1508" t="s">
        <v>1907</v>
      </c>
      <c r="C364" s="1509" t="s">
        <v>35</v>
      </c>
      <c r="D364" s="1510">
        <v>7</v>
      </c>
      <c r="E364" s="1529"/>
      <c r="F364" s="1525">
        <f>E364*D364</f>
        <v>0</v>
      </c>
      <c r="G364" s="1505"/>
      <c r="H364" s="1505"/>
      <c r="I364" s="1505"/>
      <c r="J364" s="1505"/>
      <c r="K364" s="1505"/>
      <c r="L364" s="1505"/>
      <c r="M364" s="1505"/>
      <c r="N364" s="1505"/>
      <c r="O364" s="1505"/>
      <c r="P364" s="1505"/>
      <c r="Q364" s="1505"/>
      <c r="R364" s="1505"/>
      <c r="S364" s="1505"/>
      <c r="T364" s="1505"/>
      <c r="U364" s="1505"/>
      <c r="V364" s="1505"/>
      <c r="W364" s="1505"/>
      <c r="X364" s="1505"/>
      <c r="Y364" s="1505"/>
      <c r="Z364" s="1505"/>
      <c r="AA364" s="1505"/>
      <c r="AB364" s="1505"/>
      <c r="AC364" s="1505"/>
      <c r="AD364" s="1505"/>
      <c r="AE364" s="1505"/>
      <c r="AF364" s="1505"/>
      <c r="AG364" s="1505"/>
      <c r="AH364" s="1505"/>
      <c r="AI364" s="1505"/>
      <c r="AJ364" s="1505"/>
      <c r="AK364" s="1505"/>
      <c r="AL364" s="1505"/>
      <c r="AM364" s="1505"/>
      <c r="AN364" s="1505"/>
      <c r="AO364" s="1505"/>
      <c r="AP364" s="1505"/>
      <c r="AQ364" s="1505"/>
      <c r="AR364" s="1505"/>
      <c r="AS364" s="1505"/>
      <c r="AT364" s="1505"/>
      <c r="AU364" s="1505"/>
      <c r="AV364" s="1505"/>
      <c r="AW364" s="1505"/>
      <c r="AX364" s="1505"/>
      <c r="AY364" s="1505"/>
      <c r="AZ364" s="1505"/>
      <c r="BA364" s="1505"/>
      <c r="BB364" s="1505"/>
      <c r="BC364" s="1505"/>
      <c r="BD364" s="1505"/>
      <c r="BE364" s="1505"/>
      <c r="BF364" s="1505"/>
      <c r="BG364" s="1505"/>
      <c r="BH364" s="1505"/>
      <c r="BI364" s="1505"/>
      <c r="BJ364" s="1505"/>
      <c r="BK364" s="1505"/>
      <c r="BL364" s="1505"/>
      <c r="BM364" s="1505"/>
      <c r="BN364" s="1505"/>
      <c r="BO364" s="1505"/>
      <c r="BP364" s="1505"/>
      <c r="BQ364" s="1505"/>
      <c r="BR364" s="1505"/>
      <c r="BS364" s="1505"/>
      <c r="BT364" s="1505"/>
      <c r="BU364" s="1505"/>
      <c r="BV364" s="1505"/>
      <c r="BW364" s="1505"/>
      <c r="BX364" s="1505"/>
      <c r="BY364" s="1505"/>
      <c r="BZ364" s="1505"/>
      <c r="CA364" s="1505"/>
      <c r="CB364" s="1505"/>
      <c r="CC364" s="1505"/>
      <c r="CD364" s="1505"/>
      <c r="CE364" s="1505"/>
      <c r="CF364" s="1505"/>
      <c r="CG364" s="1505"/>
      <c r="CH364" s="1505"/>
      <c r="CI364" s="1505"/>
      <c r="CJ364" s="1505"/>
      <c r="CK364" s="1505"/>
      <c r="CL364" s="1505"/>
      <c r="CM364" s="1505"/>
      <c r="CN364" s="1505"/>
      <c r="CO364" s="1505"/>
      <c r="CP364" s="1505"/>
      <c r="CQ364" s="1505"/>
      <c r="CR364" s="1505"/>
      <c r="CS364" s="1505"/>
      <c r="CT364" s="1505"/>
      <c r="CU364" s="1505"/>
      <c r="CV364" s="1505"/>
      <c r="CW364" s="1505"/>
      <c r="CX364" s="1505"/>
      <c r="CY364" s="1505"/>
      <c r="CZ364" s="1505"/>
      <c r="DA364" s="1505"/>
      <c r="DB364" s="1505"/>
      <c r="DC364" s="1505"/>
      <c r="DD364" s="1505"/>
      <c r="DE364" s="1505"/>
      <c r="DF364" s="1505"/>
      <c r="DG364" s="1505"/>
      <c r="DH364" s="1505"/>
      <c r="DI364" s="1505"/>
      <c r="DJ364" s="1505"/>
      <c r="DK364" s="1505"/>
      <c r="DL364" s="1505"/>
      <c r="DM364" s="1505"/>
      <c r="DN364" s="1505"/>
      <c r="DO364" s="1505"/>
      <c r="DP364" s="1505"/>
      <c r="DQ364" s="1505"/>
      <c r="DR364" s="1505"/>
      <c r="DS364" s="1505"/>
      <c r="DT364" s="1505"/>
      <c r="DU364" s="1505"/>
      <c r="DV364" s="1505"/>
      <c r="DW364" s="1505"/>
      <c r="DX364" s="1505"/>
      <c r="DY364" s="1505"/>
      <c r="DZ364" s="1505"/>
      <c r="EA364" s="1505"/>
    </row>
    <row r="365" spans="1:131" s="1506" customFormat="1">
      <c r="A365" s="1507"/>
      <c r="B365" s="1508"/>
      <c r="C365" s="1509"/>
      <c r="D365" s="1510"/>
      <c r="E365" s="1529"/>
      <c r="F365" s="1525"/>
      <c r="G365" s="1505"/>
      <c r="H365" s="1505"/>
      <c r="I365" s="1505"/>
      <c r="J365" s="1505"/>
      <c r="K365" s="1505"/>
      <c r="L365" s="1505"/>
      <c r="M365" s="1505"/>
      <c r="N365" s="1505"/>
      <c r="O365" s="1505"/>
      <c r="P365" s="1505"/>
      <c r="Q365" s="1505"/>
      <c r="R365" s="1505"/>
      <c r="S365" s="1505"/>
      <c r="T365" s="1505"/>
      <c r="U365" s="1505"/>
      <c r="V365" s="1505"/>
      <c r="W365" s="1505"/>
      <c r="X365" s="1505"/>
      <c r="Y365" s="1505"/>
      <c r="Z365" s="1505"/>
      <c r="AA365" s="1505"/>
      <c r="AB365" s="1505"/>
      <c r="AC365" s="1505"/>
      <c r="AD365" s="1505"/>
      <c r="AE365" s="1505"/>
      <c r="AF365" s="1505"/>
      <c r="AG365" s="1505"/>
      <c r="AH365" s="1505"/>
      <c r="AI365" s="1505"/>
      <c r="AJ365" s="1505"/>
      <c r="AK365" s="1505"/>
      <c r="AL365" s="1505"/>
      <c r="AM365" s="1505"/>
      <c r="AN365" s="1505"/>
      <c r="AO365" s="1505"/>
      <c r="AP365" s="1505"/>
      <c r="AQ365" s="1505"/>
      <c r="AR365" s="1505"/>
      <c r="AS365" s="1505"/>
      <c r="AT365" s="1505"/>
      <c r="AU365" s="1505"/>
      <c r="AV365" s="1505"/>
      <c r="AW365" s="1505"/>
      <c r="AX365" s="1505"/>
      <c r="AY365" s="1505"/>
      <c r="AZ365" s="1505"/>
      <c r="BA365" s="1505"/>
      <c r="BB365" s="1505"/>
      <c r="BC365" s="1505"/>
      <c r="BD365" s="1505"/>
      <c r="BE365" s="1505"/>
      <c r="BF365" s="1505"/>
      <c r="BG365" s="1505"/>
      <c r="BH365" s="1505"/>
      <c r="BI365" s="1505"/>
      <c r="BJ365" s="1505"/>
      <c r="BK365" s="1505"/>
      <c r="BL365" s="1505"/>
      <c r="BM365" s="1505"/>
      <c r="BN365" s="1505"/>
      <c r="BO365" s="1505"/>
      <c r="BP365" s="1505"/>
      <c r="BQ365" s="1505"/>
      <c r="BR365" s="1505"/>
      <c r="BS365" s="1505"/>
      <c r="BT365" s="1505"/>
      <c r="BU365" s="1505"/>
      <c r="BV365" s="1505"/>
      <c r="BW365" s="1505"/>
      <c r="BX365" s="1505"/>
      <c r="BY365" s="1505"/>
      <c r="BZ365" s="1505"/>
      <c r="CA365" s="1505"/>
      <c r="CB365" s="1505"/>
      <c r="CC365" s="1505"/>
      <c r="CD365" s="1505"/>
      <c r="CE365" s="1505"/>
      <c r="CF365" s="1505"/>
      <c r="CG365" s="1505"/>
      <c r="CH365" s="1505"/>
      <c r="CI365" s="1505"/>
      <c r="CJ365" s="1505"/>
      <c r="CK365" s="1505"/>
      <c r="CL365" s="1505"/>
      <c r="CM365" s="1505"/>
      <c r="CN365" s="1505"/>
      <c r="CO365" s="1505"/>
      <c r="CP365" s="1505"/>
      <c r="CQ365" s="1505"/>
      <c r="CR365" s="1505"/>
      <c r="CS365" s="1505"/>
      <c r="CT365" s="1505"/>
      <c r="CU365" s="1505"/>
      <c r="CV365" s="1505"/>
      <c r="CW365" s="1505"/>
      <c r="CX365" s="1505"/>
      <c r="CY365" s="1505"/>
      <c r="CZ365" s="1505"/>
      <c r="DA365" s="1505"/>
      <c r="DB365" s="1505"/>
      <c r="DC365" s="1505"/>
      <c r="DD365" s="1505"/>
      <c r="DE365" s="1505"/>
      <c r="DF365" s="1505"/>
      <c r="DG365" s="1505"/>
      <c r="DH365" s="1505"/>
      <c r="DI365" s="1505"/>
      <c r="DJ365" s="1505"/>
      <c r="DK365" s="1505"/>
      <c r="DL365" s="1505"/>
      <c r="DM365" s="1505"/>
      <c r="DN365" s="1505"/>
      <c r="DO365" s="1505"/>
      <c r="DP365" s="1505"/>
      <c r="DQ365" s="1505"/>
      <c r="DR365" s="1505"/>
      <c r="DS365" s="1505"/>
      <c r="DT365" s="1505"/>
      <c r="DU365" s="1505"/>
      <c r="DV365" s="1505"/>
      <c r="DW365" s="1505"/>
      <c r="DX365" s="1505"/>
      <c r="DY365" s="1505"/>
      <c r="DZ365" s="1505"/>
      <c r="EA365" s="1505"/>
    </row>
    <row r="366" spans="1:131" s="1506" customFormat="1">
      <c r="A366" s="1507"/>
      <c r="B366" s="1508" t="s">
        <v>1903</v>
      </c>
      <c r="C366" s="1509"/>
      <c r="D366" s="1510"/>
      <c r="E366" s="1529"/>
      <c r="F366" s="1525"/>
      <c r="G366" s="1505"/>
      <c r="H366" s="1505"/>
      <c r="I366" s="1505"/>
      <c r="J366" s="1505"/>
      <c r="K366" s="1505"/>
      <c r="L366" s="1505"/>
      <c r="M366" s="1505"/>
      <c r="N366" s="1505"/>
      <c r="O366" s="1505"/>
      <c r="P366" s="1505"/>
      <c r="Q366" s="1505"/>
      <c r="R366" s="1505"/>
      <c r="S366" s="1505"/>
      <c r="T366" s="1505"/>
      <c r="U366" s="1505"/>
      <c r="V366" s="1505"/>
      <c r="W366" s="1505"/>
      <c r="X366" s="1505"/>
      <c r="Y366" s="1505"/>
      <c r="Z366" s="1505"/>
      <c r="AA366" s="1505"/>
      <c r="AB366" s="1505"/>
      <c r="AC366" s="1505"/>
      <c r="AD366" s="1505"/>
      <c r="AE366" s="1505"/>
      <c r="AF366" s="1505"/>
      <c r="AG366" s="1505"/>
      <c r="AH366" s="1505"/>
      <c r="AI366" s="1505"/>
      <c r="AJ366" s="1505"/>
      <c r="AK366" s="1505"/>
      <c r="AL366" s="1505"/>
      <c r="AM366" s="1505"/>
      <c r="AN366" s="1505"/>
      <c r="AO366" s="1505"/>
      <c r="AP366" s="1505"/>
      <c r="AQ366" s="1505"/>
      <c r="AR366" s="1505"/>
      <c r="AS366" s="1505"/>
      <c r="AT366" s="1505"/>
      <c r="AU366" s="1505"/>
      <c r="AV366" s="1505"/>
      <c r="AW366" s="1505"/>
      <c r="AX366" s="1505"/>
      <c r="AY366" s="1505"/>
      <c r="AZ366" s="1505"/>
      <c r="BA366" s="1505"/>
      <c r="BB366" s="1505"/>
      <c r="BC366" s="1505"/>
      <c r="BD366" s="1505"/>
      <c r="BE366" s="1505"/>
      <c r="BF366" s="1505"/>
      <c r="BG366" s="1505"/>
      <c r="BH366" s="1505"/>
      <c r="BI366" s="1505"/>
      <c r="BJ366" s="1505"/>
      <c r="BK366" s="1505"/>
      <c r="BL366" s="1505"/>
      <c r="BM366" s="1505"/>
      <c r="BN366" s="1505"/>
      <c r="BO366" s="1505"/>
      <c r="BP366" s="1505"/>
      <c r="BQ366" s="1505"/>
      <c r="BR366" s="1505"/>
      <c r="BS366" s="1505"/>
      <c r="BT366" s="1505"/>
      <c r="BU366" s="1505"/>
      <c r="BV366" s="1505"/>
      <c r="BW366" s="1505"/>
      <c r="BX366" s="1505"/>
      <c r="BY366" s="1505"/>
      <c r="BZ366" s="1505"/>
      <c r="CA366" s="1505"/>
      <c r="CB366" s="1505"/>
      <c r="CC366" s="1505"/>
      <c r="CD366" s="1505"/>
      <c r="CE366" s="1505"/>
      <c r="CF366" s="1505"/>
      <c r="CG366" s="1505"/>
      <c r="CH366" s="1505"/>
      <c r="CI366" s="1505"/>
      <c r="CJ366" s="1505"/>
      <c r="CK366" s="1505"/>
      <c r="CL366" s="1505"/>
      <c r="CM366" s="1505"/>
      <c r="CN366" s="1505"/>
      <c r="CO366" s="1505"/>
      <c r="CP366" s="1505"/>
      <c r="CQ366" s="1505"/>
      <c r="CR366" s="1505"/>
      <c r="CS366" s="1505"/>
      <c r="CT366" s="1505"/>
      <c r="CU366" s="1505"/>
      <c r="CV366" s="1505"/>
      <c r="CW366" s="1505"/>
      <c r="CX366" s="1505"/>
      <c r="CY366" s="1505"/>
      <c r="CZ366" s="1505"/>
      <c r="DA366" s="1505"/>
      <c r="DB366" s="1505"/>
      <c r="DC366" s="1505"/>
      <c r="DD366" s="1505"/>
      <c r="DE366" s="1505"/>
      <c r="DF366" s="1505"/>
      <c r="DG366" s="1505"/>
      <c r="DH366" s="1505"/>
      <c r="DI366" s="1505"/>
      <c r="DJ366" s="1505"/>
      <c r="DK366" s="1505"/>
      <c r="DL366" s="1505"/>
      <c r="DM366" s="1505"/>
      <c r="DN366" s="1505"/>
      <c r="DO366" s="1505"/>
      <c r="DP366" s="1505"/>
      <c r="DQ366" s="1505"/>
      <c r="DR366" s="1505"/>
      <c r="DS366" s="1505"/>
      <c r="DT366" s="1505"/>
      <c r="DU366" s="1505"/>
      <c r="DV366" s="1505"/>
      <c r="DW366" s="1505"/>
      <c r="DX366" s="1505"/>
      <c r="DY366" s="1505"/>
      <c r="DZ366" s="1505"/>
      <c r="EA366" s="1505"/>
    </row>
    <row r="367" spans="1:131" s="1506" customFormat="1">
      <c r="A367" s="1507"/>
      <c r="B367" s="1508" t="s">
        <v>1906</v>
      </c>
      <c r="C367" s="1509"/>
      <c r="D367" s="1510"/>
      <c r="E367" s="1529"/>
      <c r="F367" s="1525"/>
      <c r="G367" s="1505"/>
      <c r="H367" s="1505"/>
      <c r="I367" s="1505"/>
      <c r="J367" s="1505"/>
      <c r="K367" s="1505"/>
      <c r="L367" s="1505"/>
      <c r="M367" s="1505"/>
      <c r="N367" s="1505"/>
      <c r="O367" s="1505"/>
      <c r="P367" s="1505"/>
      <c r="Q367" s="1505"/>
      <c r="R367" s="1505"/>
      <c r="S367" s="1505"/>
      <c r="T367" s="1505"/>
      <c r="U367" s="1505"/>
      <c r="V367" s="1505"/>
      <c r="W367" s="1505"/>
      <c r="X367" s="1505"/>
      <c r="Y367" s="1505"/>
      <c r="Z367" s="1505"/>
      <c r="AA367" s="1505"/>
      <c r="AB367" s="1505"/>
      <c r="AC367" s="1505"/>
      <c r="AD367" s="1505"/>
      <c r="AE367" s="1505"/>
      <c r="AF367" s="1505"/>
      <c r="AG367" s="1505"/>
      <c r="AH367" s="1505"/>
      <c r="AI367" s="1505"/>
      <c r="AJ367" s="1505"/>
      <c r="AK367" s="1505"/>
      <c r="AL367" s="1505"/>
      <c r="AM367" s="1505"/>
      <c r="AN367" s="1505"/>
      <c r="AO367" s="1505"/>
      <c r="AP367" s="1505"/>
      <c r="AQ367" s="1505"/>
      <c r="AR367" s="1505"/>
      <c r="AS367" s="1505"/>
      <c r="AT367" s="1505"/>
      <c r="AU367" s="1505"/>
      <c r="AV367" s="1505"/>
      <c r="AW367" s="1505"/>
      <c r="AX367" s="1505"/>
      <c r="AY367" s="1505"/>
      <c r="AZ367" s="1505"/>
      <c r="BA367" s="1505"/>
      <c r="BB367" s="1505"/>
      <c r="BC367" s="1505"/>
      <c r="BD367" s="1505"/>
      <c r="BE367" s="1505"/>
      <c r="BF367" s="1505"/>
      <c r="BG367" s="1505"/>
      <c r="BH367" s="1505"/>
      <c r="BI367" s="1505"/>
      <c r="BJ367" s="1505"/>
      <c r="BK367" s="1505"/>
      <c r="BL367" s="1505"/>
      <c r="BM367" s="1505"/>
      <c r="BN367" s="1505"/>
      <c r="BO367" s="1505"/>
      <c r="BP367" s="1505"/>
      <c r="BQ367" s="1505"/>
      <c r="BR367" s="1505"/>
      <c r="BS367" s="1505"/>
      <c r="BT367" s="1505"/>
      <c r="BU367" s="1505"/>
      <c r="BV367" s="1505"/>
      <c r="BW367" s="1505"/>
      <c r="BX367" s="1505"/>
      <c r="BY367" s="1505"/>
      <c r="BZ367" s="1505"/>
      <c r="CA367" s="1505"/>
      <c r="CB367" s="1505"/>
      <c r="CC367" s="1505"/>
      <c r="CD367" s="1505"/>
      <c r="CE367" s="1505"/>
      <c r="CF367" s="1505"/>
      <c r="CG367" s="1505"/>
      <c r="CH367" s="1505"/>
      <c r="CI367" s="1505"/>
      <c r="CJ367" s="1505"/>
      <c r="CK367" s="1505"/>
      <c r="CL367" s="1505"/>
      <c r="CM367" s="1505"/>
      <c r="CN367" s="1505"/>
      <c r="CO367" s="1505"/>
      <c r="CP367" s="1505"/>
      <c r="CQ367" s="1505"/>
      <c r="CR367" s="1505"/>
      <c r="CS367" s="1505"/>
      <c r="CT367" s="1505"/>
      <c r="CU367" s="1505"/>
      <c r="CV367" s="1505"/>
      <c r="CW367" s="1505"/>
      <c r="CX367" s="1505"/>
      <c r="CY367" s="1505"/>
      <c r="CZ367" s="1505"/>
      <c r="DA367" s="1505"/>
      <c r="DB367" s="1505"/>
      <c r="DC367" s="1505"/>
      <c r="DD367" s="1505"/>
      <c r="DE367" s="1505"/>
      <c r="DF367" s="1505"/>
      <c r="DG367" s="1505"/>
      <c r="DH367" s="1505"/>
      <c r="DI367" s="1505"/>
      <c r="DJ367" s="1505"/>
      <c r="DK367" s="1505"/>
      <c r="DL367" s="1505"/>
      <c r="DM367" s="1505"/>
      <c r="DN367" s="1505"/>
      <c r="DO367" s="1505"/>
      <c r="DP367" s="1505"/>
      <c r="DQ367" s="1505"/>
      <c r="DR367" s="1505"/>
      <c r="DS367" s="1505"/>
      <c r="DT367" s="1505"/>
      <c r="DU367" s="1505"/>
      <c r="DV367" s="1505"/>
      <c r="DW367" s="1505"/>
      <c r="DX367" s="1505"/>
      <c r="DY367" s="1505"/>
      <c r="DZ367" s="1505"/>
      <c r="EA367" s="1505"/>
    </row>
    <row r="368" spans="1:131" s="1506" customFormat="1">
      <c r="A368" s="1507"/>
      <c r="B368" s="1508" t="s">
        <v>1905</v>
      </c>
      <c r="C368" s="1509"/>
      <c r="D368" s="1510"/>
      <c r="E368" s="1529"/>
      <c r="F368" s="1525"/>
      <c r="G368" s="1505"/>
      <c r="H368" s="1505"/>
      <c r="I368" s="1505"/>
      <c r="J368" s="1505"/>
      <c r="K368" s="1505"/>
      <c r="L368" s="1505"/>
      <c r="M368" s="1505"/>
      <c r="N368" s="1505"/>
      <c r="O368" s="1505"/>
      <c r="P368" s="1505"/>
      <c r="Q368" s="1505"/>
      <c r="R368" s="1505"/>
      <c r="S368" s="1505"/>
      <c r="T368" s="1505"/>
      <c r="U368" s="1505"/>
      <c r="V368" s="1505"/>
      <c r="W368" s="1505"/>
      <c r="X368" s="1505"/>
      <c r="Y368" s="1505"/>
      <c r="Z368" s="1505"/>
      <c r="AA368" s="1505"/>
      <c r="AB368" s="1505"/>
      <c r="AC368" s="1505"/>
      <c r="AD368" s="1505"/>
      <c r="AE368" s="1505"/>
      <c r="AF368" s="1505"/>
      <c r="AG368" s="1505"/>
      <c r="AH368" s="1505"/>
      <c r="AI368" s="1505"/>
      <c r="AJ368" s="1505"/>
      <c r="AK368" s="1505"/>
      <c r="AL368" s="1505"/>
      <c r="AM368" s="1505"/>
      <c r="AN368" s="1505"/>
      <c r="AO368" s="1505"/>
      <c r="AP368" s="1505"/>
      <c r="AQ368" s="1505"/>
      <c r="AR368" s="1505"/>
      <c r="AS368" s="1505"/>
      <c r="AT368" s="1505"/>
      <c r="AU368" s="1505"/>
      <c r="AV368" s="1505"/>
      <c r="AW368" s="1505"/>
      <c r="AX368" s="1505"/>
      <c r="AY368" s="1505"/>
      <c r="AZ368" s="1505"/>
      <c r="BA368" s="1505"/>
      <c r="BB368" s="1505"/>
      <c r="BC368" s="1505"/>
      <c r="BD368" s="1505"/>
      <c r="BE368" s="1505"/>
      <c r="BF368" s="1505"/>
      <c r="BG368" s="1505"/>
      <c r="BH368" s="1505"/>
      <c r="BI368" s="1505"/>
      <c r="BJ368" s="1505"/>
      <c r="BK368" s="1505"/>
      <c r="BL368" s="1505"/>
      <c r="BM368" s="1505"/>
      <c r="BN368" s="1505"/>
      <c r="BO368" s="1505"/>
      <c r="BP368" s="1505"/>
      <c r="BQ368" s="1505"/>
      <c r="BR368" s="1505"/>
      <c r="BS368" s="1505"/>
      <c r="BT368" s="1505"/>
      <c r="BU368" s="1505"/>
      <c r="BV368" s="1505"/>
      <c r="BW368" s="1505"/>
      <c r="BX368" s="1505"/>
      <c r="BY368" s="1505"/>
      <c r="BZ368" s="1505"/>
      <c r="CA368" s="1505"/>
      <c r="CB368" s="1505"/>
      <c r="CC368" s="1505"/>
      <c r="CD368" s="1505"/>
      <c r="CE368" s="1505"/>
      <c r="CF368" s="1505"/>
      <c r="CG368" s="1505"/>
      <c r="CH368" s="1505"/>
      <c r="CI368" s="1505"/>
      <c r="CJ368" s="1505"/>
      <c r="CK368" s="1505"/>
      <c r="CL368" s="1505"/>
      <c r="CM368" s="1505"/>
      <c r="CN368" s="1505"/>
      <c r="CO368" s="1505"/>
      <c r="CP368" s="1505"/>
      <c r="CQ368" s="1505"/>
      <c r="CR368" s="1505"/>
      <c r="CS368" s="1505"/>
      <c r="CT368" s="1505"/>
      <c r="CU368" s="1505"/>
      <c r="CV368" s="1505"/>
      <c r="CW368" s="1505"/>
      <c r="CX368" s="1505"/>
      <c r="CY368" s="1505"/>
      <c r="CZ368" s="1505"/>
      <c r="DA368" s="1505"/>
      <c r="DB368" s="1505"/>
      <c r="DC368" s="1505"/>
      <c r="DD368" s="1505"/>
      <c r="DE368" s="1505"/>
      <c r="DF368" s="1505"/>
      <c r="DG368" s="1505"/>
      <c r="DH368" s="1505"/>
      <c r="DI368" s="1505"/>
      <c r="DJ368" s="1505"/>
      <c r="DK368" s="1505"/>
      <c r="DL368" s="1505"/>
      <c r="DM368" s="1505"/>
      <c r="DN368" s="1505"/>
      <c r="DO368" s="1505"/>
      <c r="DP368" s="1505"/>
      <c r="DQ368" s="1505"/>
      <c r="DR368" s="1505"/>
      <c r="DS368" s="1505"/>
      <c r="DT368" s="1505"/>
      <c r="DU368" s="1505"/>
      <c r="DV368" s="1505"/>
      <c r="DW368" s="1505"/>
      <c r="DX368" s="1505"/>
      <c r="DY368" s="1505"/>
      <c r="DZ368" s="1505"/>
      <c r="EA368" s="1505"/>
    </row>
    <row r="369" spans="1:131" s="1506" customFormat="1">
      <c r="A369" s="1507"/>
      <c r="B369" s="1508" t="s">
        <v>1900</v>
      </c>
      <c r="C369" s="1509"/>
      <c r="D369" s="1510"/>
      <c r="E369" s="1529"/>
      <c r="F369" s="1525"/>
      <c r="G369" s="1505"/>
      <c r="H369" s="1505"/>
      <c r="I369" s="1505"/>
      <c r="J369" s="1505"/>
      <c r="K369" s="1505"/>
      <c r="L369" s="1505"/>
      <c r="M369" s="1505"/>
      <c r="N369" s="1505"/>
      <c r="O369" s="1505"/>
      <c r="P369" s="1505"/>
      <c r="Q369" s="1505"/>
      <c r="R369" s="1505"/>
      <c r="S369" s="1505"/>
      <c r="T369" s="1505"/>
      <c r="U369" s="1505"/>
      <c r="V369" s="1505"/>
      <c r="W369" s="1505"/>
      <c r="X369" s="1505"/>
      <c r="Y369" s="1505"/>
      <c r="Z369" s="1505"/>
      <c r="AA369" s="1505"/>
      <c r="AB369" s="1505"/>
      <c r="AC369" s="1505"/>
      <c r="AD369" s="1505"/>
      <c r="AE369" s="1505"/>
      <c r="AF369" s="1505"/>
      <c r="AG369" s="1505"/>
      <c r="AH369" s="1505"/>
      <c r="AI369" s="1505"/>
      <c r="AJ369" s="1505"/>
      <c r="AK369" s="1505"/>
      <c r="AL369" s="1505"/>
      <c r="AM369" s="1505"/>
      <c r="AN369" s="1505"/>
      <c r="AO369" s="1505"/>
      <c r="AP369" s="1505"/>
      <c r="AQ369" s="1505"/>
      <c r="AR369" s="1505"/>
      <c r="AS369" s="1505"/>
      <c r="AT369" s="1505"/>
      <c r="AU369" s="1505"/>
      <c r="AV369" s="1505"/>
      <c r="AW369" s="1505"/>
      <c r="AX369" s="1505"/>
      <c r="AY369" s="1505"/>
      <c r="AZ369" s="1505"/>
      <c r="BA369" s="1505"/>
      <c r="BB369" s="1505"/>
      <c r="BC369" s="1505"/>
      <c r="BD369" s="1505"/>
      <c r="BE369" s="1505"/>
      <c r="BF369" s="1505"/>
      <c r="BG369" s="1505"/>
      <c r="BH369" s="1505"/>
      <c r="BI369" s="1505"/>
      <c r="BJ369" s="1505"/>
      <c r="BK369" s="1505"/>
      <c r="BL369" s="1505"/>
      <c r="BM369" s="1505"/>
      <c r="BN369" s="1505"/>
      <c r="BO369" s="1505"/>
      <c r="BP369" s="1505"/>
      <c r="BQ369" s="1505"/>
      <c r="BR369" s="1505"/>
      <c r="BS369" s="1505"/>
      <c r="BT369" s="1505"/>
      <c r="BU369" s="1505"/>
      <c r="BV369" s="1505"/>
      <c r="BW369" s="1505"/>
      <c r="BX369" s="1505"/>
      <c r="BY369" s="1505"/>
      <c r="BZ369" s="1505"/>
      <c r="CA369" s="1505"/>
      <c r="CB369" s="1505"/>
      <c r="CC369" s="1505"/>
      <c r="CD369" s="1505"/>
      <c r="CE369" s="1505"/>
      <c r="CF369" s="1505"/>
      <c r="CG369" s="1505"/>
      <c r="CH369" s="1505"/>
      <c r="CI369" s="1505"/>
      <c r="CJ369" s="1505"/>
      <c r="CK369" s="1505"/>
      <c r="CL369" s="1505"/>
      <c r="CM369" s="1505"/>
      <c r="CN369" s="1505"/>
      <c r="CO369" s="1505"/>
      <c r="CP369" s="1505"/>
      <c r="CQ369" s="1505"/>
      <c r="CR369" s="1505"/>
      <c r="CS369" s="1505"/>
      <c r="CT369" s="1505"/>
      <c r="CU369" s="1505"/>
      <c r="CV369" s="1505"/>
      <c r="CW369" s="1505"/>
      <c r="CX369" s="1505"/>
      <c r="CY369" s="1505"/>
      <c r="CZ369" s="1505"/>
      <c r="DA369" s="1505"/>
      <c r="DB369" s="1505"/>
      <c r="DC369" s="1505"/>
      <c r="DD369" s="1505"/>
      <c r="DE369" s="1505"/>
      <c r="DF369" s="1505"/>
      <c r="DG369" s="1505"/>
      <c r="DH369" s="1505"/>
      <c r="DI369" s="1505"/>
      <c r="DJ369" s="1505"/>
      <c r="DK369" s="1505"/>
      <c r="DL369" s="1505"/>
      <c r="DM369" s="1505"/>
      <c r="DN369" s="1505"/>
      <c r="DO369" s="1505"/>
      <c r="DP369" s="1505"/>
      <c r="DQ369" s="1505"/>
      <c r="DR369" s="1505"/>
      <c r="DS369" s="1505"/>
      <c r="DT369" s="1505"/>
      <c r="DU369" s="1505"/>
      <c r="DV369" s="1505"/>
      <c r="DW369" s="1505"/>
      <c r="DX369" s="1505"/>
      <c r="DY369" s="1505"/>
      <c r="DZ369" s="1505"/>
      <c r="EA369" s="1505"/>
    </row>
    <row r="370" spans="1:131" s="1506" customFormat="1">
      <c r="A370" s="1507"/>
      <c r="B370" s="1508" t="s">
        <v>1904</v>
      </c>
      <c r="C370" s="1509" t="s">
        <v>35</v>
      </c>
      <c r="D370" s="1510">
        <v>1</v>
      </c>
      <c r="E370" s="1529"/>
      <c r="F370" s="1525">
        <f>E370*D370</f>
        <v>0</v>
      </c>
      <c r="G370" s="1505"/>
      <c r="H370" s="1505"/>
      <c r="I370" s="1505"/>
      <c r="J370" s="1505"/>
      <c r="K370" s="1505"/>
      <c r="L370" s="1505"/>
      <c r="M370" s="1505"/>
      <c r="N370" s="1505"/>
      <c r="O370" s="1505"/>
      <c r="P370" s="1505"/>
      <c r="Q370" s="1505"/>
      <c r="R370" s="1505"/>
      <c r="S370" s="1505"/>
      <c r="T370" s="1505"/>
      <c r="U370" s="1505"/>
      <c r="V370" s="1505"/>
      <c r="W370" s="1505"/>
      <c r="X370" s="1505"/>
      <c r="Y370" s="1505"/>
      <c r="Z370" s="1505"/>
      <c r="AA370" s="1505"/>
      <c r="AB370" s="1505"/>
      <c r="AC370" s="1505"/>
      <c r="AD370" s="1505"/>
      <c r="AE370" s="1505"/>
      <c r="AF370" s="1505"/>
      <c r="AG370" s="1505"/>
      <c r="AH370" s="1505"/>
      <c r="AI370" s="1505"/>
      <c r="AJ370" s="1505"/>
      <c r="AK370" s="1505"/>
      <c r="AL370" s="1505"/>
      <c r="AM370" s="1505"/>
      <c r="AN370" s="1505"/>
      <c r="AO370" s="1505"/>
      <c r="AP370" s="1505"/>
      <c r="AQ370" s="1505"/>
      <c r="AR370" s="1505"/>
      <c r="AS370" s="1505"/>
      <c r="AT370" s="1505"/>
      <c r="AU370" s="1505"/>
      <c r="AV370" s="1505"/>
      <c r="AW370" s="1505"/>
      <c r="AX370" s="1505"/>
      <c r="AY370" s="1505"/>
      <c r="AZ370" s="1505"/>
      <c r="BA370" s="1505"/>
      <c r="BB370" s="1505"/>
      <c r="BC370" s="1505"/>
      <c r="BD370" s="1505"/>
      <c r="BE370" s="1505"/>
      <c r="BF370" s="1505"/>
      <c r="BG370" s="1505"/>
      <c r="BH370" s="1505"/>
      <c r="BI370" s="1505"/>
      <c r="BJ370" s="1505"/>
      <c r="BK370" s="1505"/>
      <c r="BL370" s="1505"/>
      <c r="BM370" s="1505"/>
      <c r="BN370" s="1505"/>
      <c r="BO370" s="1505"/>
      <c r="BP370" s="1505"/>
      <c r="BQ370" s="1505"/>
      <c r="BR370" s="1505"/>
      <c r="BS370" s="1505"/>
      <c r="BT370" s="1505"/>
      <c r="BU370" s="1505"/>
      <c r="BV370" s="1505"/>
      <c r="BW370" s="1505"/>
      <c r="BX370" s="1505"/>
      <c r="BY370" s="1505"/>
      <c r="BZ370" s="1505"/>
      <c r="CA370" s="1505"/>
      <c r="CB370" s="1505"/>
      <c r="CC370" s="1505"/>
      <c r="CD370" s="1505"/>
      <c r="CE370" s="1505"/>
      <c r="CF370" s="1505"/>
      <c r="CG370" s="1505"/>
      <c r="CH370" s="1505"/>
      <c r="CI370" s="1505"/>
      <c r="CJ370" s="1505"/>
      <c r="CK370" s="1505"/>
      <c r="CL370" s="1505"/>
      <c r="CM370" s="1505"/>
      <c r="CN370" s="1505"/>
      <c r="CO370" s="1505"/>
      <c r="CP370" s="1505"/>
      <c r="CQ370" s="1505"/>
      <c r="CR370" s="1505"/>
      <c r="CS370" s="1505"/>
      <c r="CT370" s="1505"/>
      <c r="CU370" s="1505"/>
      <c r="CV370" s="1505"/>
      <c r="CW370" s="1505"/>
      <c r="CX370" s="1505"/>
      <c r="CY370" s="1505"/>
      <c r="CZ370" s="1505"/>
      <c r="DA370" s="1505"/>
      <c r="DB370" s="1505"/>
      <c r="DC370" s="1505"/>
      <c r="DD370" s="1505"/>
      <c r="DE370" s="1505"/>
      <c r="DF370" s="1505"/>
      <c r="DG370" s="1505"/>
      <c r="DH370" s="1505"/>
      <c r="DI370" s="1505"/>
      <c r="DJ370" s="1505"/>
      <c r="DK370" s="1505"/>
      <c r="DL370" s="1505"/>
      <c r="DM370" s="1505"/>
      <c r="DN370" s="1505"/>
      <c r="DO370" s="1505"/>
      <c r="DP370" s="1505"/>
      <c r="DQ370" s="1505"/>
      <c r="DR370" s="1505"/>
      <c r="DS370" s="1505"/>
      <c r="DT370" s="1505"/>
      <c r="DU370" s="1505"/>
      <c r="DV370" s="1505"/>
      <c r="DW370" s="1505"/>
      <c r="DX370" s="1505"/>
      <c r="DY370" s="1505"/>
      <c r="DZ370" s="1505"/>
      <c r="EA370" s="1505"/>
    </row>
    <row r="371" spans="1:131" s="1506" customFormat="1">
      <c r="A371" s="1507"/>
      <c r="B371" s="1508"/>
      <c r="C371" s="1509"/>
      <c r="D371" s="1510"/>
      <c r="E371" s="1529"/>
      <c r="F371" s="1525"/>
      <c r="G371" s="1505"/>
      <c r="H371" s="1505"/>
      <c r="I371" s="1505"/>
      <c r="J371" s="1505"/>
      <c r="K371" s="1505"/>
      <c r="L371" s="1505"/>
      <c r="M371" s="1505"/>
      <c r="N371" s="1505"/>
      <c r="O371" s="1505"/>
      <c r="P371" s="1505"/>
      <c r="Q371" s="1505"/>
      <c r="R371" s="1505"/>
      <c r="S371" s="1505"/>
      <c r="T371" s="1505"/>
      <c r="U371" s="1505"/>
      <c r="V371" s="1505"/>
      <c r="W371" s="1505"/>
      <c r="X371" s="1505"/>
      <c r="Y371" s="1505"/>
      <c r="Z371" s="1505"/>
      <c r="AA371" s="1505"/>
      <c r="AB371" s="1505"/>
      <c r="AC371" s="1505"/>
      <c r="AD371" s="1505"/>
      <c r="AE371" s="1505"/>
      <c r="AF371" s="1505"/>
      <c r="AG371" s="1505"/>
      <c r="AH371" s="1505"/>
      <c r="AI371" s="1505"/>
      <c r="AJ371" s="1505"/>
      <c r="AK371" s="1505"/>
      <c r="AL371" s="1505"/>
      <c r="AM371" s="1505"/>
      <c r="AN371" s="1505"/>
      <c r="AO371" s="1505"/>
      <c r="AP371" s="1505"/>
      <c r="AQ371" s="1505"/>
      <c r="AR371" s="1505"/>
      <c r="AS371" s="1505"/>
      <c r="AT371" s="1505"/>
      <c r="AU371" s="1505"/>
      <c r="AV371" s="1505"/>
      <c r="AW371" s="1505"/>
      <c r="AX371" s="1505"/>
      <c r="AY371" s="1505"/>
      <c r="AZ371" s="1505"/>
      <c r="BA371" s="1505"/>
      <c r="BB371" s="1505"/>
      <c r="BC371" s="1505"/>
      <c r="BD371" s="1505"/>
      <c r="BE371" s="1505"/>
      <c r="BF371" s="1505"/>
      <c r="BG371" s="1505"/>
      <c r="BH371" s="1505"/>
      <c r="BI371" s="1505"/>
      <c r="BJ371" s="1505"/>
      <c r="BK371" s="1505"/>
      <c r="BL371" s="1505"/>
      <c r="BM371" s="1505"/>
      <c r="BN371" s="1505"/>
      <c r="BO371" s="1505"/>
      <c r="BP371" s="1505"/>
      <c r="BQ371" s="1505"/>
      <c r="BR371" s="1505"/>
      <c r="BS371" s="1505"/>
      <c r="BT371" s="1505"/>
      <c r="BU371" s="1505"/>
      <c r="BV371" s="1505"/>
      <c r="BW371" s="1505"/>
      <c r="BX371" s="1505"/>
      <c r="BY371" s="1505"/>
      <c r="BZ371" s="1505"/>
      <c r="CA371" s="1505"/>
      <c r="CB371" s="1505"/>
      <c r="CC371" s="1505"/>
      <c r="CD371" s="1505"/>
      <c r="CE371" s="1505"/>
      <c r="CF371" s="1505"/>
      <c r="CG371" s="1505"/>
      <c r="CH371" s="1505"/>
      <c r="CI371" s="1505"/>
      <c r="CJ371" s="1505"/>
      <c r="CK371" s="1505"/>
      <c r="CL371" s="1505"/>
      <c r="CM371" s="1505"/>
      <c r="CN371" s="1505"/>
      <c r="CO371" s="1505"/>
      <c r="CP371" s="1505"/>
      <c r="CQ371" s="1505"/>
      <c r="CR371" s="1505"/>
      <c r="CS371" s="1505"/>
      <c r="CT371" s="1505"/>
      <c r="CU371" s="1505"/>
      <c r="CV371" s="1505"/>
      <c r="CW371" s="1505"/>
      <c r="CX371" s="1505"/>
      <c r="CY371" s="1505"/>
      <c r="CZ371" s="1505"/>
      <c r="DA371" s="1505"/>
      <c r="DB371" s="1505"/>
      <c r="DC371" s="1505"/>
      <c r="DD371" s="1505"/>
      <c r="DE371" s="1505"/>
      <c r="DF371" s="1505"/>
      <c r="DG371" s="1505"/>
      <c r="DH371" s="1505"/>
      <c r="DI371" s="1505"/>
      <c r="DJ371" s="1505"/>
      <c r="DK371" s="1505"/>
      <c r="DL371" s="1505"/>
      <c r="DM371" s="1505"/>
      <c r="DN371" s="1505"/>
      <c r="DO371" s="1505"/>
      <c r="DP371" s="1505"/>
      <c r="DQ371" s="1505"/>
      <c r="DR371" s="1505"/>
      <c r="DS371" s="1505"/>
      <c r="DT371" s="1505"/>
      <c r="DU371" s="1505"/>
      <c r="DV371" s="1505"/>
      <c r="DW371" s="1505"/>
      <c r="DX371" s="1505"/>
      <c r="DY371" s="1505"/>
      <c r="DZ371" s="1505"/>
      <c r="EA371" s="1505"/>
    </row>
    <row r="372" spans="1:131" s="1506" customFormat="1">
      <c r="A372" s="1507"/>
      <c r="B372" s="1508" t="s">
        <v>1903</v>
      </c>
      <c r="C372" s="1509"/>
      <c r="D372" s="1510"/>
      <c r="E372" s="1529"/>
      <c r="F372" s="1525"/>
      <c r="G372" s="1505"/>
      <c r="H372" s="1505"/>
      <c r="I372" s="1505"/>
      <c r="J372" s="1505"/>
      <c r="K372" s="1505"/>
      <c r="L372" s="1505"/>
      <c r="M372" s="1505"/>
      <c r="N372" s="1505"/>
      <c r="O372" s="1505"/>
      <c r="P372" s="1505"/>
      <c r="Q372" s="1505"/>
      <c r="R372" s="1505"/>
      <c r="S372" s="1505"/>
      <c r="T372" s="1505"/>
      <c r="U372" s="1505"/>
      <c r="V372" s="1505"/>
      <c r="W372" s="1505"/>
      <c r="X372" s="1505"/>
      <c r="Y372" s="1505"/>
      <c r="Z372" s="1505"/>
      <c r="AA372" s="1505"/>
      <c r="AB372" s="1505"/>
      <c r="AC372" s="1505"/>
      <c r="AD372" s="1505"/>
      <c r="AE372" s="1505"/>
      <c r="AF372" s="1505"/>
      <c r="AG372" s="1505"/>
      <c r="AH372" s="1505"/>
      <c r="AI372" s="1505"/>
      <c r="AJ372" s="1505"/>
      <c r="AK372" s="1505"/>
      <c r="AL372" s="1505"/>
      <c r="AM372" s="1505"/>
      <c r="AN372" s="1505"/>
      <c r="AO372" s="1505"/>
      <c r="AP372" s="1505"/>
      <c r="AQ372" s="1505"/>
      <c r="AR372" s="1505"/>
      <c r="AS372" s="1505"/>
      <c r="AT372" s="1505"/>
      <c r="AU372" s="1505"/>
      <c r="AV372" s="1505"/>
      <c r="AW372" s="1505"/>
      <c r="AX372" s="1505"/>
      <c r="AY372" s="1505"/>
      <c r="AZ372" s="1505"/>
      <c r="BA372" s="1505"/>
      <c r="BB372" s="1505"/>
      <c r="BC372" s="1505"/>
      <c r="BD372" s="1505"/>
      <c r="BE372" s="1505"/>
      <c r="BF372" s="1505"/>
      <c r="BG372" s="1505"/>
      <c r="BH372" s="1505"/>
      <c r="BI372" s="1505"/>
      <c r="BJ372" s="1505"/>
      <c r="BK372" s="1505"/>
      <c r="BL372" s="1505"/>
      <c r="BM372" s="1505"/>
      <c r="BN372" s="1505"/>
      <c r="BO372" s="1505"/>
      <c r="BP372" s="1505"/>
      <c r="BQ372" s="1505"/>
      <c r="BR372" s="1505"/>
      <c r="BS372" s="1505"/>
      <c r="BT372" s="1505"/>
      <c r="BU372" s="1505"/>
      <c r="BV372" s="1505"/>
      <c r="BW372" s="1505"/>
      <c r="BX372" s="1505"/>
      <c r="BY372" s="1505"/>
      <c r="BZ372" s="1505"/>
      <c r="CA372" s="1505"/>
      <c r="CB372" s="1505"/>
      <c r="CC372" s="1505"/>
      <c r="CD372" s="1505"/>
      <c r="CE372" s="1505"/>
      <c r="CF372" s="1505"/>
      <c r="CG372" s="1505"/>
      <c r="CH372" s="1505"/>
      <c r="CI372" s="1505"/>
      <c r="CJ372" s="1505"/>
      <c r="CK372" s="1505"/>
      <c r="CL372" s="1505"/>
      <c r="CM372" s="1505"/>
      <c r="CN372" s="1505"/>
      <c r="CO372" s="1505"/>
      <c r="CP372" s="1505"/>
      <c r="CQ372" s="1505"/>
      <c r="CR372" s="1505"/>
      <c r="CS372" s="1505"/>
      <c r="CT372" s="1505"/>
      <c r="CU372" s="1505"/>
      <c r="CV372" s="1505"/>
      <c r="CW372" s="1505"/>
      <c r="CX372" s="1505"/>
      <c r="CY372" s="1505"/>
      <c r="CZ372" s="1505"/>
      <c r="DA372" s="1505"/>
      <c r="DB372" s="1505"/>
      <c r="DC372" s="1505"/>
      <c r="DD372" s="1505"/>
      <c r="DE372" s="1505"/>
      <c r="DF372" s="1505"/>
      <c r="DG372" s="1505"/>
      <c r="DH372" s="1505"/>
      <c r="DI372" s="1505"/>
      <c r="DJ372" s="1505"/>
      <c r="DK372" s="1505"/>
      <c r="DL372" s="1505"/>
      <c r="DM372" s="1505"/>
      <c r="DN372" s="1505"/>
      <c r="DO372" s="1505"/>
      <c r="DP372" s="1505"/>
      <c r="DQ372" s="1505"/>
      <c r="DR372" s="1505"/>
      <c r="DS372" s="1505"/>
      <c r="DT372" s="1505"/>
      <c r="DU372" s="1505"/>
      <c r="DV372" s="1505"/>
      <c r="DW372" s="1505"/>
      <c r="DX372" s="1505"/>
      <c r="DY372" s="1505"/>
      <c r="DZ372" s="1505"/>
      <c r="EA372" s="1505"/>
    </row>
    <row r="373" spans="1:131" s="1506" customFormat="1">
      <c r="A373" s="1507"/>
      <c r="B373" s="1508" t="s">
        <v>1902</v>
      </c>
      <c r="C373" s="1509"/>
      <c r="D373" s="1510"/>
      <c r="E373" s="1529"/>
      <c r="F373" s="1525"/>
      <c r="G373" s="1505"/>
      <c r="H373" s="1505"/>
      <c r="I373" s="1505"/>
      <c r="J373" s="1505"/>
      <c r="K373" s="1505"/>
      <c r="L373" s="1505"/>
      <c r="M373" s="1505"/>
      <c r="N373" s="1505"/>
      <c r="O373" s="1505"/>
      <c r="P373" s="1505"/>
      <c r="Q373" s="1505"/>
      <c r="R373" s="1505"/>
      <c r="S373" s="1505"/>
      <c r="T373" s="1505"/>
      <c r="U373" s="1505"/>
      <c r="V373" s="1505"/>
      <c r="W373" s="1505"/>
      <c r="X373" s="1505"/>
      <c r="Y373" s="1505"/>
      <c r="Z373" s="1505"/>
      <c r="AA373" s="1505"/>
      <c r="AB373" s="1505"/>
      <c r="AC373" s="1505"/>
      <c r="AD373" s="1505"/>
      <c r="AE373" s="1505"/>
      <c r="AF373" s="1505"/>
      <c r="AG373" s="1505"/>
      <c r="AH373" s="1505"/>
      <c r="AI373" s="1505"/>
      <c r="AJ373" s="1505"/>
      <c r="AK373" s="1505"/>
      <c r="AL373" s="1505"/>
      <c r="AM373" s="1505"/>
      <c r="AN373" s="1505"/>
      <c r="AO373" s="1505"/>
      <c r="AP373" s="1505"/>
      <c r="AQ373" s="1505"/>
      <c r="AR373" s="1505"/>
      <c r="AS373" s="1505"/>
      <c r="AT373" s="1505"/>
      <c r="AU373" s="1505"/>
      <c r="AV373" s="1505"/>
      <c r="AW373" s="1505"/>
      <c r="AX373" s="1505"/>
      <c r="AY373" s="1505"/>
      <c r="AZ373" s="1505"/>
      <c r="BA373" s="1505"/>
      <c r="BB373" s="1505"/>
      <c r="BC373" s="1505"/>
      <c r="BD373" s="1505"/>
      <c r="BE373" s="1505"/>
      <c r="BF373" s="1505"/>
      <c r="BG373" s="1505"/>
      <c r="BH373" s="1505"/>
      <c r="BI373" s="1505"/>
      <c r="BJ373" s="1505"/>
      <c r="BK373" s="1505"/>
      <c r="BL373" s="1505"/>
      <c r="BM373" s="1505"/>
      <c r="BN373" s="1505"/>
      <c r="BO373" s="1505"/>
      <c r="BP373" s="1505"/>
      <c r="BQ373" s="1505"/>
      <c r="BR373" s="1505"/>
      <c r="BS373" s="1505"/>
      <c r="BT373" s="1505"/>
      <c r="BU373" s="1505"/>
      <c r="BV373" s="1505"/>
      <c r="BW373" s="1505"/>
      <c r="BX373" s="1505"/>
      <c r="BY373" s="1505"/>
      <c r="BZ373" s="1505"/>
      <c r="CA373" s="1505"/>
      <c r="CB373" s="1505"/>
      <c r="CC373" s="1505"/>
      <c r="CD373" s="1505"/>
      <c r="CE373" s="1505"/>
      <c r="CF373" s="1505"/>
      <c r="CG373" s="1505"/>
      <c r="CH373" s="1505"/>
      <c r="CI373" s="1505"/>
      <c r="CJ373" s="1505"/>
      <c r="CK373" s="1505"/>
      <c r="CL373" s="1505"/>
      <c r="CM373" s="1505"/>
      <c r="CN373" s="1505"/>
      <c r="CO373" s="1505"/>
      <c r="CP373" s="1505"/>
      <c r="CQ373" s="1505"/>
      <c r="CR373" s="1505"/>
      <c r="CS373" s="1505"/>
      <c r="CT373" s="1505"/>
      <c r="CU373" s="1505"/>
      <c r="CV373" s="1505"/>
      <c r="CW373" s="1505"/>
      <c r="CX373" s="1505"/>
      <c r="CY373" s="1505"/>
      <c r="CZ373" s="1505"/>
      <c r="DA373" s="1505"/>
      <c r="DB373" s="1505"/>
      <c r="DC373" s="1505"/>
      <c r="DD373" s="1505"/>
      <c r="DE373" s="1505"/>
      <c r="DF373" s="1505"/>
      <c r="DG373" s="1505"/>
      <c r="DH373" s="1505"/>
      <c r="DI373" s="1505"/>
      <c r="DJ373" s="1505"/>
      <c r="DK373" s="1505"/>
      <c r="DL373" s="1505"/>
      <c r="DM373" s="1505"/>
      <c r="DN373" s="1505"/>
      <c r="DO373" s="1505"/>
      <c r="DP373" s="1505"/>
      <c r="DQ373" s="1505"/>
      <c r="DR373" s="1505"/>
      <c r="DS373" s="1505"/>
      <c r="DT373" s="1505"/>
      <c r="DU373" s="1505"/>
      <c r="DV373" s="1505"/>
      <c r="DW373" s="1505"/>
      <c r="DX373" s="1505"/>
      <c r="DY373" s="1505"/>
      <c r="DZ373" s="1505"/>
      <c r="EA373" s="1505"/>
    </row>
    <row r="374" spans="1:131" s="1506" customFormat="1">
      <c r="A374" s="1507"/>
      <c r="B374" s="1508" t="s">
        <v>1901</v>
      </c>
      <c r="C374" s="1509"/>
      <c r="D374" s="1510"/>
      <c r="E374" s="1529"/>
      <c r="F374" s="1525"/>
      <c r="G374" s="1505"/>
      <c r="H374" s="1505"/>
      <c r="I374" s="1505"/>
      <c r="J374" s="1505"/>
      <c r="K374" s="1505"/>
      <c r="L374" s="1505"/>
      <c r="M374" s="1505"/>
      <c r="N374" s="1505"/>
      <c r="O374" s="1505"/>
      <c r="P374" s="1505"/>
      <c r="Q374" s="1505"/>
      <c r="R374" s="1505"/>
      <c r="S374" s="1505"/>
      <c r="T374" s="1505"/>
      <c r="U374" s="1505"/>
      <c r="V374" s="1505"/>
      <c r="W374" s="1505"/>
      <c r="X374" s="1505"/>
      <c r="Y374" s="1505"/>
      <c r="Z374" s="1505"/>
      <c r="AA374" s="1505"/>
      <c r="AB374" s="1505"/>
      <c r="AC374" s="1505"/>
      <c r="AD374" s="1505"/>
      <c r="AE374" s="1505"/>
      <c r="AF374" s="1505"/>
      <c r="AG374" s="1505"/>
      <c r="AH374" s="1505"/>
      <c r="AI374" s="1505"/>
      <c r="AJ374" s="1505"/>
      <c r="AK374" s="1505"/>
      <c r="AL374" s="1505"/>
      <c r="AM374" s="1505"/>
      <c r="AN374" s="1505"/>
      <c r="AO374" s="1505"/>
      <c r="AP374" s="1505"/>
      <c r="AQ374" s="1505"/>
      <c r="AR374" s="1505"/>
      <c r="AS374" s="1505"/>
      <c r="AT374" s="1505"/>
      <c r="AU374" s="1505"/>
      <c r="AV374" s="1505"/>
      <c r="AW374" s="1505"/>
      <c r="AX374" s="1505"/>
      <c r="AY374" s="1505"/>
      <c r="AZ374" s="1505"/>
      <c r="BA374" s="1505"/>
      <c r="BB374" s="1505"/>
      <c r="BC374" s="1505"/>
      <c r="BD374" s="1505"/>
      <c r="BE374" s="1505"/>
      <c r="BF374" s="1505"/>
      <c r="BG374" s="1505"/>
      <c r="BH374" s="1505"/>
      <c r="BI374" s="1505"/>
      <c r="BJ374" s="1505"/>
      <c r="BK374" s="1505"/>
      <c r="BL374" s="1505"/>
      <c r="BM374" s="1505"/>
      <c r="BN374" s="1505"/>
      <c r="BO374" s="1505"/>
      <c r="BP374" s="1505"/>
      <c r="BQ374" s="1505"/>
      <c r="BR374" s="1505"/>
      <c r="BS374" s="1505"/>
      <c r="BT374" s="1505"/>
      <c r="BU374" s="1505"/>
      <c r="BV374" s="1505"/>
      <c r="BW374" s="1505"/>
      <c r="BX374" s="1505"/>
      <c r="BY374" s="1505"/>
      <c r="BZ374" s="1505"/>
      <c r="CA374" s="1505"/>
      <c r="CB374" s="1505"/>
      <c r="CC374" s="1505"/>
      <c r="CD374" s="1505"/>
      <c r="CE374" s="1505"/>
      <c r="CF374" s="1505"/>
      <c r="CG374" s="1505"/>
      <c r="CH374" s="1505"/>
      <c r="CI374" s="1505"/>
      <c r="CJ374" s="1505"/>
      <c r="CK374" s="1505"/>
      <c r="CL374" s="1505"/>
      <c r="CM374" s="1505"/>
      <c r="CN374" s="1505"/>
      <c r="CO374" s="1505"/>
      <c r="CP374" s="1505"/>
      <c r="CQ374" s="1505"/>
      <c r="CR374" s="1505"/>
      <c r="CS374" s="1505"/>
      <c r="CT374" s="1505"/>
      <c r="CU374" s="1505"/>
      <c r="CV374" s="1505"/>
      <c r="CW374" s="1505"/>
      <c r="CX374" s="1505"/>
      <c r="CY374" s="1505"/>
      <c r="CZ374" s="1505"/>
      <c r="DA374" s="1505"/>
      <c r="DB374" s="1505"/>
      <c r="DC374" s="1505"/>
      <c r="DD374" s="1505"/>
      <c r="DE374" s="1505"/>
      <c r="DF374" s="1505"/>
      <c r="DG374" s="1505"/>
      <c r="DH374" s="1505"/>
      <c r="DI374" s="1505"/>
      <c r="DJ374" s="1505"/>
      <c r="DK374" s="1505"/>
      <c r="DL374" s="1505"/>
      <c r="DM374" s="1505"/>
      <c r="DN374" s="1505"/>
      <c r="DO374" s="1505"/>
      <c r="DP374" s="1505"/>
      <c r="DQ374" s="1505"/>
      <c r="DR374" s="1505"/>
      <c r="DS374" s="1505"/>
      <c r="DT374" s="1505"/>
      <c r="DU374" s="1505"/>
      <c r="DV374" s="1505"/>
      <c r="DW374" s="1505"/>
      <c r="DX374" s="1505"/>
      <c r="DY374" s="1505"/>
      <c r="DZ374" s="1505"/>
      <c r="EA374" s="1505"/>
    </row>
    <row r="375" spans="1:131" s="1506" customFormat="1">
      <c r="A375" s="1507"/>
      <c r="B375" s="1508" t="s">
        <v>1900</v>
      </c>
      <c r="C375" s="1509"/>
      <c r="D375" s="1510"/>
      <c r="E375" s="1529"/>
      <c r="F375" s="1525"/>
      <c r="G375" s="1505"/>
      <c r="H375" s="1505"/>
      <c r="I375" s="1505"/>
      <c r="J375" s="1505"/>
      <c r="K375" s="1505"/>
      <c r="L375" s="1505"/>
      <c r="M375" s="1505"/>
      <c r="N375" s="1505"/>
      <c r="O375" s="1505"/>
      <c r="P375" s="1505"/>
      <c r="Q375" s="1505"/>
      <c r="R375" s="1505"/>
      <c r="S375" s="1505"/>
      <c r="T375" s="1505"/>
      <c r="U375" s="1505"/>
      <c r="V375" s="1505"/>
      <c r="W375" s="1505"/>
      <c r="X375" s="1505"/>
      <c r="Y375" s="1505"/>
      <c r="Z375" s="1505"/>
      <c r="AA375" s="1505"/>
      <c r="AB375" s="1505"/>
      <c r="AC375" s="1505"/>
      <c r="AD375" s="1505"/>
      <c r="AE375" s="1505"/>
      <c r="AF375" s="1505"/>
      <c r="AG375" s="1505"/>
      <c r="AH375" s="1505"/>
      <c r="AI375" s="1505"/>
      <c r="AJ375" s="1505"/>
      <c r="AK375" s="1505"/>
      <c r="AL375" s="1505"/>
      <c r="AM375" s="1505"/>
      <c r="AN375" s="1505"/>
      <c r="AO375" s="1505"/>
      <c r="AP375" s="1505"/>
      <c r="AQ375" s="1505"/>
      <c r="AR375" s="1505"/>
      <c r="AS375" s="1505"/>
      <c r="AT375" s="1505"/>
      <c r="AU375" s="1505"/>
      <c r="AV375" s="1505"/>
      <c r="AW375" s="1505"/>
      <c r="AX375" s="1505"/>
      <c r="AY375" s="1505"/>
      <c r="AZ375" s="1505"/>
      <c r="BA375" s="1505"/>
      <c r="BB375" s="1505"/>
      <c r="BC375" s="1505"/>
      <c r="BD375" s="1505"/>
      <c r="BE375" s="1505"/>
      <c r="BF375" s="1505"/>
      <c r="BG375" s="1505"/>
      <c r="BH375" s="1505"/>
      <c r="BI375" s="1505"/>
      <c r="BJ375" s="1505"/>
      <c r="BK375" s="1505"/>
      <c r="BL375" s="1505"/>
      <c r="BM375" s="1505"/>
      <c r="BN375" s="1505"/>
      <c r="BO375" s="1505"/>
      <c r="BP375" s="1505"/>
      <c r="BQ375" s="1505"/>
      <c r="BR375" s="1505"/>
      <c r="BS375" s="1505"/>
      <c r="BT375" s="1505"/>
      <c r="BU375" s="1505"/>
      <c r="BV375" s="1505"/>
      <c r="BW375" s="1505"/>
      <c r="BX375" s="1505"/>
      <c r="BY375" s="1505"/>
      <c r="BZ375" s="1505"/>
      <c r="CA375" s="1505"/>
      <c r="CB375" s="1505"/>
      <c r="CC375" s="1505"/>
      <c r="CD375" s="1505"/>
      <c r="CE375" s="1505"/>
      <c r="CF375" s="1505"/>
      <c r="CG375" s="1505"/>
      <c r="CH375" s="1505"/>
      <c r="CI375" s="1505"/>
      <c r="CJ375" s="1505"/>
      <c r="CK375" s="1505"/>
      <c r="CL375" s="1505"/>
      <c r="CM375" s="1505"/>
      <c r="CN375" s="1505"/>
      <c r="CO375" s="1505"/>
      <c r="CP375" s="1505"/>
      <c r="CQ375" s="1505"/>
      <c r="CR375" s="1505"/>
      <c r="CS375" s="1505"/>
      <c r="CT375" s="1505"/>
      <c r="CU375" s="1505"/>
      <c r="CV375" s="1505"/>
      <c r="CW375" s="1505"/>
      <c r="CX375" s="1505"/>
      <c r="CY375" s="1505"/>
      <c r="CZ375" s="1505"/>
      <c r="DA375" s="1505"/>
      <c r="DB375" s="1505"/>
      <c r="DC375" s="1505"/>
      <c r="DD375" s="1505"/>
      <c r="DE375" s="1505"/>
      <c r="DF375" s="1505"/>
      <c r="DG375" s="1505"/>
      <c r="DH375" s="1505"/>
      <c r="DI375" s="1505"/>
      <c r="DJ375" s="1505"/>
      <c r="DK375" s="1505"/>
      <c r="DL375" s="1505"/>
      <c r="DM375" s="1505"/>
      <c r="DN375" s="1505"/>
      <c r="DO375" s="1505"/>
      <c r="DP375" s="1505"/>
      <c r="DQ375" s="1505"/>
      <c r="DR375" s="1505"/>
      <c r="DS375" s="1505"/>
      <c r="DT375" s="1505"/>
      <c r="DU375" s="1505"/>
      <c r="DV375" s="1505"/>
      <c r="DW375" s="1505"/>
      <c r="DX375" s="1505"/>
      <c r="DY375" s="1505"/>
      <c r="DZ375" s="1505"/>
      <c r="EA375" s="1505"/>
    </row>
    <row r="376" spans="1:131" s="1506" customFormat="1">
      <c r="A376" s="1507"/>
      <c r="B376" s="1508" t="s">
        <v>1899</v>
      </c>
      <c r="C376" s="1509" t="s">
        <v>35</v>
      </c>
      <c r="D376" s="1510">
        <v>2</v>
      </c>
      <c r="E376" s="1529"/>
      <c r="F376" s="1525">
        <f>E376*D376</f>
        <v>0</v>
      </c>
      <c r="G376" s="1505"/>
      <c r="H376" s="1505"/>
      <c r="I376" s="1505"/>
      <c r="J376" s="1505"/>
      <c r="K376" s="1505"/>
      <c r="L376" s="1505"/>
      <c r="M376" s="1505"/>
      <c r="N376" s="1505"/>
      <c r="O376" s="1505"/>
      <c r="P376" s="1505"/>
      <c r="Q376" s="1505"/>
      <c r="R376" s="1505"/>
      <c r="S376" s="1505"/>
      <c r="T376" s="1505"/>
      <c r="U376" s="1505"/>
      <c r="V376" s="1505"/>
      <c r="W376" s="1505"/>
      <c r="X376" s="1505"/>
      <c r="Y376" s="1505"/>
      <c r="Z376" s="1505"/>
      <c r="AA376" s="1505"/>
      <c r="AB376" s="1505"/>
      <c r="AC376" s="1505"/>
      <c r="AD376" s="1505"/>
      <c r="AE376" s="1505"/>
      <c r="AF376" s="1505"/>
      <c r="AG376" s="1505"/>
      <c r="AH376" s="1505"/>
      <c r="AI376" s="1505"/>
      <c r="AJ376" s="1505"/>
      <c r="AK376" s="1505"/>
      <c r="AL376" s="1505"/>
      <c r="AM376" s="1505"/>
      <c r="AN376" s="1505"/>
      <c r="AO376" s="1505"/>
      <c r="AP376" s="1505"/>
      <c r="AQ376" s="1505"/>
      <c r="AR376" s="1505"/>
      <c r="AS376" s="1505"/>
      <c r="AT376" s="1505"/>
      <c r="AU376" s="1505"/>
      <c r="AV376" s="1505"/>
      <c r="AW376" s="1505"/>
      <c r="AX376" s="1505"/>
      <c r="AY376" s="1505"/>
      <c r="AZ376" s="1505"/>
      <c r="BA376" s="1505"/>
      <c r="BB376" s="1505"/>
      <c r="BC376" s="1505"/>
      <c r="BD376" s="1505"/>
      <c r="BE376" s="1505"/>
      <c r="BF376" s="1505"/>
      <c r="BG376" s="1505"/>
      <c r="BH376" s="1505"/>
      <c r="BI376" s="1505"/>
      <c r="BJ376" s="1505"/>
      <c r="BK376" s="1505"/>
      <c r="BL376" s="1505"/>
      <c r="BM376" s="1505"/>
      <c r="BN376" s="1505"/>
      <c r="BO376" s="1505"/>
      <c r="BP376" s="1505"/>
      <c r="BQ376" s="1505"/>
      <c r="BR376" s="1505"/>
      <c r="BS376" s="1505"/>
      <c r="BT376" s="1505"/>
      <c r="BU376" s="1505"/>
      <c r="BV376" s="1505"/>
      <c r="BW376" s="1505"/>
      <c r="BX376" s="1505"/>
      <c r="BY376" s="1505"/>
      <c r="BZ376" s="1505"/>
      <c r="CA376" s="1505"/>
      <c r="CB376" s="1505"/>
      <c r="CC376" s="1505"/>
      <c r="CD376" s="1505"/>
      <c r="CE376" s="1505"/>
      <c r="CF376" s="1505"/>
      <c r="CG376" s="1505"/>
      <c r="CH376" s="1505"/>
      <c r="CI376" s="1505"/>
      <c r="CJ376" s="1505"/>
      <c r="CK376" s="1505"/>
      <c r="CL376" s="1505"/>
      <c r="CM376" s="1505"/>
      <c r="CN376" s="1505"/>
      <c r="CO376" s="1505"/>
      <c r="CP376" s="1505"/>
      <c r="CQ376" s="1505"/>
      <c r="CR376" s="1505"/>
      <c r="CS376" s="1505"/>
      <c r="CT376" s="1505"/>
      <c r="CU376" s="1505"/>
      <c r="CV376" s="1505"/>
      <c r="CW376" s="1505"/>
      <c r="CX376" s="1505"/>
      <c r="CY376" s="1505"/>
      <c r="CZ376" s="1505"/>
      <c r="DA376" s="1505"/>
      <c r="DB376" s="1505"/>
      <c r="DC376" s="1505"/>
      <c r="DD376" s="1505"/>
      <c r="DE376" s="1505"/>
      <c r="DF376" s="1505"/>
      <c r="DG376" s="1505"/>
      <c r="DH376" s="1505"/>
      <c r="DI376" s="1505"/>
      <c r="DJ376" s="1505"/>
      <c r="DK376" s="1505"/>
      <c r="DL376" s="1505"/>
      <c r="DM376" s="1505"/>
      <c r="DN376" s="1505"/>
      <c r="DO376" s="1505"/>
      <c r="DP376" s="1505"/>
      <c r="DQ376" s="1505"/>
      <c r="DR376" s="1505"/>
      <c r="DS376" s="1505"/>
      <c r="DT376" s="1505"/>
      <c r="DU376" s="1505"/>
      <c r="DV376" s="1505"/>
      <c r="DW376" s="1505"/>
      <c r="DX376" s="1505"/>
      <c r="DY376" s="1505"/>
      <c r="DZ376" s="1505"/>
      <c r="EA376" s="1505"/>
    </row>
    <row r="377" spans="1:131" s="1506" customFormat="1">
      <c r="A377" s="1507"/>
      <c r="B377" s="1508"/>
      <c r="C377" s="1509"/>
      <c r="D377" s="1510"/>
      <c r="E377" s="1529"/>
      <c r="F377" s="1525"/>
      <c r="G377" s="1505"/>
      <c r="H377" s="1505"/>
      <c r="I377" s="1505"/>
      <c r="J377" s="1505"/>
      <c r="K377" s="1505"/>
      <c r="L377" s="1505"/>
      <c r="M377" s="1505"/>
      <c r="N377" s="1505"/>
      <c r="O377" s="1505"/>
      <c r="P377" s="1505"/>
      <c r="Q377" s="1505"/>
      <c r="R377" s="1505"/>
      <c r="S377" s="1505"/>
      <c r="T377" s="1505"/>
      <c r="U377" s="1505"/>
      <c r="V377" s="1505"/>
      <c r="W377" s="1505"/>
      <c r="X377" s="1505"/>
      <c r="Y377" s="1505"/>
      <c r="Z377" s="1505"/>
      <c r="AA377" s="1505"/>
      <c r="AB377" s="1505"/>
      <c r="AC377" s="1505"/>
      <c r="AD377" s="1505"/>
      <c r="AE377" s="1505"/>
      <c r="AF377" s="1505"/>
      <c r="AG377" s="1505"/>
      <c r="AH377" s="1505"/>
      <c r="AI377" s="1505"/>
      <c r="AJ377" s="1505"/>
      <c r="AK377" s="1505"/>
      <c r="AL377" s="1505"/>
      <c r="AM377" s="1505"/>
      <c r="AN377" s="1505"/>
      <c r="AO377" s="1505"/>
      <c r="AP377" s="1505"/>
      <c r="AQ377" s="1505"/>
      <c r="AR377" s="1505"/>
      <c r="AS377" s="1505"/>
      <c r="AT377" s="1505"/>
      <c r="AU377" s="1505"/>
      <c r="AV377" s="1505"/>
      <c r="AW377" s="1505"/>
      <c r="AX377" s="1505"/>
      <c r="AY377" s="1505"/>
      <c r="AZ377" s="1505"/>
      <c r="BA377" s="1505"/>
      <c r="BB377" s="1505"/>
      <c r="BC377" s="1505"/>
      <c r="BD377" s="1505"/>
      <c r="BE377" s="1505"/>
      <c r="BF377" s="1505"/>
      <c r="BG377" s="1505"/>
      <c r="BH377" s="1505"/>
      <c r="BI377" s="1505"/>
      <c r="BJ377" s="1505"/>
      <c r="BK377" s="1505"/>
      <c r="BL377" s="1505"/>
      <c r="BM377" s="1505"/>
      <c r="BN377" s="1505"/>
      <c r="BO377" s="1505"/>
      <c r="BP377" s="1505"/>
      <c r="BQ377" s="1505"/>
      <c r="BR377" s="1505"/>
      <c r="BS377" s="1505"/>
      <c r="BT377" s="1505"/>
      <c r="BU377" s="1505"/>
      <c r="BV377" s="1505"/>
      <c r="BW377" s="1505"/>
      <c r="BX377" s="1505"/>
      <c r="BY377" s="1505"/>
      <c r="BZ377" s="1505"/>
      <c r="CA377" s="1505"/>
      <c r="CB377" s="1505"/>
      <c r="CC377" s="1505"/>
      <c r="CD377" s="1505"/>
      <c r="CE377" s="1505"/>
      <c r="CF377" s="1505"/>
      <c r="CG377" s="1505"/>
      <c r="CH377" s="1505"/>
      <c r="CI377" s="1505"/>
      <c r="CJ377" s="1505"/>
      <c r="CK377" s="1505"/>
      <c r="CL377" s="1505"/>
      <c r="CM377" s="1505"/>
      <c r="CN377" s="1505"/>
      <c r="CO377" s="1505"/>
      <c r="CP377" s="1505"/>
      <c r="CQ377" s="1505"/>
      <c r="CR377" s="1505"/>
      <c r="CS377" s="1505"/>
      <c r="CT377" s="1505"/>
      <c r="CU377" s="1505"/>
      <c r="CV377" s="1505"/>
      <c r="CW377" s="1505"/>
      <c r="CX377" s="1505"/>
      <c r="CY377" s="1505"/>
      <c r="CZ377" s="1505"/>
      <c r="DA377" s="1505"/>
      <c r="DB377" s="1505"/>
      <c r="DC377" s="1505"/>
      <c r="DD377" s="1505"/>
      <c r="DE377" s="1505"/>
      <c r="DF377" s="1505"/>
      <c r="DG377" s="1505"/>
      <c r="DH377" s="1505"/>
      <c r="DI377" s="1505"/>
      <c r="DJ377" s="1505"/>
      <c r="DK377" s="1505"/>
      <c r="DL377" s="1505"/>
      <c r="DM377" s="1505"/>
      <c r="DN377" s="1505"/>
      <c r="DO377" s="1505"/>
      <c r="DP377" s="1505"/>
      <c r="DQ377" s="1505"/>
      <c r="DR377" s="1505"/>
      <c r="DS377" s="1505"/>
      <c r="DT377" s="1505"/>
      <c r="DU377" s="1505"/>
      <c r="DV377" s="1505"/>
      <c r="DW377" s="1505"/>
      <c r="DX377" s="1505"/>
      <c r="DY377" s="1505"/>
      <c r="DZ377" s="1505"/>
      <c r="EA377" s="1505"/>
    </row>
    <row r="378" spans="1:131" s="1506" customFormat="1" ht="89.25">
      <c r="A378" s="1507">
        <v>2</v>
      </c>
      <c r="B378" s="1508" t="s">
        <v>1898</v>
      </c>
      <c r="C378" s="1509"/>
      <c r="D378" s="1510"/>
      <c r="E378" s="1529"/>
      <c r="F378" s="1525"/>
      <c r="G378" s="1505"/>
      <c r="H378" s="1505"/>
      <c r="I378" s="1505"/>
      <c r="J378" s="1505"/>
      <c r="K378" s="1505"/>
      <c r="L378" s="1505"/>
      <c r="M378" s="1505"/>
      <c r="N378" s="1505"/>
      <c r="O378" s="1505"/>
      <c r="P378" s="1505"/>
      <c r="Q378" s="1505"/>
      <c r="R378" s="1505"/>
      <c r="S378" s="1505"/>
      <c r="T378" s="1505"/>
      <c r="U378" s="1505"/>
      <c r="V378" s="1505"/>
      <c r="W378" s="1505"/>
      <c r="X378" s="1505"/>
      <c r="Y378" s="1505"/>
      <c r="Z378" s="1505"/>
      <c r="AA378" s="1505"/>
      <c r="AB378" s="1505"/>
      <c r="AC378" s="1505"/>
      <c r="AD378" s="1505"/>
      <c r="AE378" s="1505"/>
      <c r="AF378" s="1505"/>
      <c r="AG378" s="1505"/>
      <c r="AH378" s="1505"/>
      <c r="AI378" s="1505"/>
      <c r="AJ378" s="1505"/>
      <c r="AK378" s="1505"/>
      <c r="AL378" s="1505"/>
      <c r="AM378" s="1505"/>
      <c r="AN378" s="1505"/>
      <c r="AO378" s="1505"/>
      <c r="AP378" s="1505"/>
      <c r="AQ378" s="1505"/>
      <c r="AR378" s="1505"/>
      <c r="AS378" s="1505"/>
      <c r="AT378" s="1505"/>
      <c r="AU378" s="1505"/>
      <c r="AV378" s="1505"/>
      <c r="AW378" s="1505"/>
      <c r="AX378" s="1505"/>
      <c r="AY378" s="1505"/>
      <c r="AZ378" s="1505"/>
      <c r="BA378" s="1505"/>
      <c r="BB378" s="1505"/>
      <c r="BC378" s="1505"/>
      <c r="BD378" s="1505"/>
      <c r="BE378" s="1505"/>
      <c r="BF378" s="1505"/>
      <c r="BG378" s="1505"/>
      <c r="BH378" s="1505"/>
      <c r="BI378" s="1505"/>
      <c r="BJ378" s="1505"/>
      <c r="BK378" s="1505"/>
      <c r="BL378" s="1505"/>
      <c r="BM378" s="1505"/>
      <c r="BN378" s="1505"/>
      <c r="BO378" s="1505"/>
      <c r="BP378" s="1505"/>
      <c r="BQ378" s="1505"/>
      <c r="BR378" s="1505"/>
      <c r="BS378" s="1505"/>
      <c r="BT378" s="1505"/>
      <c r="BU378" s="1505"/>
      <c r="BV378" s="1505"/>
      <c r="BW378" s="1505"/>
      <c r="BX378" s="1505"/>
      <c r="BY378" s="1505"/>
      <c r="BZ378" s="1505"/>
      <c r="CA378" s="1505"/>
      <c r="CB378" s="1505"/>
      <c r="CC378" s="1505"/>
      <c r="CD378" s="1505"/>
      <c r="CE378" s="1505"/>
      <c r="CF378" s="1505"/>
      <c r="CG378" s="1505"/>
      <c r="CH378" s="1505"/>
      <c r="CI378" s="1505"/>
      <c r="CJ378" s="1505"/>
      <c r="CK378" s="1505"/>
      <c r="CL378" s="1505"/>
      <c r="CM378" s="1505"/>
      <c r="CN378" s="1505"/>
      <c r="CO378" s="1505"/>
      <c r="CP378" s="1505"/>
      <c r="CQ378" s="1505"/>
      <c r="CR378" s="1505"/>
      <c r="CS378" s="1505"/>
      <c r="CT378" s="1505"/>
      <c r="CU378" s="1505"/>
      <c r="CV378" s="1505"/>
      <c r="CW378" s="1505"/>
      <c r="CX378" s="1505"/>
      <c r="CY378" s="1505"/>
      <c r="CZ378" s="1505"/>
      <c r="DA378" s="1505"/>
      <c r="DB378" s="1505"/>
      <c r="DC378" s="1505"/>
      <c r="DD378" s="1505"/>
      <c r="DE378" s="1505"/>
      <c r="DF378" s="1505"/>
      <c r="DG378" s="1505"/>
      <c r="DH378" s="1505"/>
      <c r="DI378" s="1505"/>
      <c r="DJ378" s="1505"/>
      <c r="DK378" s="1505"/>
      <c r="DL378" s="1505"/>
      <c r="DM378" s="1505"/>
      <c r="DN378" s="1505"/>
      <c r="DO378" s="1505"/>
      <c r="DP378" s="1505"/>
      <c r="DQ378" s="1505"/>
      <c r="DR378" s="1505"/>
      <c r="DS378" s="1505"/>
      <c r="DT378" s="1505"/>
      <c r="DU378" s="1505"/>
      <c r="DV378" s="1505"/>
      <c r="DW378" s="1505"/>
      <c r="DX378" s="1505"/>
      <c r="DY378" s="1505"/>
      <c r="DZ378" s="1505"/>
      <c r="EA378" s="1505"/>
    </row>
    <row r="379" spans="1:131" s="1506" customFormat="1">
      <c r="A379" s="1507"/>
      <c r="B379" s="1508" t="s">
        <v>1897</v>
      </c>
      <c r="C379" s="1509" t="s">
        <v>35</v>
      </c>
      <c r="D379" s="1510">
        <v>2</v>
      </c>
      <c r="E379" s="1529"/>
      <c r="F379" s="1525">
        <f>E379*D379</f>
        <v>0</v>
      </c>
      <c r="G379" s="1505"/>
      <c r="H379" s="1505"/>
      <c r="I379" s="1505"/>
      <c r="J379" s="1505"/>
      <c r="K379" s="1505"/>
      <c r="L379" s="1505"/>
      <c r="M379" s="1505"/>
      <c r="N379" s="1505"/>
      <c r="O379" s="1505"/>
      <c r="P379" s="1505"/>
      <c r="Q379" s="1505"/>
      <c r="R379" s="1505"/>
      <c r="S379" s="1505"/>
      <c r="T379" s="1505"/>
      <c r="U379" s="1505"/>
      <c r="V379" s="1505"/>
      <c r="W379" s="1505"/>
      <c r="X379" s="1505"/>
      <c r="Y379" s="1505"/>
      <c r="Z379" s="1505"/>
      <c r="AA379" s="1505"/>
      <c r="AB379" s="1505"/>
      <c r="AC379" s="1505"/>
      <c r="AD379" s="1505"/>
      <c r="AE379" s="1505"/>
      <c r="AF379" s="1505"/>
      <c r="AG379" s="1505"/>
      <c r="AH379" s="1505"/>
      <c r="AI379" s="1505"/>
      <c r="AJ379" s="1505"/>
      <c r="AK379" s="1505"/>
      <c r="AL379" s="1505"/>
      <c r="AM379" s="1505"/>
      <c r="AN379" s="1505"/>
      <c r="AO379" s="1505"/>
      <c r="AP379" s="1505"/>
      <c r="AQ379" s="1505"/>
      <c r="AR379" s="1505"/>
      <c r="AS379" s="1505"/>
      <c r="AT379" s="1505"/>
      <c r="AU379" s="1505"/>
      <c r="AV379" s="1505"/>
      <c r="AW379" s="1505"/>
      <c r="AX379" s="1505"/>
      <c r="AY379" s="1505"/>
      <c r="AZ379" s="1505"/>
      <c r="BA379" s="1505"/>
      <c r="BB379" s="1505"/>
      <c r="BC379" s="1505"/>
      <c r="BD379" s="1505"/>
      <c r="BE379" s="1505"/>
      <c r="BF379" s="1505"/>
      <c r="BG379" s="1505"/>
      <c r="BH379" s="1505"/>
      <c r="BI379" s="1505"/>
      <c r="BJ379" s="1505"/>
      <c r="BK379" s="1505"/>
      <c r="BL379" s="1505"/>
      <c r="BM379" s="1505"/>
      <c r="BN379" s="1505"/>
      <c r="BO379" s="1505"/>
      <c r="BP379" s="1505"/>
      <c r="BQ379" s="1505"/>
      <c r="BR379" s="1505"/>
      <c r="BS379" s="1505"/>
      <c r="BT379" s="1505"/>
      <c r="BU379" s="1505"/>
      <c r="BV379" s="1505"/>
      <c r="BW379" s="1505"/>
      <c r="BX379" s="1505"/>
      <c r="BY379" s="1505"/>
      <c r="BZ379" s="1505"/>
      <c r="CA379" s="1505"/>
      <c r="CB379" s="1505"/>
      <c r="CC379" s="1505"/>
      <c r="CD379" s="1505"/>
      <c r="CE379" s="1505"/>
      <c r="CF379" s="1505"/>
      <c r="CG379" s="1505"/>
      <c r="CH379" s="1505"/>
      <c r="CI379" s="1505"/>
      <c r="CJ379" s="1505"/>
      <c r="CK379" s="1505"/>
      <c r="CL379" s="1505"/>
      <c r="CM379" s="1505"/>
      <c r="CN379" s="1505"/>
      <c r="CO379" s="1505"/>
      <c r="CP379" s="1505"/>
      <c r="CQ379" s="1505"/>
      <c r="CR379" s="1505"/>
      <c r="CS379" s="1505"/>
      <c r="CT379" s="1505"/>
      <c r="CU379" s="1505"/>
      <c r="CV379" s="1505"/>
      <c r="CW379" s="1505"/>
      <c r="CX379" s="1505"/>
      <c r="CY379" s="1505"/>
      <c r="CZ379" s="1505"/>
      <c r="DA379" s="1505"/>
      <c r="DB379" s="1505"/>
      <c r="DC379" s="1505"/>
      <c r="DD379" s="1505"/>
      <c r="DE379" s="1505"/>
      <c r="DF379" s="1505"/>
      <c r="DG379" s="1505"/>
      <c r="DH379" s="1505"/>
      <c r="DI379" s="1505"/>
      <c r="DJ379" s="1505"/>
      <c r="DK379" s="1505"/>
      <c r="DL379" s="1505"/>
      <c r="DM379" s="1505"/>
      <c r="DN379" s="1505"/>
      <c r="DO379" s="1505"/>
      <c r="DP379" s="1505"/>
      <c r="DQ379" s="1505"/>
      <c r="DR379" s="1505"/>
      <c r="DS379" s="1505"/>
      <c r="DT379" s="1505"/>
      <c r="DU379" s="1505"/>
      <c r="DV379" s="1505"/>
      <c r="DW379" s="1505"/>
      <c r="DX379" s="1505"/>
      <c r="DY379" s="1505"/>
      <c r="DZ379" s="1505"/>
      <c r="EA379" s="1505"/>
    </row>
    <row r="380" spans="1:131" s="1506" customFormat="1">
      <c r="A380" s="1507"/>
      <c r="B380" s="1508"/>
      <c r="C380" s="1509"/>
      <c r="D380" s="1510"/>
      <c r="E380" s="1529"/>
      <c r="F380" s="1525"/>
      <c r="G380" s="1505"/>
      <c r="H380" s="1505"/>
      <c r="I380" s="1505"/>
      <c r="J380" s="1505"/>
      <c r="K380" s="1505"/>
      <c r="L380" s="1505"/>
      <c r="M380" s="1505"/>
      <c r="N380" s="1505"/>
      <c r="O380" s="1505"/>
      <c r="P380" s="1505"/>
      <c r="Q380" s="1505"/>
      <c r="R380" s="1505"/>
      <c r="S380" s="1505"/>
      <c r="T380" s="1505"/>
      <c r="U380" s="1505"/>
      <c r="V380" s="1505"/>
      <c r="W380" s="1505"/>
      <c r="X380" s="1505"/>
      <c r="Y380" s="1505"/>
      <c r="Z380" s="1505"/>
      <c r="AA380" s="1505"/>
      <c r="AB380" s="1505"/>
      <c r="AC380" s="1505"/>
      <c r="AD380" s="1505"/>
      <c r="AE380" s="1505"/>
      <c r="AF380" s="1505"/>
      <c r="AG380" s="1505"/>
      <c r="AH380" s="1505"/>
      <c r="AI380" s="1505"/>
      <c r="AJ380" s="1505"/>
      <c r="AK380" s="1505"/>
      <c r="AL380" s="1505"/>
      <c r="AM380" s="1505"/>
      <c r="AN380" s="1505"/>
      <c r="AO380" s="1505"/>
      <c r="AP380" s="1505"/>
      <c r="AQ380" s="1505"/>
      <c r="AR380" s="1505"/>
      <c r="AS380" s="1505"/>
      <c r="AT380" s="1505"/>
      <c r="AU380" s="1505"/>
      <c r="AV380" s="1505"/>
      <c r="AW380" s="1505"/>
      <c r="AX380" s="1505"/>
      <c r="AY380" s="1505"/>
      <c r="AZ380" s="1505"/>
      <c r="BA380" s="1505"/>
      <c r="BB380" s="1505"/>
      <c r="BC380" s="1505"/>
      <c r="BD380" s="1505"/>
      <c r="BE380" s="1505"/>
      <c r="BF380" s="1505"/>
      <c r="BG380" s="1505"/>
      <c r="BH380" s="1505"/>
      <c r="BI380" s="1505"/>
      <c r="BJ380" s="1505"/>
      <c r="BK380" s="1505"/>
      <c r="BL380" s="1505"/>
      <c r="BM380" s="1505"/>
      <c r="BN380" s="1505"/>
      <c r="BO380" s="1505"/>
      <c r="BP380" s="1505"/>
      <c r="BQ380" s="1505"/>
      <c r="BR380" s="1505"/>
      <c r="BS380" s="1505"/>
      <c r="BT380" s="1505"/>
      <c r="BU380" s="1505"/>
      <c r="BV380" s="1505"/>
      <c r="BW380" s="1505"/>
      <c r="BX380" s="1505"/>
      <c r="BY380" s="1505"/>
      <c r="BZ380" s="1505"/>
      <c r="CA380" s="1505"/>
      <c r="CB380" s="1505"/>
      <c r="CC380" s="1505"/>
      <c r="CD380" s="1505"/>
      <c r="CE380" s="1505"/>
      <c r="CF380" s="1505"/>
      <c r="CG380" s="1505"/>
      <c r="CH380" s="1505"/>
      <c r="CI380" s="1505"/>
      <c r="CJ380" s="1505"/>
      <c r="CK380" s="1505"/>
      <c r="CL380" s="1505"/>
      <c r="CM380" s="1505"/>
      <c r="CN380" s="1505"/>
      <c r="CO380" s="1505"/>
      <c r="CP380" s="1505"/>
      <c r="CQ380" s="1505"/>
      <c r="CR380" s="1505"/>
      <c r="CS380" s="1505"/>
      <c r="CT380" s="1505"/>
      <c r="CU380" s="1505"/>
      <c r="CV380" s="1505"/>
      <c r="CW380" s="1505"/>
      <c r="CX380" s="1505"/>
      <c r="CY380" s="1505"/>
      <c r="CZ380" s="1505"/>
      <c r="DA380" s="1505"/>
      <c r="DB380" s="1505"/>
      <c r="DC380" s="1505"/>
      <c r="DD380" s="1505"/>
      <c r="DE380" s="1505"/>
      <c r="DF380" s="1505"/>
      <c r="DG380" s="1505"/>
      <c r="DH380" s="1505"/>
      <c r="DI380" s="1505"/>
      <c r="DJ380" s="1505"/>
      <c r="DK380" s="1505"/>
      <c r="DL380" s="1505"/>
      <c r="DM380" s="1505"/>
      <c r="DN380" s="1505"/>
      <c r="DO380" s="1505"/>
      <c r="DP380" s="1505"/>
      <c r="DQ380" s="1505"/>
      <c r="DR380" s="1505"/>
      <c r="DS380" s="1505"/>
      <c r="DT380" s="1505"/>
      <c r="DU380" s="1505"/>
      <c r="DV380" s="1505"/>
      <c r="DW380" s="1505"/>
      <c r="DX380" s="1505"/>
      <c r="DY380" s="1505"/>
      <c r="DZ380" s="1505"/>
      <c r="EA380" s="1505"/>
    </row>
    <row r="381" spans="1:131" s="1506" customFormat="1" ht="102">
      <c r="A381" s="1507">
        <v>3</v>
      </c>
      <c r="B381" s="1508" t="s">
        <v>1896</v>
      </c>
      <c r="C381" s="1509"/>
      <c r="D381" s="1510"/>
      <c r="E381" s="1529"/>
      <c r="F381" s="1525"/>
      <c r="G381" s="1505"/>
      <c r="H381" s="1505"/>
      <c r="I381" s="1505"/>
      <c r="J381" s="1505"/>
      <c r="K381" s="1505"/>
      <c r="L381" s="1505"/>
      <c r="M381" s="1505"/>
      <c r="N381" s="1505"/>
      <c r="O381" s="1505"/>
      <c r="P381" s="1505"/>
      <c r="Q381" s="1505"/>
      <c r="R381" s="1505"/>
      <c r="S381" s="1505"/>
      <c r="T381" s="1505"/>
      <c r="U381" s="1505"/>
      <c r="V381" s="1505"/>
      <c r="W381" s="1505"/>
      <c r="X381" s="1505"/>
      <c r="Y381" s="1505"/>
      <c r="Z381" s="1505"/>
      <c r="AA381" s="1505"/>
      <c r="AB381" s="1505"/>
      <c r="AC381" s="1505"/>
      <c r="AD381" s="1505"/>
      <c r="AE381" s="1505"/>
      <c r="AF381" s="1505"/>
      <c r="AG381" s="1505"/>
      <c r="AH381" s="1505"/>
      <c r="AI381" s="1505"/>
      <c r="AJ381" s="1505"/>
      <c r="AK381" s="1505"/>
      <c r="AL381" s="1505"/>
      <c r="AM381" s="1505"/>
      <c r="AN381" s="1505"/>
      <c r="AO381" s="1505"/>
      <c r="AP381" s="1505"/>
      <c r="AQ381" s="1505"/>
      <c r="AR381" s="1505"/>
      <c r="AS381" s="1505"/>
      <c r="AT381" s="1505"/>
      <c r="AU381" s="1505"/>
      <c r="AV381" s="1505"/>
      <c r="AW381" s="1505"/>
      <c r="AX381" s="1505"/>
      <c r="AY381" s="1505"/>
      <c r="AZ381" s="1505"/>
      <c r="BA381" s="1505"/>
      <c r="BB381" s="1505"/>
      <c r="BC381" s="1505"/>
      <c r="BD381" s="1505"/>
      <c r="BE381" s="1505"/>
      <c r="BF381" s="1505"/>
      <c r="BG381" s="1505"/>
      <c r="BH381" s="1505"/>
      <c r="BI381" s="1505"/>
      <c r="BJ381" s="1505"/>
      <c r="BK381" s="1505"/>
      <c r="BL381" s="1505"/>
      <c r="BM381" s="1505"/>
      <c r="BN381" s="1505"/>
      <c r="BO381" s="1505"/>
      <c r="BP381" s="1505"/>
      <c r="BQ381" s="1505"/>
      <c r="BR381" s="1505"/>
      <c r="BS381" s="1505"/>
      <c r="BT381" s="1505"/>
      <c r="BU381" s="1505"/>
      <c r="BV381" s="1505"/>
      <c r="BW381" s="1505"/>
      <c r="BX381" s="1505"/>
      <c r="BY381" s="1505"/>
      <c r="BZ381" s="1505"/>
      <c r="CA381" s="1505"/>
      <c r="CB381" s="1505"/>
      <c r="CC381" s="1505"/>
      <c r="CD381" s="1505"/>
      <c r="CE381" s="1505"/>
      <c r="CF381" s="1505"/>
      <c r="CG381" s="1505"/>
      <c r="CH381" s="1505"/>
      <c r="CI381" s="1505"/>
      <c r="CJ381" s="1505"/>
      <c r="CK381" s="1505"/>
      <c r="CL381" s="1505"/>
      <c r="CM381" s="1505"/>
      <c r="CN381" s="1505"/>
      <c r="CO381" s="1505"/>
      <c r="CP381" s="1505"/>
      <c r="CQ381" s="1505"/>
      <c r="CR381" s="1505"/>
      <c r="CS381" s="1505"/>
      <c r="CT381" s="1505"/>
      <c r="CU381" s="1505"/>
      <c r="CV381" s="1505"/>
      <c r="CW381" s="1505"/>
      <c r="CX381" s="1505"/>
      <c r="CY381" s="1505"/>
      <c r="CZ381" s="1505"/>
      <c r="DA381" s="1505"/>
      <c r="DB381" s="1505"/>
      <c r="DC381" s="1505"/>
      <c r="DD381" s="1505"/>
      <c r="DE381" s="1505"/>
      <c r="DF381" s="1505"/>
      <c r="DG381" s="1505"/>
      <c r="DH381" s="1505"/>
      <c r="DI381" s="1505"/>
      <c r="DJ381" s="1505"/>
      <c r="DK381" s="1505"/>
      <c r="DL381" s="1505"/>
      <c r="DM381" s="1505"/>
      <c r="DN381" s="1505"/>
      <c r="DO381" s="1505"/>
      <c r="DP381" s="1505"/>
      <c r="DQ381" s="1505"/>
      <c r="DR381" s="1505"/>
      <c r="DS381" s="1505"/>
      <c r="DT381" s="1505"/>
      <c r="DU381" s="1505"/>
      <c r="DV381" s="1505"/>
      <c r="DW381" s="1505"/>
      <c r="DX381" s="1505"/>
      <c r="DY381" s="1505"/>
      <c r="DZ381" s="1505"/>
      <c r="EA381" s="1505"/>
    </row>
    <row r="382" spans="1:131" s="1506" customFormat="1">
      <c r="A382" s="1507"/>
      <c r="B382" s="1508" t="s">
        <v>1895</v>
      </c>
      <c r="C382" s="1509"/>
      <c r="D382" s="1510"/>
      <c r="E382" s="1529"/>
      <c r="F382" s="1525"/>
      <c r="G382" s="1505"/>
      <c r="H382" s="1505"/>
      <c r="I382" s="1505"/>
      <c r="J382" s="1505"/>
      <c r="K382" s="1505"/>
      <c r="L382" s="1505"/>
      <c r="M382" s="1505"/>
      <c r="N382" s="1505"/>
      <c r="O382" s="1505"/>
      <c r="P382" s="1505"/>
      <c r="Q382" s="1505"/>
      <c r="R382" s="1505"/>
      <c r="S382" s="1505"/>
      <c r="T382" s="1505"/>
      <c r="U382" s="1505"/>
      <c r="V382" s="1505"/>
      <c r="W382" s="1505"/>
      <c r="X382" s="1505"/>
      <c r="Y382" s="1505"/>
      <c r="Z382" s="1505"/>
      <c r="AA382" s="1505"/>
      <c r="AB382" s="1505"/>
      <c r="AC382" s="1505"/>
      <c r="AD382" s="1505"/>
      <c r="AE382" s="1505"/>
      <c r="AF382" s="1505"/>
      <c r="AG382" s="1505"/>
      <c r="AH382" s="1505"/>
      <c r="AI382" s="1505"/>
      <c r="AJ382" s="1505"/>
      <c r="AK382" s="1505"/>
      <c r="AL382" s="1505"/>
      <c r="AM382" s="1505"/>
      <c r="AN382" s="1505"/>
      <c r="AO382" s="1505"/>
      <c r="AP382" s="1505"/>
      <c r="AQ382" s="1505"/>
      <c r="AR382" s="1505"/>
      <c r="AS382" s="1505"/>
      <c r="AT382" s="1505"/>
      <c r="AU382" s="1505"/>
      <c r="AV382" s="1505"/>
      <c r="AW382" s="1505"/>
      <c r="AX382" s="1505"/>
      <c r="AY382" s="1505"/>
      <c r="AZ382" s="1505"/>
      <c r="BA382" s="1505"/>
      <c r="BB382" s="1505"/>
      <c r="BC382" s="1505"/>
      <c r="BD382" s="1505"/>
      <c r="BE382" s="1505"/>
      <c r="BF382" s="1505"/>
      <c r="BG382" s="1505"/>
      <c r="BH382" s="1505"/>
      <c r="BI382" s="1505"/>
      <c r="BJ382" s="1505"/>
      <c r="BK382" s="1505"/>
      <c r="BL382" s="1505"/>
      <c r="BM382" s="1505"/>
      <c r="BN382" s="1505"/>
      <c r="BO382" s="1505"/>
      <c r="BP382" s="1505"/>
      <c r="BQ382" s="1505"/>
      <c r="BR382" s="1505"/>
      <c r="BS382" s="1505"/>
      <c r="BT382" s="1505"/>
      <c r="BU382" s="1505"/>
      <c r="BV382" s="1505"/>
      <c r="BW382" s="1505"/>
      <c r="BX382" s="1505"/>
      <c r="BY382" s="1505"/>
      <c r="BZ382" s="1505"/>
      <c r="CA382" s="1505"/>
      <c r="CB382" s="1505"/>
      <c r="CC382" s="1505"/>
      <c r="CD382" s="1505"/>
      <c r="CE382" s="1505"/>
      <c r="CF382" s="1505"/>
      <c r="CG382" s="1505"/>
      <c r="CH382" s="1505"/>
      <c r="CI382" s="1505"/>
      <c r="CJ382" s="1505"/>
      <c r="CK382" s="1505"/>
      <c r="CL382" s="1505"/>
      <c r="CM382" s="1505"/>
      <c r="CN382" s="1505"/>
      <c r="CO382" s="1505"/>
      <c r="CP382" s="1505"/>
      <c r="CQ382" s="1505"/>
      <c r="CR382" s="1505"/>
      <c r="CS382" s="1505"/>
      <c r="CT382" s="1505"/>
      <c r="CU382" s="1505"/>
      <c r="CV382" s="1505"/>
      <c r="CW382" s="1505"/>
      <c r="CX382" s="1505"/>
      <c r="CY382" s="1505"/>
      <c r="CZ382" s="1505"/>
      <c r="DA382" s="1505"/>
      <c r="DB382" s="1505"/>
      <c r="DC382" s="1505"/>
      <c r="DD382" s="1505"/>
      <c r="DE382" s="1505"/>
      <c r="DF382" s="1505"/>
      <c r="DG382" s="1505"/>
      <c r="DH382" s="1505"/>
      <c r="DI382" s="1505"/>
      <c r="DJ382" s="1505"/>
      <c r="DK382" s="1505"/>
      <c r="DL382" s="1505"/>
      <c r="DM382" s="1505"/>
      <c r="DN382" s="1505"/>
      <c r="DO382" s="1505"/>
      <c r="DP382" s="1505"/>
      <c r="DQ382" s="1505"/>
      <c r="DR382" s="1505"/>
      <c r="DS382" s="1505"/>
      <c r="DT382" s="1505"/>
      <c r="DU382" s="1505"/>
      <c r="DV382" s="1505"/>
      <c r="DW382" s="1505"/>
      <c r="DX382" s="1505"/>
      <c r="DY382" s="1505"/>
      <c r="DZ382" s="1505"/>
      <c r="EA382" s="1505"/>
    </row>
    <row r="383" spans="1:131" s="1506" customFormat="1">
      <c r="A383" s="1507"/>
      <c r="B383" s="1508" t="s">
        <v>1894</v>
      </c>
      <c r="C383" s="1509" t="s">
        <v>35</v>
      </c>
      <c r="D383" s="1510">
        <v>12</v>
      </c>
      <c r="E383" s="1529"/>
      <c r="F383" s="1525">
        <f>E383*D383</f>
        <v>0</v>
      </c>
      <c r="G383" s="1505"/>
      <c r="H383" s="1505"/>
      <c r="I383" s="1505"/>
      <c r="J383" s="1505"/>
      <c r="K383" s="1505"/>
      <c r="L383" s="1505"/>
      <c r="M383" s="1505"/>
      <c r="N383" s="1505"/>
      <c r="O383" s="1505"/>
      <c r="P383" s="1505"/>
      <c r="Q383" s="1505"/>
      <c r="R383" s="1505"/>
      <c r="S383" s="1505"/>
      <c r="T383" s="1505"/>
      <c r="U383" s="1505"/>
      <c r="V383" s="1505"/>
      <c r="W383" s="1505"/>
      <c r="X383" s="1505"/>
      <c r="Y383" s="1505"/>
      <c r="Z383" s="1505"/>
      <c r="AA383" s="1505"/>
      <c r="AB383" s="1505"/>
      <c r="AC383" s="1505"/>
      <c r="AD383" s="1505"/>
      <c r="AE383" s="1505"/>
      <c r="AF383" s="1505"/>
      <c r="AG383" s="1505"/>
      <c r="AH383" s="1505"/>
      <c r="AI383" s="1505"/>
      <c r="AJ383" s="1505"/>
      <c r="AK383" s="1505"/>
      <c r="AL383" s="1505"/>
      <c r="AM383" s="1505"/>
      <c r="AN383" s="1505"/>
      <c r="AO383" s="1505"/>
      <c r="AP383" s="1505"/>
      <c r="AQ383" s="1505"/>
      <c r="AR383" s="1505"/>
      <c r="AS383" s="1505"/>
      <c r="AT383" s="1505"/>
      <c r="AU383" s="1505"/>
      <c r="AV383" s="1505"/>
      <c r="AW383" s="1505"/>
      <c r="AX383" s="1505"/>
      <c r="AY383" s="1505"/>
      <c r="AZ383" s="1505"/>
      <c r="BA383" s="1505"/>
      <c r="BB383" s="1505"/>
      <c r="BC383" s="1505"/>
      <c r="BD383" s="1505"/>
      <c r="BE383" s="1505"/>
      <c r="BF383" s="1505"/>
      <c r="BG383" s="1505"/>
      <c r="BH383" s="1505"/>
      <c r="BI383" s="1505"/>
      <c r="BJ383" s="1505"/>
      <c r="BK383" s="1505"/>
      <c r="BL383" s="1505"/>
      <c r="BM383" s="1505"/>
      <c r="BN383" s="1505"/>
      <c r="BO383" s="1505"/>
      <c r="BP383" s="1505"/>
      <c r="BQ383" s="1505"/>
      <c r="BR383" s="1505"/>
      <c r="BS383" s="1505"/>
      <c r="BT383" s="1505"/>
      <c r="BU383" s="1505"/>
      <c r="BV383" s="1505"/>
      <c r="BW383" s="1505"/>
      <c r="BX383" s="1505"/>
      <c r="BY383" s="1505"/>
      <c r="BZ383" s="1505"/>
      <c r="CA383" s="1505"/>
      <c r="CB383" s="1505"/>
      <c r="CC383" s="1505"/>
      <c r="CD383" s="1505"/>
      <c r="CE383" s="1505"/>
      <c r="CF383" s="1505"/>
      <c r="CG383" s="1505"/>
      <c r="CH383" s="1505"/>
      <c r="CI383" s="1505"/>
      <c r="CJ383" s="1505"/>
      <c r="CK383" s="1505"/>
      <c r="CL383" s="1505"/>
      <c r="CM383" s="1505"/>
      <c r="CN383" s="1505"/>
      <c r="CO383" s="1505"/>
      <c r="CP383" s="1505"/>
      <c r="CQ383" s="1505"/>
      <c r="CR383" s="1505"/>
      <c r="CS383" s="1505"/>
      <c r="CT383" s="1505"/>
      <c r="CU383" s="1505"/>
      <c r="CV383" s="1505"/>
      <c r="CW383" s="1505"/>
      <c r="CX383" s="1505"/>
      <c r="CY383" s="1505"/>
      <c r="CZ383" s="1505"/>
      <c r="DA383" s="1505"/>
      <c r="DB383" s="1505"/>
      <c r="DC383" s="1505"/>
      <c r="DD383" s="1505"/>
      <c r="DE383" s="1505"/>
      <c r="DF383" s="1505"/>
      <c r="DG383" s="1505"/>
      <c r="DH383" s="1505"/>
      <c r="DI383" s="1505"/>
      <c r="DJ383" s="1505"/>
      <c r="DK383" s="1505"/>
      <c r="DL383" s="1505"/>
      <c r="DM383" s="1505"/>
      <c r="DN383" s="1505"/>
      <c r="DO383" s="1505"/>
      <c r="DP383" s="1505"/>
      <c r="DQ383" s="1505"/>
      <c r="DR383" s="1505"/>
      <c r="DS383" s="1505"/>
      <c r="DT383" s="1505"/>
      <c r="DU383" s="1505"/>
      <c r="DV383" s="1505"/>
      <c r="DW383" s="1505"/>
      <c r="DX383" s="1505"/>
      <c r="DY383" s="1505"/>
      <c r="DZ383" s="1505"/>
      <c r="EA383" s="1505"/>
    </row>
    <row r="384" spans="1:131" s="1506" customFormat="1">
      <c r="A384" s="1507"/>
      <c r="B384" s="1508"/>
      <c r="C384" s="1509"/>
      <c r="D384" s="1510"/>
      <c r="E384" s="1529"/>
      <c r="F384" s="1525"/>
      <c r="G384" s="1505"/>
      <c r="H384" s="1505"/>
      <c r="I384" s="1505"/>
      <c r="J384" s="1505"/>
      <c r="K384" s="1505"/>
      <c r="L384" s="1505"/>
      <c r="M384" s="1505"/>
      <c r="N384" s="1505"/>
      <c r="O384" s="1505"/>
      <c r="P384" s="1505"/>
      <c r="Q384" s="1505"/>
      <c r="R384" s="1505"/>
      <c r="S384" s="1505"/>
      <c r="T384" s="1505"/>
      <c r="U384" s="1505"/>
      <c r="V384" s="1505"/>
      <c r="W384" s="1505"/>
      <c r="X384" s="1505"/>
      <c r="Y384" s="1505"/>
      <c r="Z384" s="1505"/>
      <c r="AA384" s="1505"/>
      <c r="AB384" s="1505"/>
      <c r="AC384" s="1505"/>
      <c r="AD384" s="1505"/>
      <c r="AE384" s="1505"/>
      <c r="AF384" s="1505"/>
      <c r="AG384" s="1505"/>
      <c r="AH384" s="1505"/>
      <c r="AI384" s="1505"/>
      <c r="AJ384" s="1505"/>
      <c r="AK384" s="1505"/>
      <c r="AL384" s="1505"/>
      <c r="AM384" s="1505"/>
      <c r="AN384" s="1505"/>
      <c r="AO384" s="1505"/>
      <c r="AP384" s="1505"/>
      <c r="AQ384" s="1505"/>
      <c r="AR384" s="1505"/>
      <c r="AS384" s="1505"/>
      <c r="AT384" s="1505"/>
      <c r="AU384" s="1505"/>
      <c r="AV384" s="1505"/>
      <c r="AW384" s="1505"/>
      <c r="AX384" s="1505"/>
      <c r="AY384" s="1505"/>
      <c r="AZ384" s="1505"/>
      <c r="BA384" s="1505"/>
      <c r="BB384" s="1505"/>
      <c r="BC384" s="1505"/>
      <c r="BD384" s="1505"/>
      <c r="BE384" s="1505"/>
      <c r="BF384" s="1505"/>
      <c r="BG384" s="1505"/>
      <c r="BH384" s="1505"/>
      <c r="BI384" s="1505"/>
      <c r="BJ384" s="1505"/>
      <c r="BK384" s="1505"/>
      <c r="BL384" s="1505"/>
      <c r="BM384" s="1505"/>
      <c r="BN384" s="1505"/>
      <c r="BO384" s="1505"/>
      <c r="BP384" s="1505"/>
      <c r="BQ384" s="1505"/>
      <c r="BR384" s="1505"/>
      <c r="BS384" s="1505"/>
      <c r="BT384" s="1505"/>
      <c r="BU384" s="1505"/>
      <c r="BV384" s="1505"/>
      <c r="BW384" s="1505"/>
      <c r="BX384" s="1505"/>
      <c r="BY384" s="1505"/>
      <c r="BZ384" s="1505"/>
      <c r="CA384" s="1505"/>
      <c r="CB384" s="1505"/>
      <c r="CC384" s="1505"/>
      <c r="CD384" s="1505"/>
      <c r="CE384" s="1505"/>
      <c r="CF384" s="1505"/>
      <c r="CG384" s="1505"/>
      <c r="CH384" s="1505"/>
      <c r="CI384" s="1505"/>
      <c r="CJ384" s="1505"/>
      <c r="CK384" s="1505"/>
      <c r="CL384" s="1505"/>
      <c r="CM384" s="1505"/>
      <c r="CN384" s="1505"/>
      <c r="CO384" s="1505"/>
      <c r="CP384" s="1505"/>
      <c r="CQ384" s="1505"/>
      <c r="CR384" s="1505"/>
      <c r="CS384" s="1505"/>
      <c r="CT384" s="1505"/>
      <c r="CU384" s="1505"/>
      <c r="CV384" s="1505"/>
      <c r="CW384" s="1505"/>
      <c r="CX384" s="1505"/>
      <c r="CY384" s="1505"/>
      <c r="CZ384" s="1505"/>
      <c r="DA384" s="1505"/>
      <c r="DB384" s="1505"/>
      <c r="DC384" s="1505"/>
      <c r="DD384" s="1505"/>
      <c r="DE384" s="1505"/>
      <c r="DF384" s="1505"/>
      <c r="DG384" s="1505"/>
      <c r="DH384" s="1505"/>
      <c r="DI384" s="1505"/>
      <c r="DJ384" s="1505"/>
      <c r="DK384" s="1505"/>
      <c r="DL384" s="1505"/>
      <c r="DM384" s="1505"/>
      <c r="DN384" s="1505"/>
      <c r="DO384" s="1505"/>
      <c r="DP384" s="1505"/>
      <c r="DQ384" s="1505"/>
      <c r="DR384" s="1505"/>
      <c r="DS384" s="1505"/>
      <c r="DT384" s="1505"/>
      <c r="DU384" s="1505"/>
      <c r="DV384" s="1505"/>
      <c r="DW384" s="1505"/>
      <c r="DX384" s="1505"/>
      <c r="DY384" s="1505"/>
      <c r="DZ384" s="1505"/>
      <c r="EA384" s="1505"/>
    </row>
    <row r="385" spans="1:6" s="1486" customFormat="1" ht="38.25">
      <c r="A385" s="1507">
        <v>4</v>
      </c>
      <c r="B385" s="1508" t="s">
        <v>1893</v>
      </c>
      <c r="C385" s="1509"/>
      <c r="D385" s="1510"/>
      <c r="E385" s="1529"/>
      <c r="F385" s="1525"/>
    </row>
    <row r="386" spans="1:6" s="1486" customFormat="1">
      <c r="A386" s="1507"/>
      <c r="B386" s="1508" t="s">
        <v>1892</v>
      </c>
      <c r="C386" s="1509"/>
      <c r="D386" s="1510"/>
      <c r="E386" s="1529"/>
      <c r="F386" s="1525"/>
    </row>
    <row r="387" spans="1:6" s="1486" customFormat="1">
      <c r="A387" s="1507"/>
      <c r="B387" s="1508" t="s">
        <v>1891</v>
      </c>
      <c r="C387" s="1509" t="s">
        <v>35</v>
      </c>
      <c r="D387" s="1510">
        <v>4</v>
      </c>
      <c r="E387" s="1529"/>
      <c r="F387" s="1525">
        <f t="shared" ref="F387" si="34">SUM(D387*E387)</f>
        <v>0</v>
      </c>
    </row>
    <row r="388" spans="1:6" s="1486" customFormat="1">
      <c r="A388" s="1507"/>
      <c r="B388" s="1508"/>
      <c r="C388" s="1509"/>
      <c r="D388" s="1510"/>
      <c r="E388" s="1529"/>
      <c r="F388" s="1525"/>
    </row>
    <row r="389" spans="1:6" s="1486" customFormat="1" ht="76.5">
      <c r="A389" s="1507">
        <v>5</v>
      </c>
      <c r="B389" s="1508" t="s">
        <v>1890</v>
      </c>
      <c r="C389" s="1509"/>
      <c r="D389" s="1510"/>
      <c r="E389" s="1529"/>
      <c r="F389" s="1529"/>
    </row>
    <row r="390" spans="1:6" s="1486" customFormat="1">
      <c r="A390" s="1507"/>
      <c r="B390" s="1508" t="s">
        <v>1889</v>
      </c>
      <c r="C390" s="1509"/>
      <c r="D390" s="1510"/>
      <c r="E390" s="1529"/>
      <c r="F390" s="1529"/>
    </row>
    <row r="391" spans="1:6" s="1486" customFormat="1">
      <c r="A391" s="1507"/>
      <c r="B391" s="1508" t="s">
        <v>1888</v>
      </c>
      <c r="C391" s="1509" t="s">
        <v>43</v>
      </c>
      <c r="D391" s="1510">
        <v>19</v>
      </c>
      <c r="E391" s="1529"/>
      <c r="F391" s="1525">
        <f>SUM(D391*E391)</f>
        <v>0</v>
      </c>
    </row>
    <row r="392" spans="1:6" s="1486" customFormat="1">
      <c r="A392" s="1507"/>
      <c r="B392" s="1508"/>
      <c r="C392" s="1509"/>
      <c r="D392" s="1510"/>
      <c r="E392" s="1529"/>
      <c r="F392" s="1525"/>
    </row>
    <row r="393" spans="1:6" s="1486" customFormat="1" ht="76.5">
      <c r="A393" s="1507">
        <v>7</v>
      </c>
      <c r="B393" s="1508" t="s">
        <v>1887</v>
      </c>
      <c r="C393" s="1509"/>
      <c r="D393" s="1510"/>
      <c r="E393" s="1529"/>
      <c r="F393" s="1529"/>
    </row>
    <row r="394" spans="1:6" s="1486" customFormat="1">
      <c r="A394" s="1507"/>
      <c r="B394" s="1508" t="s">
        <v>1886</v>
      </c>
      <c r="C394" s="1509" t="s">
        <v>321</v>
      </c>
      <c r="D394" s="1510">
        <v>10</v>
      </c>
      <c r="E394" s="1529"/>
      <c r="F394" s="1525">
        <f t="shared" ref="F394:F397" si="35">SUM(D394*E394)</f>
        <v>0</v>
      </c>
    </row>
    <row r="395" spans="1:6" s="1486" customFormat="1">
      <c r="A395" s="1507"/>
      <c r="B395" s="1508" t="s">
        <v>1885</v>
      </c>
      <c r="C395" s="1509" t="s">
        <v>321</v>
      </c>
      <c r="D395" s="1510">
        <v>16</v>
      </c>
      <c r="E395" s="1529"/>
      <c r="F395" s="1525">
        <f t="shared" si="35"/>
        <v>0</v>
      </c>
    </row>
    <row r="396" spans="1:6" s="1486" customFormat="1">
      <c r="A396" s="1507"/>
      <c r="B396" s="1508" t="s">
        <v>1884</v>
      </c>
      <c r="C396" s="1509" t="s">
        <v>321</v>
      </c>
      <c r="D396" s="1510">
        <v>10</v>
      </c>
      <c r="E396" s="1529"/>
      <c r="F396" s="1525">
        <f t="shared" si="35"/>
        <v>0</v>
      </c>
    </row>
    <row r="397" spans="1:6" s="1486" customFormat="1">
      <c r="A397" s="1507"/>
      <c r="B397" s="1508" t="s">
        <v>1883</v>
      </c>
      <c r="C397" s="1509" t="s">
        <v>321</v>
      </c>
      <c r="D397" s="1510">
        <v>13</v>
      </c>
      <c r="E397" s="1529"/>
      <c r="F397" s="1525">
        <f t="shared" si="35"/>
        <v>0</v>
      </c>
    </row>
    <row r="398" spans="1:6" s="1486" customFormat="1">
      <c r="A398" s="1507"/>
      <c r="B398" s="1508"/>
      <c r="C398" s="1509"/>
      <c r="D398" s="1510"/>
      <c r="E398" s="1529"/>
      <c r="F398" s="1529"/>
    </row>
    <row r="399" spans="1:6" s="1486" customFormat="1" ht="191.25">
      <c r="A399" s="1507">
        <v>8</v>
      </c>
      <c r="B399" s="1508" t="s">
        <v>1882</v>
      </c>
      <c r="C399" s="1509"/>
      <c r="D399" s="1510"/>
      <c r="E399" s="1529"/>
      <c r="F399" s="1529"/>
    </row>
    <row r="400" spans="1:6" s="1486" customFormat="1">
      <c r="A400" s="1507"/>
      <c r="B400" s="1508" t="s">
        <v>1881</v>
      </c>
      <c r="C400" s="1509" t="s">
        <v>12</v>
      </c>
      <c r="D400" s="1510">
        <v>8</v>
      </c>
      <c r="E400" s="1529"/>
      <c r="F400" s="1525">
        <f t="shared" ref="F400" si="36">SUM(D400*E400)</f>
        <v>0</v>
      </c>
    </row>
    <row r="401" spans="1:6" s="1486" customFormat="1">
      <c r="A401" s="1507"/>
      <c r="B401" s="1508"/>
      <c r="C401" s="1509"/>
      <c r="D401" s="1510"/>
      <c r="E401" s="1529"/>
      <c r="F401" s="1529"/>
    </row>
    <row r="402" spans="1:6" s="1486" customFormat="1" ht="63.75">
      <c r="A402" s="1507">
        <v>9</v>
      </c>
      <c r="B402" s="1508" t="s">
        <v>1880</v>
      </c>
      <c r="C402" s="1509"/>
      <c r="D402" s="1510"/>
      <c r="E402" s="1511"/>
      <c r="F402" s="1511"/>
    </row>
    <row r="403" spans="1:6" s="1486" customFormat="1">
      <c r="A403" s="1507"/>
      <c r="B403" s="1508" t="s">
        <v>1879</v>
      </c>
      <c r="C403" s="1509"/>
      <c r="D403" s="1510"/>
      <c r="E403" s="1511"/>
      <c r="F403" s="1511"/>
    </row>
    <row r="404" spans="1:6" s="1486" customFormat="1">
      <c r="A404" s="1507"/>
      <c r="B404" s="1508" t="s">
        <v>1878</v>
      </c>
      <c r="C404" s="1509" t="s">
        <v>43</v>
      </c>
      <c r="D404" s="1510">
        <v>2</v>
      </c>
      <c r="E404" s="1511"/>
      <c r="F404" s="1543">
        <f t="shared" ref="F404:F409" si="37">SUM(D404*E404)</f>
        <v>0</v>
      </c>
    </row>
    <row r="405" spans="1:6" s="1486" customFormat="1">
      <c r="A405" s="1507"/>
      <c r="B405" s="1508" t="s">
        <v>1877</v>
      </c>
      <c r="C405" s="1509" t="s">
        <v>43</v>
      </c>
      <c r="D405" s="1510">
        <v>20</v>
      </c>
      <c r="E405" s="1511"/>
      <c r="F405" s="1543">
        <f t="shared" si="37"/>
        <v>0</v>
      </c>
    </row>
    <row r="406" spans="1:6" s="1486" customFormat="1">
      <c r="A406" s="1507"/>
      <c r="B406" s="1508" t="s">
        <v>1876</v>
      </c>
      <c r="C406" s="1509" t="s">
        <v>43</v>
      </c>
      <c r="D406" s="1510">
        <v>2</v>
      </c>
      <c r="E406" s="1511"/>
      <c r="F406" s="1543">
        <f t="shared" si="37"/>
        <v>0</v>
      </c>
    </row>
    <row r="407" spans="1:6" s="1486" customFormat="1">
      <c r="A407" s="1507"/>
      <c r="B407" s="1508" t="s">
        <v>1875</v>
      </c>
      <c r="C407" s="1509" t="s">
        <v>43</v>
      </c>
      <c r="D407" s="1510">
        <v>5</v>
      </c>
      <c r="E407" s="1511"/>
      <c r="F407" s="1543">
        <f t="shared" si="37"/>
        <v>0</v>
      </c>
    </row>
    <row r="408" spans="1:6" s="1486" customFormat="1">
      <c r="A408" s="1507"/>
      <c r="B408" s="1508" t="s">
        <v>1874</v>
      </c>
      <c r="C408" s="1509" t="s">
        <v>43</v>
      </c>
      <c r="D408" s="1510">
        <v>4</v>
      </c>
      <c r="E408" s="1511"/>
      <c r="F408" s="1543">
        <f t="shared" si="37"/>
        <v>0</v>
      </c>
    </row>
    <row r="409" spans="1:6" s="1486" customFormat="1">
      <c r="A409" s="1507"/>
      <c r="B409" s="1508" t="s">
        <v>1873</v>
      </c>
      <c r="C409" s="1509" t="s">
        <v>43</v>
      </c>
      <c r="D409" s="1510">
        <v>1</v>
      </c>
      <c r="E409" s="1511"/>
      <c r="F409" s="1543">
        <f t="shared" si="37"/>
        <v>0</v>
      </c>
    </row>
    <row r="410" spans="1:6" s="1486" customFormat="1">
      <c r="A410" s="1507"/>
      <c r="B410" s="1508"/>
      <c r="C410" s="1509"/>
      <c r="D410" s="1510"/>
      <c r="E410" s="1529"/>
      <c r="F410" s="1529"/>
    </row>
    <row r="411" spans="1:6" s="1486" customFormat="1" ht="178.5">
      <c r="A411" s="1536">
        <v>10</v>
      </c>
      <c r="B411" s="1498" t="s">
        <v>1872</v>
      </c>
      <c r="C411" s="1537"/>
      <c r="D411" s="1547"/>
      <c r="E411" s="1548"/>
      <c r="F411" s="1548"/>
    </row>
    <row r="412" spans="1:6" s="1486" customFormat="1" ht="25.5">
      <c r="A412" s="1536"/>
      <c r="B412" s="1498" t="s">
        <v>1871</v>
      </c>
      <c r="C412" s="1537"/>
      <c r="D412" s="1547"/>
      <c r="E412" s="1548"/>
      <c r="F412" s="1548"/>
    </row>
    <row r="413" spans="1:6" s="1486" customFormat="1">
      <c r="A413" s="1536"/>
      <c r="B413" s="1498" t="s">
        <v>1870</v>
      </c>
      <c r="C413" s="1537"/>
      <c r="D413" s="1547"/>
      <c r="E413" s="1548"/>
      <c r="F413" s="1548"/>
    </row>
    <row r="414" spans="1:6" s="1486" customFormat="1">
      <c r="A414" s="1536"/>
      <c r="B414" s="1498" t="s">
        <v>1869</v>
      </c>
      <c r="C414" s="1537" t="s">
        <v>35</v>
      </c>
      <c r="D414" s="1547">
        <v>11</v>
      </c>
      <c r="E414" s="1548"/>
      <c r="F414" s="1548">
        <f>ROUND(D414*E414,2)</f>
        <v>0</v>
      </c>
    </row>
    <row r="415" spans="1:6" s="1486" customFormat="1">
      <c r="A415" s="1507"/>
      <c r="B415" s="1508"/>
      <c r="C415" s="1509"/>
      <c r="D415" s="1510"/>
      <c r="E415" s="1529"/>
      <c r="F415" s="1525"/>
    </row>
    <row r="416" spans="1:6" s="1486" customFormat="1" ht="38.25">
      <c r="A416" s="1536">
        <v>11</v>
      </c>
      <c r="B416" s="1549" t="s">
        <v>1868</v>
      </c>
      <c r="C416" s="1550"/>
      <c r="D416" s="1547"/>
      <c r="E416" s="1548"/>
      <c r="F416" s="1548"/>
    </row>
    <row r="417" spans="1:6" s="1486" customFormat="1">
      <c r="A417" s="1551"/>
      <c r="B417" s="1549"/>
      <c r="C417" s="1550" t="s">
        <v>35</v>
      </c>
      <c r="D417" s="1547">
        <v>1</v>
      </c>
      <c r="E417" s="1548"/>
      <c r="F417" s="1548">
        <f>ROUND(D417*E417,2)</f>
        <v>0</v>
      </c>
    </row>
    <row r="418" spans="1:6" s="1486" customFormat="1">
      <c r="A418" s="1507"/>
      <c r="B418" s="1508"/>
      <c r="C418" s="1509"/>
      <c r="D418" s="1510"/>
      <c r="E418" s="1529"/>
      <c r="F418" s="1525"/>
    </row>
    <row r="419" spans="1:6" s="1486" customFormat="1" ht="38.25">
      <c r="A419" s="1507">
        <v>12</v>
      </c>
      <c r="B419" s="1508" t="s">
        <v>1867</v>
      </c>
      <c r="C419" s="1509" t="s">
        <v>43</v>
      </c>
      <c r="D419" s="1510">
        <v>3</v>
      </c>
      <c r="E419" s="1529"/>
      <c r="F419" s="1525">
        <f>D419*E419</f>
        <v>0</v>
      </c>
    </row>
    <row r="420" spans="1:6" s="1486" customFormat="1">
      <c r="A420" s="1507"/>
      <c r="B420" s="1508"/>
      <c r="C420" s="1509"/>
      <c r="D420" s="1510"/>
      <c r="E420" s="1529"/>
      <c r="F420" s="1525"/>
    </row>
    <row r="421" spans="1:6" s="1486" customFormat="1" ht="51">
      <c r="A421" s="1507">
        <v>13</v>
      </c>
      <c r="B421" s="1508" t="s">
        <v>1866</v>
      </c>
      <c r="C421" s="1509"/>
      <c r="D421" s="1510"/>
      <c r="E421" s="1529"/>
      <c r="F421" s="1525"/>
    </row>
    <row r="422" spans="1:6" s="1486" customFormat="1">
      <c r="A422" s="1507"/>
      <c r="B422" s="1508"/>
      <c r="C422" s="1509" t="s">
        <v>35</v>
      </c>
      <c r="D422" s="1510">
        <v>1</v>
      </c>
      <c r="E422" s="1529"/>
      <c r="F422" s="1525">
        <f>D422*E422</f>
        <v>0</v>
      </c>
    </row>
    <row r="423" spans="1:6" s="1486" customFormat="1">
      <c r="A423" s="1552"/>
      <c r="B423" s="1553"/>
      <c r="C423" s="1554"/>
      <c r="D423" s="1555"/>
      <c r="E423" s="1548"/>
      <c r="F423" s="1548"/>
    </row>
    <row r="424" spans="1:6" s="1486" customFormat="1">
      <c r="A424" s="1556"/>
      <c r="B424" s="1557" t="s">
        <v>1865</v>
      </c>
      <c r="C424" s="1558"/>
      <c r="D424" s="1559"/>
      <c r="E424" s="1560"/>
      <c r="F424" s="1560">
        <f>SUM(F359:F423)</f>
        <v>0</v>
      </c>
    </row>
    <row r="425" spans="1:6" s="1486" customFormat="1">
      <c r="A425" s="1561"/>
      <c r="B425" s="1562"/>
      <c r="C425" s="1563"/>
      <c r="D425" s="1564"/>
      <c r="E425" s="1565"/>
      <c r="F425" s="1566"/>
    </row>
    <row r="426" spans="1:6" s="1486" customFormat="1">
      <c r="A426" s="1482" t="s">
        <v>24</v>
      </c>
      <c r="B426" s="1483" t="s">
        <v>1864</v>
      </c>
      <c r="C426" s="1484"/>
      <c r="D426" s="1485"/>
      <c r="E426" s="1468"/>
      <c r="F426" s="1477"/>
    </row>
    <row r="427" spans="1:6" s="1486" customFormat="1">
      <c r="A427" s="1487"/>
      <c r="B427" s="1488" t="s">
        <v>29</v>
      </c>
      <c r="C427" s="1489" t="s">
        <v>25</v>
      </c>
      <c r="D427" s="1490" t="s">
        <v>1863</v>
      </c>
      <c r="E427" s="1491" t="s">
        <v>1862</v>
      </c>
      <c r="F427" s="1491" t="s">
        <v>28</v>
      </c>
    </row>
    <row r="428" spans="1:6" s="1486" customFormat="1">
      <c r="A428" s="1521"/>
      <c r="B428" s="1549"/>
      <c r="C428" s="1515"/>
      <c r="D428" s="1516"/>
      <c r="E428" s="1517"/>
      <c r="F428" s="1518"/>
    </row>
    <row r="429" spans="1:6" s="1486" customFormat="1" ht="38.25">
      <c r="A429" s="1507">
        <v>1</v>
      </c>
      <c r="B429" s="1508" t="s">
        <v>1861</v>
      </c>
      <c r="C429" s="1509"/>
      <c r="D429" s="1510"/>
      <c r="E429" s="1529"/>
      <c r="F429" s="1525"/>
    </row>
    <row r="430" spans="1:6" s="1486" customFormat="1">
      <c r="A430" s="1507"/>
      <c r="B430" s="1508"/>
      <c r="C430" s="1509" t="s">
        <v>44</v>
      </c>
      <c r="D430" s="1510">
        <v>5</v>
      </c>
      <c r="E430" s="1529"/>
      <c r="F430" s="1525">
        <f>E430*D430</f>
        <v>0</v>
      </c>
    </row>
    <row r="431" spans="1:6" s="1486" customFormat="1">
      <c r="A431" s="1507"/>
      <c r="B431" s="1508"/>
      <c r="C431" s="1509"/>
      <c r="D431" s="1510"/>
      <c r="E431" s="1529"/>
      <c r="F431" s="1525"/>
    </row>
    <row r="432" spans="1:6" s="1486" customFormat="1" ht="25.5">
      <c r="A432" s="1507">
        <v>2</v>
      </c>
      <c r="B432" s="1508" t="s">
        <v>1860</v>
      </c>
      <c r="C432" s="1509"/>
      <c r="D432" s="1510"/>
      <c r="E432" s="1529"/>
      <c r="F432" s="1525"/>
    </row>
    <row r="433" spans="1:6" s="1486" customFormat="1">
      <c r="A433" s="1507"/>
      <c r="B433" s="1508"/>
      <c r="C433" s="1509" t="s">
        <v>35</v>
      </c>
      <c r="D433" s="1510">
        <v>1</v>
      </c>
      <c r="E433" s="1529"/>
      <c r="F433" s="1525">
        <f>E433*D433</f>
        <v>0</v>
      </c>
    </row>
    <row r="434" spans="1:6" s="1486" customFormat="1">
      <c r="A434" s="1507"/>
      <c r="B434" s="1508"/>
      <c r="C434" s="1509"/>
      <c r="D434" s="1510"/>
      <c r="E434" s="1529"/>
      <c r="F434" s="1525"/>
    </row>
    <row r="435" spans="1:6" s="1486" customFormat="1" ht="38.25">
      <c r="A435" s="1507">
        <v>3</v>
      </c>
      <c r="B435" s="1508" t="s">
        <v>1859</v>
      </c>
      <c r="C435" s="1509"/>
      <c r="D435" s="1510"/>
      <c r="E435" s="1529"/>
      <c r="F435" s="1525"/>
    </row>
    <row r="436" spans="1:6" s="1486" customFormat="1">
      <c r="A436" s="1507"/>
      <c r="B436" s="1508"/>
      <c r="C436" s="1509" t="s">
        <v>35</v>
      </c>
      <c r="D436" s="1510">
        <v>5</v>
      </c>
      <c r="E436" s="1529"/>
      <c r="F436" s="1525">
        <f>E436*D436</f>
        <v>0</v>
      </c>
    </row>
    <row r="437" spans="1:6" s="1486" customFormat="1">
      <c r="A437" s="1507"/>
      <c r="B437" s="1508"/>
      <c r="C437" s="1509"/>
      <c r="D437" s="1510"/>
      <c r="E437" s="1529"/>
      <c r="F437" s="1525"/>
    </row>
    <row r="438" spans="1:6" s="1486" customFormat="1" ht="51">
      <c r="A438" s="1507">
        <v>4</v>
      </c>
      <c r="B438" s="1508" t="s">
        <v>1858</v>
      </c>
      <c r="C438" s="1509"/>
      <c r="D438" s="1510"/>
      <c r="E438" s="1529"/>
      <c r="F438" s="1525"/>
    </row>
    <row r="439" spans="1:6" s="1486" customFormat="1">
      <c r="A439" s="1507"/>
      <c r="B439" s="1508"/>
      <c r="C439" s="1509" t="s">
        <v>43</v>
      </c>
      <c r="D439" s="1510">
        <v>2</v>
      </c>
      <c r="E439" s="1529"/>
      <c r="F439" s="1525">
        <f>E439*D439</f>
        <v>0</v>
      </c>
    </row>
    <row r="440" spans="1:6" s="1486" customFormat="1">
      <c r="A440" s="1507"/>
      <c r="B440" s="1508"/>
      <c r="C440" s="1509"/>
      <c r="D440" s="1510"/>
      <c r="E440" s="1529"/>
      <c r="F440" s="1525"/>
    </row>
    <row r="441" spans="1:6" s="1486" customFormat="1" ht="51">
      <c r="A441" s="1507">
        <v>5</v>
      </c>
      <c r="B441" s="1508" t="s">
        <v>1857</v>
      </c>
      <c r="C441" s="1509"/>
      <c r="D441" s="1510"/>
      <c r="E441" s="1529"/>
      <c r="F441" s="1525"/>
    </row>
    <row r="442" spans="1:6" s="1486" customFormat="1">
      <c r="A442" s="1507"/>
      <c r="B442" s="1508"/>
      <c r="C442" s="1509" t="s">
        <v>321</v>
      </c>
      <c r="D442" s="1510">
        <v>100</v>
      </c>
      <c r="E442" s="1529"/>
      <c r="F442" s="1525">
        <f>E442*D442</f>
        <v>0</v>
      </c>
    </row>
    <row r="443" spans="1:6" s="1486" customFormat="1">
      <c r="A443" s="1507"/>
      <c r="B443" s="1508"/>
      <c r="C443" s="1509"/>
      <c r="D443" s="1510"/>
      <c r="E443" s="1529"/>
      <c r="F443" s="1525"/>
    </row>
    <row r="444" spans="1:6" s="1486" customFormat="1" ht="38.25">
      <c r="A444" s="1507">
        <v>6</v>
      </c>
      <c r="B444" s="1508" t="s">
        <v>1856</v>
      </c>
      <c r="C444" s="1509"/>
      <c r="D444" s="1510"/>
      <c r="E444" s="1529"/>
      <c r="F444" s="1525"/>
    </row>
    <row r="445" spans="1:6" s="1486" customFormat="1">
      <c r="A445" s="1507"/>
      <c r="B445" s="1508"/>
      <c r="C445" s="1509" t="s">
        <v>321</v>
      </c>
      <c r="D445" s="1510">
        <f>SUM(D442)</f>
        <v>100</v>
      </c>
      <c r="E445" s="1529"/>
      <c r="F445" s="1525">
        <f>E445*D445</f>
        <v>0</v>
      </c>
    </row>
    <row r="446" spans="1:6" s="1486" customFormat="1">
      <c r="A446" s="1507"/>
      <c r="B446" s="1508"/>
      <c r="C446" s="1509"/>
      <c r="D446" s="1510"/>
      <c r="E446" s="1529"/>
      <c r="F446" s="1525"/>
    </row>
    <row r="447" spans="1:6" s="1486" customFormat="1" ht="51">
      <c r="A447" s="1507">
        <v>7</v>
      </c>
      <c r="B447" s="1508" t="s">
        <v>1855</v>
      </c>
      <c r="C447" s="1509"/>
      <c r="D447" s="1510"/>
      <c r="E447" s="1529"/>
      <c r="F447" s="1525"/>
    </row>
    <row r="448" spans="1:6" s="1486" customFormat="1">
      <c r="A448" s="1507"/>
      <c r="B448" s="1508"/>
      <c r="C448" s="1509" t="s">
        <v>9</v>
      </c>
      <c r="D448" s="1510">
        <f>D442*1*0.5</f>
        <v>50</v>
      </c>
      <c r="E448" s="1529"/>
      <c r="F448" s="1525">
        <f>E448*D448</f>
        <v>0</v>
      </c>
    </row>
    <row r="449" spans="1:6" s="1486" customFormat="1">
      <c r="A449" s="1507"/>
      <c r="B449" s="1508"/>
      <c r="C449" s="1509"/>
      <c r="D449" s="1510"/>
      <c r="E449" s="1529"/>
      <c r="F449" s="1525"/>
    </row>
    <row r="450" spans="1:6" s="1486" customFormat="1" ht="89.25">
      <c r="A450" s="1507">
        <v>8</v>
      </c>
      <c r="B450" s="1508" t="s">
        <v>1854</v>
      </c>
      <c r="C450" s="1509"/>
      <c r="D450" s="1510"/>
      <c r="E450" s="1529"/>
      <c r="F450" s="1525"/>
    </row>
    <row r="451" spans="1:6" s="1486" customFormat="1">
      <c r="A451" s="1507"/>
      <c r="B451" s="1508"/>
      <c r="C451" s="1509" t="s">
        <v>9</v>
      </c>
      <c r="D451" s="1510">
        <f>D445*1*0.3</f>
        <v>30</v>
      </c>
      <c r="E451" s="1529"/>
      <c r="F451" s="1525">
        <f>E451*D451</f>
        <v>0</v>
      </c>
    </row>
    <row r="452" spans="1:6" s="1486" customFormat="1">
      <c r="A452" s="1507"/>
      <c r="B452" s="1508"/>
      <c r="C452" s="1509"/>
      <c r="D452" s="1510"/>
      <c r="E452" s="1529"/>
      <c r="F452" s="1525"/>
    </row>
    <row r="453" spans="1:6" s="1486" customFormat="1" ht="63.75">
      <c r="A453" s="1507">
        <v>9</v>
      </c>
      <c r="B453" s="1508" t="s">
        <v>1853</v>
      </c>
      <c r="C453" s="1509"/>
      <c r="D453" s="1510"/>
      <c r="E453" s="1529"/>
      <c r="F453" s="1525"/>
    </row>
    <row r="454" spans="1:6" s="1486" customFormat="1">
      <c r="A454" s="1507"/>
      <c r="B454" s="1508" t="s">
        <v>1852</v>
      </c>
      <c r="C454" s="1509" t="s">
        <v>9</v>
      </c>
      <c r="D454" s="1510">
        <f>D445*1.5</f>
        <v>150</v>
      </c>
      <c r="E454" s="1529"/>
      <c r="F454" s="1525"/>
    </row>
    <row r="455" spans="1:6" s="1486" customFormat="1">
      <c r="A455" s="1507"/>
      <c r="B455" s="1508" t="s">
        <v>1851</v>
      </c>
      <c r="C455" s="1509"/>
      <c r="D455" s="1510"/>
      <c r="E455" s="1529"/>
      <c r="F455" s="1525"/>
    </row>
    <row r="456" spans="1:6" s="1486" customFormat="1">
      <c r="A456" s="1507"/>
      <c r="B456" s="1508" t="s">
        <v>1850</v>
      </c>
      <c r="C456" s="1509" t="s">
        <v>9</v>
      </c>
      <c r="D456" s="1510">
        <f>SUM(D448)</f>
        <v>50</v>
      </c>
      <c r="E456" s="1529"/>
      <c r="F456" s="1525"/>
    </row>
    <row r="457" spans="1:6" s="1486" customFormat="1">
      <c r="A457" s="1507"/>
      <c r="B457" s="1508" t="s">
        <v>1849</v>
      </c>
      <c r="C457" s="1509" t="s">
        <v>9</v>
      </c>
      <c r="D457" s="1510">
        <f>D451</f>
        <v>30</v>
      </c>
      <c r="E457" s="1529"/>
      <c r="F457" s="1525"/>
    </row>
    <row r="458" spans="1:6" s="1486" customFormat="1">
      <c r="A458" s="1507"/>
      <c r="B458" s="1508"/>
      <c r="C458" s="1509" t="s">
        <v>9</v>
      </c>
      <c r="D458" s="1510">
        <f>D454-D456-D457</f>
        <v>70</v>
      </c>
      <c r="E458" s="1529"/>
      <c r="F458" s="1525">
        <f>E458*D458</f>
        <v>0</v>
      </c>
    </row>
    <row r="459" spans="1:6" s="1486" customFormat="1">
      <c r="A459" s="1507"/>
      <c r="B459" s="1508"/>
      <c r="C459" s="1509"/>
      <c r="D459" s="1510"/>
      <c r="E459" s="1529"/>
      <c r="F459" s="1525"/>
    </row>
    <row r="460" spans="1:6" s="1486" customFormat="1" ht="165.75">
      <c r="A460" s="1507">
        <v>10</v>
      </c>
      <c r="B460" s="1508" t="s">
        <v>1848</v>
      </c>
      <c r="C460" s="1509"/>
      <c r="D460" s="1510"/>
      <c r="E460" s="1529"/>
      <c r="F460" s="1525"/>
    </row>
    <row r="461" spans="1:6" s="1486" customFormat="1">
      <c r="A461" s="1507"/>
      <c r="B461" s="1508" t="s">
        <v>1847</v>
      </c>
      <c r="C461" s="1509" t="s">
        <v>35</v>
      </c>
      <c r="D461" s="1510">
        <v>1</v>
      </c>
      <c r="E461" s="1529"/>
      <c r="F461" s="1525">
        <f>SUM(D461*E461)</f>
        <v>0</v>
      </c>
    </row>
    <row r="462" spans="1:6" s="1486" customFormat="1">
      <c r="A462" s="1507"/>
      <c r="B462" s="1508" t="s">
        <v>1846</v>
      </c>
      <c r="C462" s="1509"/>
      <c r="D462" s="1510"/>
      <c r="E462" s="1529"/>
      <c r="F462" s="1525"/>
    </row>
    <row r="463" spans="1:6" s="1486" customFormat="1">
      <c r="A463" s="1507"/>
      <c r="B463" s="1508"/>
      <c r="C463" s="1509"/>
      <c r="D463" s="1510"/>
      <c r="E463" s="1529"/>
      <c r="F463" s="1525"/>
    </row>
    <row r="464" spans="1:6" s="1486" customFormat="1" ht="51">
      <c r="A464" s="1507">
        <v>11</v>
      </c>
      <c r="B464" s="1508" t="s">
        <v>1845</v>
      </c>
      <c r="C464" s="1509"/>
      <c r="D464" s="1510"/>
      <c r="E464" s="1529"/>
      <c r="F464" s="1525"/>
    </row>
    <row r="465" spans="1:6" s="1486" customFormat="1">
      <c r="A465" s="1507"/>
      <c r="B465" s="1508" t="s">
        <v>1844</v>
      </c>
      <c r="C465" s="1509" t="s">
        <v>43</v>
      </c>
      <c r="D465" s="1510">
        <v>1</v>
      </c>
      <c r="E465" s="1529"/>
      <c r="F465" s="1525">
        <f>SUM(D465*E465)</f>
        <v>0</v>
      </c>
    </row>
    <row r="466" spans="1:6" s="1486" customFormat="1">
      <c r="A466" s="1507"/>
      <c r="B466" s="1508" t="s">
        <v>19</v>
      </c>
      <c r="C466" s="1509"/>
      <c r="D466" s="1510"/>
      <c r="E466" s="1529"/>
      <c r="F466" s="1525"/>
    </row>
    <row r="467" spans="1:6" s="1486" customFormat="1" ht="51">
      <c r="A467" s="1507">
        <v>12</v>
      </c>
      <c r="B467" s="1508" t="s">
        <v>1843</v>
      </c>
      <c r="C467" s="1509"/>
      <c r="D467" s="1510"/>
      <c r="E467" s="1529"/>
      <c r="F467" s="1525"/>
    </row>
    <row r="468" spans="1:6" s="1486" customFormat="1">
      <c r="A468" s="1507"/>
      <c r="B468" s="1508"/>
      <c r="C468" s="1509" t="s">
        <v>43</v>
      </c>
      <c r="D468" s="1510">
        <v>1</v>
      </c>
      <c r="E468" s="1529"/>
      <c r="F468" s="1525">
        <f>E468*D468</f>
        <v>0</v>
      </c>
    </row>
    <row r="469" spans="1:6" s="1486" customFormat="1">
      <c r="A469" s="1507"/>
      <c r="B469" s="1508"/>
      <c r="C469" s="1509"/>
      <c r="D469" s="1510"/>
      <c r="E469" s="1529"/>
      <c r="F469" s="1525"/>
    </row>
    <row r="470" spans="1:6" s="1486" customFormat="1" ht="25.5">
      <c r="A470" s="1556"/>
      <c r="B470" s="1557" t="s">
        <v>1842</v>
      </c>
      <c r="C470" s="1558"/>
      <c r="D470" s="1559"/>
      <c r="E470" s="1560"/>
      <c r="F470" s="1560">
        <f>SUM(F429:F469)</f>
        <v>0</v>
      </c>
    </row>
    <row r="471" spans="1:6" s="1486" customFormat="1">
      <c r="A471" s="1561"/>
      <c r="B471" s="1562"/>
      <c r="C471" s="1563"/>
      <c r="D471" s="1564"/>
      <c r="E471" s="1565"/>
      <c r="F471" s="1566"/>
    </row>
    <row r="472" spans="1:6" s="1486" customFormat="1">
      <c r="A472" s="1561"/>
      <c r="B472" s="1562"/>
      <c r="C472" s="1563"/>
      <c r="D472" s="1564"/>
      <c r="E472" s="1565"/>
      <c r="F472" s="1566"/>
    </row>
    <row r="473" spans="1:6" s="1486" customFormat="1">
      <c r="A473" s="1561"/>
      <c r="B473" s="1562"/>
      <c r="C473" s="1563"/>
      <c r="D473" s="1564"/>
      <c r="E473" s="1565"/>
      <c r="F473" s="1566"/>
    </row>
    <row r="474" spans="1:6" s="1486" customFormat="1">
      <c r="A474" s="1561"/>
      <c r="B474" s="1562"/>
      <c r="C474" s="1563"/>
      <c r="D474" s="1564"/>
      <c r="E474" s="1565"/>
      <c r="F474" s="1566"/>
    </row>
    <row r="475" spans="1:6" s="1486" customFormat="1">
      <c r="A475" s="1561"/>
      <c r="B475" s="1562"/>
      <c r="C475" s="1563"/>
      <c r="D475" s="1564"/>
      <c r="E475" s="1565"/>
      <c r="F475" s="1566"/>
    </row>
    <row r="476" spans="1:6" s="1486" customFormat="1">
      <c r="A476" s="1561"/>
      <c r="B476" s="1562"/>
      <c r="C476" s="1563"/>
      <c r="D476" s="1564"/>
      <c r="E476" s="1565"/>
      <c r="F476" s="1566"/>
    </row>
    <row r="477" spans="1:6" s="1486" customFormat="1">
      <c r="A477" s="1561"/>
      <c r="B477" s="1562"/>
      <c r="C477" s="1563"/>
      <c r="D477" s="1564"/>
      <c r="E477" s="1565"/>
      <c r="F477" s="1566"/>
    </row>
    <row r="478" spans="1:6" s="1486" customFormat="1">
      <c r="A478" s="1561"/>
      <c r="B478" s="1562"/>
      <c r="C478" s="1563"/>
      <c r="D478" s="1564"/>
      <c r="E478" s="1565"/>
      <c r="F478" s="1566"/>
    </row>
    <row r="479" spans="1:6" s="1486" customFormat="1">
      <c r="A479" s="1561"/>
      <c r="B479" s="1562"/>
      <c r="C479" s="1563"/>
      <c r="D479" s="1564"/>
      <c r="E479" s="1565"/>
      <c r="F479" s="1566"/>
    </row>
    <row r="480" spans="1:6" s="1486" customFormat="1">
      <c r="A480" s="1561"/>
      <c r="B480" s="1562"/>
      <c r="C480" s="1563"/>
      <c r="D480" s="1564"/>
      <c r="E480" s="1565"/>
      <c r="F480" s="1566"/>
    </row>
    <row r="481" spans="1:6" s="1486" customFormat="1">
      <c r="A481" s="1561"/>
      <c r="B481" s="1562"/>
      <c r="C481" s="1563"/>
      <c r="D481" s="1564"/>
      <c r="E481" s="1565"/>
      <c r="F481" s="1566"/>
    </row>
    <row r="482" spans="1:6" s="1486" customFormat="1">
      <c r="A482" s="1561"/>
      <c r="B482" s="1562"/>
      <c r="C482" s="1563"/>
      <c r="D482" s="1564"/>
      <c r="E482" s="1565"/>
      <c r="F482" s="1566"/>
    </row>
    <row r="483" spans="1:6" s="1486" customFormat="1">
      <c r="A483" s="1561"/>
      <c r="B483" s="1562"/>
      <c r="C483" s="1563"/>
      <c r="D483" s="1564"/>
      <c r="E483" s="1565"/>
      <c r="F483" s="1566"/>
    </row>
    <row r="484" spans="1:6" s="1486" customFormat="1">
      <c r="A484" s="1561"/>
      <c r="B484" s="1562"/>
      <c r="C484" s="1563"/>
      <c r="D484" s="1564"/>
      <c r="E484" s="1565"/>
      <c r="F484" s="1566"/>
    </row>
    <row r="485" spans="1:6" s="1486" customFormat="1">
      <c r="A485" s="1561"/>
      <c r="B485" s="1562"/>
      <c r="C485" s="1563"/>
      <c r="D485" s="1564"/>
      <c r="E485" s="1565"/>
      <c r="F485" s="1566"/>
    </row>
    <row r="486" spans="1:6" s="1486" customFormat="1">
      <c r="A486" s="1561"/>
      <c r="B486" s="1562"/>
      <c r="C486" s="1563"/>
      <c r="D486" s="1564"/>
      <c r="E486" s="1565"/>
      <c r="F486" s="1566"/>
    </row>
    <row r="487" spans="1:6" s="1486" customFormat="1">
      <c r="A487" s="1561"/>
      <c r="B487" s="1562"/>
      <c r="C487" s="1563"/>
      <c r="D487" s="1564"/>
      <c r="E487" s="1565"/>
      <c r="F487" s="1566"/>
    </row>
    <row r="488" spans="1:6" s="1486" customFormat="1">
      <c r="A488" s="1561"/>
      <c r="B488" s="1562"/>
      <c r="C488" s="1563"/>
      <c r="D488" s="1564"/>
      <c r="E488" s="1565"/>
      <c r="F488" s="1566"/>
    </row>
    <row r="489" spans="1:6" s="1486" customFormat="1">
      <c r="A489" s="1561"/>
      <c r="B489" s="1562"/>
      <c r="C489" s="1563"/>
      <c r="D489" s="1564"/>
      <c r="E489" s="1565"/>
      <c r="F489" s="1566"/>
    </row>
    <row r="490" spans="1:6" s="1486" customFormat="1">
      <c r="A490" s="1561"/>
      <c r="B490" s="1562"/>
      <c r="C490" s="1563"/>
      <c r="D490" s="1564"/>
      <c r="E490" s="1565"/>
      <c r="F490" s="1566"/>
    </row>
    <row r="491" spans="1:6" s="1486" customFormat="1">
      <c r="A491" s="1561"/>
      <c r="B491" s="1562"/>
      <c r="C491" s="1563"/>
      <c r="D491" s="1564"/>
      <c r="E491" s="1565"/>
      <c r="F491" s="1566"/>
    </row>
    <row r="492" spans="1:6" s="1486" customFormat="1">
      <c r="A492" s="1561"/>
      <c r="B492" s="1562"/>
      <c r="C492" s="1563"/>
      <c r="D492" s="1564"/>
      <c r="E492" s="1565"/>
      <c r="F492" s="1566"/>
    </row>
    <row r="493" spans="1:6" s="1486" customFormat="1">
      <c r="A493" s="1561"/>
      <c r="B493" s="1562"/>
      <c r="C493" s="1563"/>
      <c r="D493" s="1564"/>
      <c r="E493" s="1565"/>
      <c r="F493" s="1566"/>
    </row>
    <row r="494" spans="1:6" s="1486" customFormat="1">
      <c r="A494" s="1561"/>
      <c r="B494" s="1562"/>
      <c r="C494" s="1563"/>
      <c r="D494" s="1564"/>
      <c r="E494" s="1565"/>
      <c r="F494" s="1566"/>
    </row>
    <row r="495" spans="1:6" s="1486" customFormat="1">
      <c r="A495" s="1561"/>
      <c r="B495" s="1562"/>
      <c r="C495" s="1563"/>
      <c r="D495" s="1564"/>
      <c r="E495" s="1565"/>
      <c r="F495" s="1566"/>
    </row>
    <row r="496" spans="1:6" s="1486" customFormat="1">
      <c r="A496" s="1561"/>
      <c r="B496" s="1562"/>
      <c r="C496" s="1563"/>
      <c r="D496" s="1564"/>
      <c r="E496" s="1565"/>
      <c r="F496" s="1566"/>
    </row>
    <row r="497" spans="1:6" s="1486" customFormat="1">
      <c r="A497" s="1561"/>
      <c r="B497" s="1562"/>
      <c r="C497" s="1563"/>
      <c r="D497" s="1564"/>
      <c r="E497" s="1565"/>
      <c r="F497" s="1566"/>
    </row>
    <row r="498" spans="1:6" s="1486" customFormat="1">
      <c r="A498" s="1561"/>
      <c r="B498" s="1562"/>
      <c r="C498" s="1563"/>
      <c r="D498" s="1564"/>
      <c r="E498" s="1565"/>
      <c r="F498" s="1566"/>
    </row>
    <row r="499" spans="1:6" s="1486" customFormat="1">
      <c r="A499" s="1561"/>
      <c r="B499" s="1562"/>
      <c r="C499" s="1563"/>
      <c r="D499" s="1564"/>
      <c r="E499" s="1565"/>
      <c r="F499" s="1566"/>
    </row>
    <row r="500" spans="1:6" s="1486" customFormat="1">
      <c r="A500" s="1561"/>
      <c r="B500" s="1562"/>
      <c r="C500" s="1563"/>
      <c r="D500" s="1564"/>
      <c r="E500" s="1565"/>
      <c r="F500" s="1566"/>
    </row>
    <row r="501" spans="1:6" s="1486" customFormat="1">
      <c r="A501" s="1561"/>
      <c r="B501" s="1562"/>
      <c r="C501" s="1563"/>
      <c r="D501" s="1564"/>
      <c r="E501" s="1565"/>
      <c r="F501" s="1566"/>
    </row>
    <row r="502" spans="1:6" s="1486" customFormat="1">
      <c r="A502" s="1561"/>
      <c r="B502" s="1562"/>
      <c r="C502" s="1563"/>
      <c r="D502" s="1564"/>
      <c r="E502" s="1565"/>
      <c r="F502" s="1566"/>
    </row>
    <row r="503" spans="1:6" s="1486" customFormat="1">
      <c r="A503" s="1561"/>
      <c r="B503" s="1562"/>
      <c r="C503" s="1563"/>
      <c r="D503" s="1564"/>
      <c r="E503" s="1565"/>
      <c r="F503" s="1566"/>
    </row>
    <row r="504" spans="1:6" s="1486" customFormat="1">
      <c r="A504" s="1561"/>
      <c r="B504" s="1562"/>
      <c r="C504" s="1563"/>
      <c r="D504" s="1564"/>
      <c r="E504" s="1565"/>
      <c r="F504" s="1566"/>
    </row>
    <row r="505" spans="1:6" s="1486" customFormat="1">
      <c r="A505" s="1561"/>
      <c r="B505" s="1562"/>
      <c r="C505" s="1563"/>
      <c r="D505" s="1564"/>
      <c r="E505" s="1565"/>
      <c r="F505" s="1566"/>
    </row>
    <row r="506" spans="1:6" s="1486" customFormat="1">
      <c r="A506" s="1561"/>
      <c r="B506" s="1562"/>
      <c r="C506" s="1563"/>
      <c r="D506" s="1564"/>
      <c r="E506" s="1565"/>
      <c r="F506" s="1566"/>
    </row>
    <row r="507" spans="1:6" s="1486" customFormat="1">
      <c r="A507" s="1561"/>
      <c r="B507" s="1562"/>
      <c r="C507" s="1563"/>
      <c r="D507" s="1564"/>
      <c r="E507" s="1565"/>
      <c r="F507" s="1566"/>
    </row>
    <row r="508" spans="1:6" s="1486" customFormat="1">
      <c r="A508" s="1561"/>
      <c r="B508" s="1562"/>
      <c r="C508" s="1563"/>
      <c r="D508" s="1564"/>
      <c r="E508" s="1565"/>
      <c r="F508" s="1566"/>
    </row>
    <row r="509" spans="1:6" s="1486" customFormat="1">
      <c r="A509" s="1561"/>
      <c r="B509" s="1562"/>
      <c r="C509" s="1563"/>
      <c r="D509" s="1564"/>
      <c r="E509" s="1565"/>
      <c r="F509" s="1566"/>
    </row>
    <row r="510" spans="1:6" s="1486" customFormat="1">
      <c r="A510" s="1561"/>
      <c r="B510" s="1562"/>
      <c r="C510" s="1563"/>
      <c r="D510" s="1564"/>
      <c r="E510" s="1565"/>
      <c r="F510" s="1566"/>
    </row>
    <row r="511" spans="1:6" s="1486" customFormat="1">
      <c r="A511" s="1561"/>
      <c r="B511" s="1562"/>
      <c r="C511" s="1563"/>
      <c r="D511" s="1564"/>
      <c r="E511" s="1565"/>
      <c r="F511" s="1566"/>
    </row>
    <row r="512" spans="1:6" s="1486" customFormat="1">
      <c r="A512" s="1561"/>
      <c r="B512" s="1562"/>
      <c r="C512" s="1563"/>
      <c r="D512" s="1564"/>
      <c r="E512" s="1565"/>
      <c r="F512" s="1566"/>
    </row>
    <row r="513" spans="1:6" s="1486" customFormat="1">
      <c r="A513" s="1561"/>
      <c r="B513" s="1562"/>
      <c r="C513" s="1563"/>
      <c r="D513" s="1564"/>
      <c r="E513" s="1565"/>
      <c r="F513" s="1566"/>
    </row>
    <row r="514" spans="1:6" s="1486" customFormat="1">
      <c r="A514" s="1561"/>
      <c r="B514" s="1562"/>
      <c r="C514" s="1563"/>
      <c r="D514" s="1564"/>
      <c r="E514" s="1565"/>
      <c r="F514" s="1566"/>
    </row>
    <row r="515" spans="1:6" s="1486" customFormat="1">
      <c r="A515" s="1561"/>
      <c r="B515" s="1562"/>
      <c r="C515" s="1563"/>
      <c r="D515" s="1564"/>
      <c r="E515" s="1565"/>
      <c r="F515" s="1566"/>
    </row>
    <row r="516" spans="1:6" s="1486" customFormat="1">
      <c r="A516" s="1561"/>
      <c r="B516" s="1562"/>
      <c r="C516" s="1563"/>
      <c r="D516" s="1564"/>
      <c r="E516" s="1565"/>
      <c r="F516" s="1566"/>
    </row>
    <row r="517" spans="1:6" s="1486" customFormat="1">
      <c r="A517" s="1561"/>
      <c r="B517" s="1562"/>
      <c r="C517" s="1563"/>
      <c r="D517" s="1564"/>
      <c r="E517" s="1565"/>
      <c r="F517" s="1566"/>
    </row>
    <row r="518" spans="1:6" s="1486" customFormat="1">
      <c r="A518" s="1561"/>
      <c r="B518" s="1562"/>
      <c r="C518" s="1563"/>
      <c r="D518" s="1564"/>
      <c r="E518" s="1565"/>
      <c r="F518" s="1566"/>
    </row>
    <row r="519" spans="1:6" s="1486" customFormat="1">
      <c r="A519" s="1561"/>
      <c r="B519" s="1562"/>
      <c r="C519" s="1563"/>
      <c r="D519" s="1564"/>
      <c r="E519" s="1565"/>
      <c r="F519" s="1566"/>
    </row>
    <row r="520" spans="1:6" s="1486" customFormat="1">
      <c r="A520" s="1561"/>
      <c r="B520" s="1562"/>
      <c r="C520" s="1563"/>
      <c r="D520" s="1564"/>
      <c r="E520" s="1565"/>
      <c r="F520" s="1566"/>
    </row>
    <row r="521" spans="1:6" s="1486" customFormat="1">
      <c r="A521" s="1561"/>
      <c r="B521" s="1562"/>
      <c r="C521" s="1563"/>
      <c r="D521" s="1564"/>
      <c r="E521" s="1565"/>
      <c r="F521" s="1566"/>
    </row>
    <row r="522" spans="1:6" s="1486" customFormat="1">
      <c r="A522" s="1561"/>
      <c r="B522" s="1562"/>
      <c r="C522" s="1563"/>
      <c r="D522" s="1564"/>
      <c r="E522" s="1565"/>
      <c r="F522" s="1566"/>
    </row>
    <row r="523" spans="1:6" s="1486" customFormat="1">
      <c r="A523" s="1561"/>
      <c r="B523" s="1562"/>
      <c r="C523" s="1563"/>
      <c r="D523" s="1564"/>
      <c r="E523" s="1565"/>
      <c r="F523" s="1566"/>
    </row>
    <row r="524" spans="1:6" s="1486" customFormat="1">
      <c r="A524" s="1561"/>
      <c r="B524" s="1562"/>
      <c r="C524" s="1563"/>
      <c r="D524" s="1564"/>
      <c r="E524" s="1565"/>
      <c r="F524" s="1566"/>
    </row>
    <row r="525" spans="1:6" s="1486" customFormat="1">
      <c r="A525" s="1561"/>
      <c r="B525" s="1562"/>
      <c r="C525" s="1563"/>
      <c r="D525" s="1564"/>
      <c r="E525" s="1565"/>
      <c r="F525" s="1566"/>
    </row>
    <row r="526" spans="1:6" s="1486" customFormat="1">
      <c r="A526" s="1561"/>
      <c r="B526" s="1562"/>
      <c r="C526" s="1563"/>
      <c r="D526" s="1564"/>
      <c r="E526" s="1565"/>
      <c r="F526" s="1566"/>
    </row>
    <row r="527" spans="1:6" s="1486" customFormat="1">
      <c r="A527" s="1561"/>
      <c r="B527" s="1562"/>
      <c r="C527" s="1563"/>
      <c r="D527" s="1564"/>
      <c r="E527" s="1565"/>
      <c r="F527" s="1566"/>
    </row>
    <row r="528" spans="1:6" s="1486" customFormat="1">
      <c r="A528" s="1561"/>
      <c r="B528" s="1562"/>
      <c r="C528" s="1563"/>
      <c r="D528" s="1564"/>
      <c r="E528" s="1565"/>
      <c r="F528" s="1566"/>
    </row>
    <row r="529" spans="1:6" s="1486" customFormat="1">
      <c r="A529" s="1561"/>
      <c r="B529" s="1562"/>
      <c r="C529" s="1563"/>
      <c r="D529" s="1564"/>
      <c r="E529" s="1565"/>
      <c r="F529" s="1566"/>
    </row>
    <row r="530" spans="1:6" s="1486" customFormat="1">
      <c r="A530" s="1561"/>
      <c r="B530" s="1562"/>
      <c r="C530" s="1563"/>
      <c r="D530" s="1564"/>
      <c r="E530" s="1565"/>
      <c r="F530" s="1566"/>
    </row>
    <row r="531" spans="1:6" s="1486" customFormat="1">
      <c r="A531" s="1561"/>
      <c r="B531" s="1562"/>
      <c r="C531" s="1563"/>
      <c r="D531" s="1564"/>
      <c r="E531" s="1565"/>
      <c r="F531" s="1566"/>
    </row>
    <row r="532" spans="1:6" s="1486" customFormat="1">
      <c r="A532" s="1561"/>
      <c r="B532" s="1562"/>
      <c r="C532" s="1563"/>
      <c r="D532" s="1564"/>
      <c r="E532" s="1565"/>
      <c r="F532" s="1566"/>
    </row>
    <row r="533" spans="1:6" s="1486" customFormat="1">
      <c r="A533" s="1561"/>
      <c r="B533" s="1562"/>
      <c r="C533" s="1563"/>
      <c r="D533" s="1564"/>
      <c r="E533" s="1565"/>
      <c r="F533" s="1566"/>
    </row>
    <row r="534" spans="1:6" s="1486" customFormat="1">
      <c r="A534" s="1561"/>
      <c r="B534" s="1562"/>
      <c r="C534" s="1563"/>
      <c r="D534" s="1564"/>
      <c r="E534" s="1565"/>
      <c r="F534" s="1566"/>
    </row>
    <row r="535" spans="1:6" s="1486" customFormat="1">
      <c r="A535" s="1561"/>
      <c r="B535" s="1562"/>
      <c r="C535" s="1563"/>
      <c r="D535" s="1564"/>
      <c r="E535" s="1565"/>
      <c r="F535" s="1566"/>
    </row>
    <row r="536" spans="1:6" s="1486" customFormat="1">
      <c r="A536" s="1561"/>
      <c r="B536" s="1562"/>
      <c r="C536" s="1563"/>
      <c r="D536" s="1564"/>
      <c r="E536" s="1565"/>
      <c r="F536" s="1566"/>
    </row>
    <row r="537" spans="1:6" s="1486" customFormat="1">
      <c r="A537" s="1561"/>
      <c r="B537" s="1562"/>
      <c r="C537" s="1563"/>
      <c r="D537" s="1564"/>
      <c r="E537" s="1565"/>
      <c r="F537" s="1566"/>
    </row>
    <row r="538" spans="1:6" s="1486" customFormat="1">
      <c r="A538" s="1561"/>
      <c r="B538" s="1562"/>
      <c r="C538" s="1563"/>
      <c r="D538" s="1564"/>
      <c r="E538" s="1565"/>
      <c r="F538" s="1566"/>
    </row>
    <row r="539" spans="1:6" s="1486" customFormat="1">
      <c r="A539" s="1561"/>
      <c r="B539" s="1562"/>
      <c r="C539" s="1563"/>
      <c r="D539" s="1564"/>
      <c r="E539" s="1565"/>
      <c r="F539" s="1566"/>
    </row>
    <row r="540" spans="1:6" s="1486" customFormat="1">
      <c r="A540" s="1561"/>
      <c r="B540" s="1562"/>
      <c r="C540" s="1563"/>
      <c r="D540" s="1564"/>
      <c r="E540" s="1565"/>
      <c r="F540" s="1566"/>
    </row>
    <row r="541" spans="1:6" s="1486" customFormat="1">
      <c r="A541" s="1561"/>
      <c r="B541" s="1562"/>
      <c r="C541" s="1563"/>
      <c r="D541" s="1564"/>
      <c r="E541" s="1565"/>
      <c r="F541" s="1566"/>
    </row>
    <row r="542" spans="1:6" s="1486" customFormat="1">
      <c r="A542" s="1561"/>
      <c r="B542" s="1562"/>
      <c r="C542" s="1563"/>
      <c r="D542" s="1564"/>
      <c r="E542" s="1565"/>
      <c r="F542" s="1566"/>
    </row>
    <row r="543" spans="1:6" s="1486" customFormat="1">
      <c r="A543" s="1561"/>
      <c r="B543" s="1562"/>
      <c r="C543" s="1563"/>
      <c r="D543" s="1564"/>
      <c r="E543" s="1565"/>
      <c r="F543" s="1566"/>
    </row>
    <row r="544" spans="1:6" s="1486" customFormat="1">
      <c r="A544" s="1561"/>
      <c r="B544" s="1562"/>
      <c r="C544" s="1563"/>
      <c r="D544" s="1564"/>
      <c r="E544" s="1565"/>
      <c r="F544" s="1566"/>
    </row>
    <row r="545" spans="1:6" s="1486" customFormat="1">
      <c r="A545" s="1561"/>
      <c r="B545" s="1562"/>
      <c r="C545" s="1563"/>
      <c r="D545" s="1564"/>
      <c r="E545" s="1565"/>
      <c r="F545" s="1566"/>
    </row>
    <row r="546" spans="1:6" s="1486" customFormat="1">
      <c r="A546" s="1561"/>
      <c r="B546" s="1562"/>
      <c r="C546" s="1563"/>
      <c r="D546" s="1564"/>
      <c r="E546" s="1565"/>
      <c r="F546" s="1566"/>
    </row>
    <row r="547" spans="1:6" s="1486" customFormat="1">
      <c r="A547" s="1561"/>
      <c r="B547" s="1562"/>
      <c r="C547" s="1563"/>
      <c r="D547" s="1564"/>
      <c r="E547" s="1565"/>
      <c r="F547" s="1566"/>
    </row>
    <row r="548" spans="1:6" s="1486" customFormat="1">
      <c r="A548" s="1561"/>
      <c r="B548" s="1562"/>
      <c r="C548" s="1563"/>
      <c r="D548" s="1564"/>
      <c r="E548" s="1565"/>
      <c r="F548" s="1566"/>
    </row>
    <row r="549" spans="1:6" s="1486" customFormat="1">
      <c r="A549" s="1561"/>
      <c r="B549" s="1562"/>
      <c r="C549" s="1563"/>
      <c r="D549" s="1564"/>
      <c r="E549" s="1565"/>
      <c r="F549" s="1566"/>
    </row>
    <row r="550" spans="1:6" s="1486" customFormat="1">
      <c r="A550" s="1561"/>
      <c r="B550" s="1562"/>
      <c r="C550" s="1563"/>
      <c r="D550" s="1564"/>
      <c r="E550" s="1565"/>
      <c r="F550" s="1566"/>
    </row>
    <row r="551" spans="1:6" s="1486" customFormat="1">
      <c r="A551" s="1561"/>
      <c r="B551" s="1562"/>
      <c r="C551" s="1563"/>
      <c r="D551" s="1564"/>
      <c r="E551" s="1565"/>
      <c r="F551" s="1566"/>
    </row>
    <row r="552" spans="1:6" s="1486" customFormat="1">
      <c r="A552" s="1561"/>
      <c r="B552" s="1562"/>
      <c r="C552" s="1563"/>
      <c r="D552" s="1564"/>
      <c r="E552" s="1565"/>
      <c r="F552" s="1566"/>
    </row>
    <row r="553" spans="1:6" s="1486" customFormat="1">
      <c r="A553" s="1561"/>
      <c r="B553" s="1562"/>
      <c r="C553" s="1563"/>
      <c r="D553" s="1564"/>
      <c r="E553" s="1565"/>
      <c r="F553" s="1566"/>
    </row>
    <row r="554" spans="1:6" s="1486" customFormat="1">
      <c r="A554" s="1561"/>
      <c r="B554" s="1562"/>
      <c r="C554" s="1563"/>
      <c r="D554" s="1564"/>
      <c r="E554" s="1565"/>
      <c r="F554" s="1566"/>
    </row>
    <row r="555" spans="1:6" s="1486" customFormat="1">
      <c r="A555" s="1561"/>
      <c r="B555" s="1562"/>
      <c r="C555" s="1563"/>
      <c r="D555" s="1564"/>
      <c r="E555" s="1565"/>
      <c r="F555" s="1566"/>
    </row>
    <row r="556" spans="1:6" s="1486" customFormat="1">
      <c r="A556" s="1561"/>
      <c r="B556" s="1562"/>
      <c r="C556" s="1563"/>
      <c r="D556" s="1564"/>
      <c r="E556" s="1565"/>
      <c r="F556" s="1566"/>
    </row>
    <row r="557" spans="1:6" s="1486" customFormat="1">
      <c r="A557" s="1561"/>
      <c r="B557" s="1562"/>
      <c r="C557" s="1563"/>
      <c r="D557" s="1564"/>
      <c r="E557" s="1565"/>
      <c r="F557" s="1566"/>
    </row>
    <row r="558" spans="1:6" s="1486" customFormat="1">
      <c r="A558" s="1561"/>
      <c r="B558" s="1562"/>
      <c r="C558" s="1563"/>
      <c r="D558" s="1564"/>
      <c r="E558" s="1565"/>
      <c r="F558" s="1566"/>
    </row>
    <row r="559" spans="1:6" s="1486" customFormat="1">
      <c r="A559" s="1561"/>
      <c r="B559" s="1562"/>
      <c r="C559" s="1563"/>
      <c r="D559" s="1564"/>
      <c r="E559" s="1565"/>
      <c r="F559" s="1566"/>
    </row>
    <row r="560" spans="1:6" s="1486" customFormat="1">
      <c r="A560" s="1561"/>
      <c r="B560" s="1562"/>
      <c r="C560" s="1563"/>
      <c r="D560" s="1564"/>
      <c r="E560" s="1565"/>
      <c r="F560" s="1566"/>
    </row>
    <row r="561" spans="1:6" s="1486" customFormat="1">
      <c r="A561" s="1561"/>
      <c r="B561" s="1562"/>
      <c r="C561" s="1563"/>
      <c r="D561" s="1564"/>
      <c r="E561" s="1565"/>
      <c r="F561" s="1566"/>
    </row>
    <row r="562" spans="1:6" s="1486" customFormat="1">
      <c r="A562" s="1561"/>
      <c r="B562" s="1562"/>
      <c r="C562" s="1563"/>
      <c r="D562" s="1564"/>
      <c r="E562" s="1565"/>
      <c r="F562" s="1566"/>
    </row>
    <row r="563" spans="1:6" s="1486" customFormat="1">
      <c r="A563" s="1561"/>
      <c r="B563" s="1562"/>
      <c r="C563" s="1563"/>
      <c r="D563" s="1564"/>
      <c r="E563" s="1565"/>
      <c r="F563" s="1566"/>
    </row>
    <row r="564" spans="1:6" s="1486" customFormat="1">
      <c r="A564" s="1561"/>
      <c r="B564" s="1562"/>
      <c r="C564" s="1563"/>
      <c r="D564" s="1564"/>
      <c r="E564" s="1565"/>
      <c r="F564" s="1566"/>
    </row>
    <row r="565" spans="1:6" s="1486" customFormat="1">
      <c r="A565" s="1561"/>
      <c r="B565" s="1562"/>
      <c r="C565" s="1563"/>
      <c r="D565" s="1564"/>
      <c r="E565" s="1565"/>
      <c r="F565" s="1566"/>
    </row>
    <row r="566" spans="1:6" s="1486" customFormat="1">
      <c r="A566" s="1561"/>
      <c r="B566" s="1562"/>
      <c r="C566" s="1563"/>
      <c r="D566" s="1564"/>
      <c r="E566" s="1565"/>
      <c r="F566" s="1566"/>
    </row>
    <row r="567" spans="1:6" s="1486" customFormat="1">
      <c r="A567" s="1561"/>
      <c r="B567" s="1562"/>
      <c r="C567" s="1563"/>
      <c r="D567" s="1564"/>
      <c r="E567" s="1565"/>
      <c r="F567" s="1566"/>
    </row>
    <row r="568" spans="1:6" s="1486" customFormat="1">
      <c r="A568" s="1561"/>
      <c r="B568" s="1562"/>
      <c r="C568" s="1563"/>
      <c r="D568" s="1564"/>
      <c r="E568" s="1565"/>
      <c r="F568" s="1566"/>
    </row>
    <row r="569" spans="1:6" s="1486" customFormat="1">
      <c r="A569" s="1561"/>
      <c r="B569" s="1562"/>
      <c r="C569" s="1563"/>
      <c r="D569" s="1564"/>
      <c r="E569" s="1565"/>
      <c r="F569" s="1566"/>
    </row>
    <row r="570" spans="1:6" s="1486" customFormat="1">
      <c r="A570" s="1561"/>
      <c r="B570" s="1562"/>
      <c r="C570" s="1563"/>
      <c r="D570" s="1564"/>
      <c r="E570" s="1565"/>
      <c r="F570" s="1566"/>
    </row>
    <row r="571" spans="1:6" s="1486" customFormat="1">
      <c r="A571" s="1561"/>
      <c r="B571" s="1562"/>
      <c r="C571" s="1563"/>
      <c r="D571" s="1564"/>
      <c r="E571" s="1565"/>
      <c r="F571" s="1566"/>
    </row>
    <row r="572" spans="1:6" s="1486" customFormat="1">
      <c r="A572" s="1561"/>
      <c r="B572" s="1562"/>
      <c r="C572" s="1563"/>
      <c r="D572" s="1564"/>
      <c r="E572" s="1565"/>
      <c r="F572" s="1566"/>
    </row>
    <row r="573" spans="1:6" s="1486" customFormat="1">
      <c r="A573" s="1561"/>
      <c r="B573" s="1562"/>
      <c r="C573" s="1563"/>
      <c r="D573" s="1564"/>
      <c r="E573" s="1565"/>
      <c r="F573" s="1566"/>
    </row>
    <row r="574" spans="1:6" s="1486" customFormat="1">
      <c r="A574" s="1561"/>
      <c r="B574" s="1562"/>
      <c r="C574" s="1563"/>
      <c r="D574" s="1564"/>
      <c r="E574" s="1565"/>
      <c r="F574" s="1566"/>
    </row>
    <row r="575" spans="1:6" s="1486" customFormat="1">
      <c r="A575" s="1561"/>
      <c r="B575" s="1562"/>
      <c r="C575" s="1563"/>
      <c r="D575" s="1564"/>
      <c r="E575" s="1565"/>
      <c r="F575" s="1566"/>
    </row>
    <row r="576" spans="1:6" s="1486" customFormat="1">
      <c r="A576" s="1561"/>
      <c r="B576" s="1562"/>
      <c r="C576" s="1563"/>
      <c r="D576" s="1564"/>
      <c r="E576" s="1565"/>
      <c r="F576" s="1566"/>
    </row>
    <row r="577" spans="1:6" s="1486" customFormat="1">
      <c r="A577" s="1561"/>
      <c r="B577" s="1562"/>
      <c r="C577" s="1563"/>
      <c r="D577" s="1564"/>
      <c r="E577" s="1565"/>
      <c r="F577" s="1566"/>
    </row>
    <row r="578" spans="1:6" s="1486" customFormat="1">
      <c r="A578" s="1561"/>
      <c r="B578" s="1562"/>
      <c r="C578" s="1563"/>
      <c r="D578" s="1564"/>
      <c r="E578" s="1565"/>
      <c r="F578" s="1566"/>
    </row>
    <row r="579" spans="1:6" s="1486" customFormat="1">
      <c r="A579" s="1561"/>
      <c r="B579" s="1562"/>
      <c r="C579" s="1563"/>
      <c r="D579" s="1564"/>
      <c r="E579" s="1565"/>
      <c r="F579" s="1566"/>
    </row>
    <row r="580" spans="1:6" s="1486" customFormat="1">
      <c r="A580" s="1561"/>
      <c r="B580" s="1562"/>
      <c r="C580" s="1563"/>
      <c r="D580" s="1564"/>
      <c r="E580" s="1565"/>
      <c r="F580" s="1566"/>
    </row>
    <row r="581" spans="1:6" s="1486" customFormat="1">
      <c r="A581" s="1561"/>
      <c r="B581" s="1562"/>
      <c r="C581" s="1563"/>
      <c r="D581" s="1564"/>
      <c r="E581" s="1565"/>
      <c r="F581" s="1566"/>
    </row>
    <row r="582" spans="1:6" s="1486" customFormat="1">
      <c r="A582" s="1561"/>
      <c r="B582" s="1562"/>
      <c r="C582" s="1563"/>
      <c r="D582" s="1564"/>
      <c r="E582" s="1565"/>
      <c r="F582" s="1566"/>
    </row>
    <row r="583" spans="1:6" s="1486" customFormat="1">
      <c r="A583" s="1561"/>
      <c r="B583" s="1562"/>
      <c r="C583" s="1563"/>
      <c r="D583" s="1564"/>
      <c r="E583" s="1565"/>
      <c r="F583" s="1566"/>
    </row>
    <row r="584" spans="1:6" s="1486" customFormat="1">
      <c r="A584" s="1561"/>
      <c r="B584" s="1562"/>
      <c r="C584" s="1563"/>
      <c r="D584" s="1564"/>
      <c r="E584" s="1565"/>
      <c r="F584" s="1566"/>
    </row>
    <row r="585" spans="1:6" s="1486" customFormat="1">
      <c r="A585" s="1561"/>
      <c r="B585" s="1562"/>
      <c r="C585" s="1563"/>
      <c r="D585" s="1564"/>
      <c r="E585" s="1565"/>
      <c r="F585" s="1566"/>
    </row>
    <row r="586" spans="1:6" s="1486" customFormat="1">
      <c r="A586" s="1561"/>
      <c r="B586" s="1562"/>
      <c r="C586" s="1563"/>
      <c r="D586" s="1564"/>
      <c r="E586" s="1565"/>
      <c r="F586" s="1566"/>
    </row>
    <row r="587" spans="1:6" s="1486" customFormat="1">
      <c r="A587" s="1561"/>
      <c r="B587" s="1562"/>
      <c r="C587" s="1563"/>
      <c r="D587" s="1564"/>
      <c r="E587" s="1565"/>
      <c r="F587" s="1566"/>
    </row>
    <row r="588" spans="1:6" s="1486" customFormat="1">
      <c r="A588" s="1561"/>
      <c r="B588" s="1562"/>
      <c r="C588" s="1563"/>
      <c r="D588" s="1564"/>
      <c r="E588" s="1565"/>
      <c r="F588" s="1566"/>
    </row>
    <row r="589" spans="1:6" s="1486" customFormat="1">
      <c r="A589" s="1561"/>
      <c r="B589" s="1562"/>
      <c r="C589" s="1563"/>
      <c r="D589" s="1564"/>
      <c r="E589" s="1565"/>
      <c r="F589" s="1566"/>
    </row>
    <row r="590" spans="1:6" s="1486" customFormat="1">
      <c r="A590" s="1561"/>
      <c r="B590" s="1562"/>
      <c r="C590" s="1563"/>
      <c r="D590" s="1564"/>
      <c r="E590" s="1565"/>
      <c r="F590" s="1566"/>
    </row>
    <row r="591" spans="1:6" s="1486" customFormat="1">
      <c r="A591" s="1561"/>
      <c r="B591" s="1562"/>
      <c r="C591" s="1563"/>
      <c r="D591" s="1564"/>
      <c r="E591" s="1565"/>
      <c r="F591" s="1566"/>
    </row>
    <row r="592" spans="1:6" s="1486" customFormat="1">
      <c r="A592" s="1561"/>
      <c r="B592" s="1562"/>
      <c r="C592" s="1563"/>
      <c r="D592" s="1564"/>
      <c r="E592" s="1565"/>
      <c r="F592" s="1566"/>
    </row>
    <row r="593" spans="1:6" s="1486" customFormat="1">
      <c r="A593" s="1561"/>
      <c r="B593" s="1562"/>
      <c r="C593" s="1563"/>
      <c r="D593" s="1564"/>
      <c r="E593" s="1565"/>
      <c r="F593" s="1566"/>
    </row>
    <row r="594" spans="1:6" s="1486" customFormat="1">
      <c r="A594" s="1561"/>
      <c r="B594" s="1562"/>
      <c r="C594" s="1563"/>
      <c r="D594" s="1564"/>
      <c r="E594" s="1565"/>
      <c r="F594" s="1566"/>
    </row>
    <row r="595" spans="1:6" s="1486" customFormat="1">
      <c r="A595" s="1561"/>
      <c r="B595" s="1562"/>
      <c r="C595" s="1563"/>
      <c r="D595" s="1564"/>
      <c r="E595" s="1565"/>
      <c r="F595" s="1566"/>
    </row>
    <row r="596" spans="1:6" s="1486" customFormat="1">
      <c r="A596" s="1561"/>
      <c r="B596" s="1562"/>
      <c r="C596" s="1563"/>
      <c r="D596" s="1564"/>
      <c r="E596" s="1565"/>
      <c r="F596" s="1566"/>
    </row>
    <row r="597" spans="1:6" s="1486" customFormat="1">
      <c r="A597" s="1561"/>
      <c r="B597" s="1562"/>
      <c r="C597" s="1563"/>
      <c r="D597" s="1564"/>
      <c r="E597" s="1565"/>
      <c r="F597" s="1566"/>
    </row>
    <row r="598" spans="1:6" s="1486" customFormat="1">
      <c r="A598" s="1561"/>
      <c r="B598" s="1562"/>
      <c r="C598" s="1563"/>
      <c r="D598" s="1564"/>
      <c r="E598" s="1565"/>
      <c r="F598" s="1566"/>
    </row>
    <row r="599" spans="1:6" s="1486" customFormat="1">
      <c r="A599" s="1561"/>
      <c r="B599" s="1562"/>
      <c r="C599" s="1563"/>
      <c r="D599" s="1564"/>
      <c r="E599" s="1565"/>
      <c r="F599" s="1566"/>
    </row>
    <row r="600" spans="1:6" s="1486" customFormat="1">
      <c r="A600" s="1561"/>
      <c r="B600" s="1562"/>
      <c r="C600" s="1563"/>
      <c r="D600" s="1564"/>
      <c r="E600" s="1565"/>
      <c r="F600" s="1566"/>
    </row>
    <row r="601" spans="1:6" s="1486" customFormat="1">
      <c r="A601" s="1561"/>
      <c r="B601" s="1562"/>
      <c r="C601" s="1563"/>
      <c r="D601" s="1564"/>
      <c r="E601" s="1565"/>
      <c r="F601" s="1566"/>
    </row>
    <row r="602" spans="1:6" s="1486" customFormat="1">
      <c r="A602" s="1561"/>
      <c r="B602" s="1562"/>
      <c r="C602" s="1563"/>
      <c r="D602" s="1564"/>
      <c r="E602" s="1565"/>
      <c r="F602" s="1566"/>
    </row>
    <row r="603" spans="1:6" s="1486" customFormat="1">
      <c r="A603" s="1561"/>
      <c r="B603" s="1562"/>
      <c r="C603" s="1563"/>
      <c r="D603" s="1564"/>
      <c r="E603" s="1565"/>
      <c r="F603" s="1566"/>
    </row>
    <row r="604" spans="1:6" s="1486" customFormat="1">
      <c r="A604" s="1561"/>
      <c r="B604" s="1562"/>
      <c r="C604" s="1563"/>
      <c r="D604" s="1564"/>
      <c r="E604" s="1565"/>
      <c r="F604" s="1566"/>
    </row>
    <row r="605" spans="1:6" s="1486" customFormat="1">
      <c r="A605" s="1561"/>
      <c r="B605" s="1562"/>
      <c r="C605" s="1563"/>
      <c r="D605" s="1564"/>
      <c r="E605" s="1565"/>
      <c r="F605" s="1566"/>
    </row>
    <row r="606" spans="1:6" s="1486" customFormat="1">
      <c r="A606" s="1561"/>
      <c r="B606" s="1562"/>
      <c r="C606" s="1563"/>
      <c r="D606" s="1564"/>
      <c r="E606" s="1565"/>
      <c r="F606" s="1566"/>
    </row>
    <row r="607" spans="1:6" s="1486" customFormat="1">
      <c r="A607" s="1561"/>
      <c r="B607" s="1562"/>
      <c r="C607" s="1563"/>
      <c r="D607" s="1564"/>
      <c r="E607" s="1565"/>
      <c r="F607" s="1566"/>
    </row>
    <row r="608" spans="1:6" s="1486" customFormat="1">
      <c r="A608" s="1561"/>
      <c r="B608" s="1562"/>
      <c r="C608" s="1563"/>
      <c r="D608" s="1564"/>
      <c r="E608" s="1565"/>
      <c r="F608" s="1566"/>
    </row>
    <row r="609" spans="1:6" s="1486" customFormat="1">
      <c r="A609" s="1561"/>
      <c r="B609" s="1562"/>
      <c r="C609" s="1563"/>
      <c r="D609" s="1564"/>
      <c r="E609" s="1565"/>
      <c r="F609" s="1566"/>
    </row>
    <row r="610" spans="1:6" s="1486" customFormat="1">
      <c r="A610" s="1561"/>
      <c r="B610" s="1562"/>
      <c r="C610" s="1563"/>
      <c r="D610" s="1564"/>
      <c r="E610" s="1565"/>
      <c r="F610" s="1566"/>
    </row>
    <row r="611" spans="1:6" s="1486" customFormat="1">
      <c r="A611" s="1561"/>
      <c r="B611" s="1562"/>
      <c r="C611" s="1563"/>
      <c r="D611" s="1564"/>
      <c r="E611" s="1565"/>
      <c r="F611" s="1566"/>
    </row>
    <row r="612" spans="1:6" s="1486" customFormat="1">
      <c r="A612" s="1561"/>
      <c r="B612" s="1562"/>
      <c r="C612" s="1563"/>
      <c r="D612" s="1564"/>
      <c r="E612" s="1565"/>
      <c r="F612" s="1566"/>
    </row>
    <row r="613" spans="1:6" s="1486" customFormat="1">
      <c r="A613" s="1561"/>
      <c r="B613" s="1562"/>
      <c r="C613" s="1563"/>
      <c r="D613" s="1564"/>
      <c r="E613" s="1565"/>
      <c r="F613" s="1566"/>
    </row>
    <row r="614" spans="1:6" s="1486" customFormat="1">
      <c r="A614" s="1561"/>
      <c r="B614" s="1562"/>
      <c r="C614" s="1563"/>
      <c r="D614" s="1564"/>
      <c r="E614" s="1565"/>
      <c r="F614" s="1566"/>
    </row>
    <row r="615" spans="1:6" s="1486" customFormat="1">
      <c r="A615" s="1561"/>
      <c r="B615" s="1562"/>
      <c r="C615" s="1563"/>
      <c r="D615" s="1564"/>
      <c r="E615" s="1565"/>
      <c r="F615" s="1566"/>
    </row>
    <row r="616" spans="1:6" s="1486" customFormat="1">
      <c r="A616" s="1561"/>
      <c r="B616" s="1562"/>
      <c r="C616" s="1563"/>
      <c r="D616" s="1564"/>
      <c r="E616" s="1565"/>
      <c r="F616" s="1566"/>
    </row>
    <row r="617" spans="1:6" s="1486" customFormat="1">
      <c r="A617" s="1561"/>
      <c r="B617" s="1562"/>
      <c r="C617" s="1563"/>
      <c r="D617" s="1564"/>
      <c r="E617" s="1565"/>
      <c r="F617" s="1566"/>
    </row>
    <row r="618" spans="1:6" s="1486" customFormat="1">
      <c r="A618" s="1561"/>
      <c r="B618" s="1562"/>
      <c r="C618" s="1563"/>
      <c r="D618" s="1564"/>
      <c r="E618" s="1565"/>
      <c r="F618" s="1566"/>
    </row>
    <row r="619" spans="1:6" s="1486" customFormat="1">
      <c r="A619" s="1561"/>
      <c r="B619" s="1562"/>
      <c r="C619" s="1563"/>
      <c r="D619" s="1564"/>
      <c r="E619" s="1565"/>
      <c r="F619" s="1566"/>
    </row>
    <row r="620" spans="1:6" s="1486" customFormat="1">
      <c r="A620" s="1561"/>
      <c r="B620" s="1562"/>
      <c r="C620" s="1563"/>
      <c r="D620" s="1564"/>
      <c r="E620" s="1565"/>
      <c r="F620" s="1566"/>
    </row>
    <row r="621" spans="1:6" s="1486" customFormat="1">
      <c r="A621" s="1561"/>
      <c r="B621" s="1562"/>
      <c r="C621" s="1563"/>
      <c r="D621" s="1564"/>
      <c r="E621" s="1565"/>
      <c r="F621" s="1566"/>
    </row>
    <row r="622" spans="1:6" s="1486" customFormat="1">
      <c r="A622" s="1561"/>
      <c r="B622" s="1562"/>
      <c r="C622" s="1563"/>
      <c r="D622" s="1564"/>
      <c r="E622" s="1565"/>
      <c r="F622" s="1566"/>
    </row>
    <row r="623" spans="1:6" s="1486" customFormat="1">
      <c r="A623" s="1561"/>
      <c r="B623" s="1562"/>
      <c r="C623" s="1563"/>
      <c r="D623" s="1564"/>
      <c r="E623" s="1565"/>
      <c r="F623" s="1566"/>
    </row>
    <row r="624" spans="1:6" s="1486" customFormat="1">
      <c r="A624" s="1561"/>
      <c r="B624" s="1562"/>
      <c r="C624" s="1563"/>
      <c r="D624" s="1564"/>
      <c r="E624" s="1565"/>
      <c r="F624" s="1566"/>
    </row>
    <row r="625" spans="1:6" s="1486" customFormat="1">
      <c r="A625" s="1561"/>
      <c r="B625" s="1562"/>
      <c r="C625" s="1563"/>
      <c r="D625" s="1564"/>
      <c r="E625" s="1565"/>
      <c r="F625" s="1566"/>
    </row>
    <row r="626" spans="1:6" s="1486" customFormat="1">
      <c r="A626" s="1561"/>
      <c r="B626" s="1562"/>
      <c r="C626" s="1563"/>
      <c r="D626" s="1564"/>
      <c r="E626" s="1565"/>
      <c r="F626" s="1566"/>
    </row>
    <row r="627" spans="1:6" s="1486" customFormat="1">
      <c r="A627" s="1561"/>
      <c r="B627" s="1562"/>
      <c r="C627" s="1563"/>
      <c r="D627" s="1564"/>
      <c r="E627" s="1565"/>
      <c r="F627" s="1566"/>
    </row>
    <row r="628" spans="1:6" s="1486" customFormat="1">
      <c r="A628" s="1561"/>
      <c r="B628" s="1562"/>
      <c r="C628" s="1563"/>
      <c r="D628" s="1564"/>
      <c r="E628" s="1565"/>
      <c r="F628" s="1566"/>
    </row>
    <row r="629" spans="1:6" s="1486" customFormat="1">
      <c r="A629" s="1561"/>
      <c r="B629" s="1562"/>
      <c r="C629" s="1563"/>
      <c r="D629" s="1564"/>
      <c r="E629" s="1565"/>
      <c r="F629" s="1566"/>
    </row>
    <row r="630" spans="1:6" s="1486" customFormat="1">
      <c r="A630" s="1561"/>
      <c r="B630" s="1562"/>
      <c r="C630" s="1563"/>
      <c r="D630" s="1564"/>
      <c r="E630" s="1565"/>
      <c r="F630" s="1566"/>
    </row>
    <row r="631" spans="1:6" s="1486" customFormat="1">
      <c r="A631" s="1561"/>
      <c r="B631" s="1562"/>
      <c r="C631" s="1563"/>
      <c r="D631" s="1564"/>
      <c r="E631" s="1565"/>
      <c r="F631" s="1566"/>
    </row>
    <row r="632" spans="1:6" s="1486" customFormat="1">
      <c r="A632" s="1561"/>
      <c r="B632" s="1562"/>
      <c r="C632" s="1563"/>
      <c r="D632" s="1564"/>
      <c r="E632" s="1565"/>
      <c r="F632" s="1566"/>
    </row>
    <row r="633" spans="1:6" s="1486" customFormat="1">
      <c r="A633" s="1561"/>
      <c r="B633" s="1562"/>
      <c r="C633" s="1563"/>
      <c r="D633" s="1564"/>
      <c r="E633" s="1565"/>
      <c r="F633" s="1566"/>
    </row>
    <row r="634" spans="1:6" s="1486" customFormat="1">
      <c r="A634" s="1561"/>
      <c r="B634" s="1562"/>
      <c r="C634" s="1563"/>
      <c r="D634" s="1564"/>
      <c r="E634" s="1565"/>
      <c r="F634" s="1566"/>
    </row>
    <row r="635" spans="1:6" s="1486" customFormat="1">
      <c r="A635" s="1561"/>
      <c r="B635" s="1562"/>
      <c r="C635" s="1563"/>
      <c r="D635" s="1564"/>
      <c r="E635" s="1565"/>
      <c r="F635" s="1566"/>
    </row>
    <row r="636" spans="1:6" s="1486" customFormat="1">
      <c r="A636" s="1561"/>
      <c r="B636" s="1562"/>
      <c r="C636" s="1563"/>
      <c r="D636" s="1564"/>
      <c r="E636" s="1565"/>
      <c r="F636" s="1566"/>
    </row>
    <row r="637" spans="1:6" s="1486" customFormat="1">
      <c r="A637" s="1561"/>
      <c r="B637" s="1562"/>
      <c r="C637" s="1563"/>
      <c r="D637" s="1564"/>
      <c r="E637" s="1565"/>
      <c r="F637" s="1566"/>
    </row>
    <row r="638" spans="1:6" s="1486" customFormat="1">
      <c r="A638" s="1561"/>
      <c r="B638" s="1562"/>
      <c r="C638" s="1563"/>
      <c r="D638" s="1564"/>
      <c r="E638" s="1565"/>
      <c r="F638" s="1566"/>
    </row>
    <row r="639" spans="1:6" s="1486" customFormat="1">
      <c r="A639" s="1561"/>
      <c r="B639" s="1562"/>
      <c r="C639" s="1563"/>
      <c r="D639" s="1564"/>
      <c r="E639" s="1565"/>
      <c r="F639" s="1566"/>
    </row>
    <row r="640" spans="1:6" s="1486" customFormat="1">
      <c r="A640" s="1561"/>
      <c r="B640" s="1562"/>
      <c r="C640" s="1563"/>
      <c r="D640" s="1564"/>
      <c r="E640" s="1565"/>
      <c r="F640" s="1566"/>
    </row>
    <row r="641" spans="1:6" s="1486" customFormat="1">
      <c r="A641" s="1561"/>
      <c r="B641" s="1562"/>
      <c r="C641" s="1563"/>
      <c r="D641" s="1564"/>
      <c r="E641" s="1565"/>
      <c r="F641" s="1566"/>
    </row>
    <row r="642" spans="1:6" s="1486" customFormat="1">
      <c r="A642" s="1561"/>
      <c r="B642" s="1562"/>
      <c r="C642" s="1563"/>
      <c r="D642" s="1564"/>
      <c r="E642" s="1565"/>
      <c r="F642" s="1566"/>
    </row>
    <row r="643" spans="1:6" s="1486" customFormat="1">
      <c r="A643" s="1561"/>
      <c r="B643" s="1562"/>
      <c r="C643" s="1563"/>
      <c r="D643" s="1564"/>
      <c r="E643" s="1565"/>
      <c r="F643" s="1566"/>
    </row>
    <row r="644" spans="1:6" s="1486" customFormat="1">
      <c r="A644" s="1561"/>
      <c r="B644" s="1562"/>
      <c r="C644" s="1563"/>
      <c r="D644" s="1564"/>
      <c r="E644" s="1565"/>
      <c r="F644" s="1566"/>
    </row>
    <row r="645" spans="1:6" s="1486" customFormat="1">
      <c r="A645" s="1561"/>
      <c r="B645" s="1562"/>
      <c r="C645" s="1563"/>
      <c r="D645" s="1564"/>
      <c r="E645" s="1565"/>
      <c r="F645" s="1566"/>
    </row>
    <row r="646" spans="1:6" s="1486" customFormat="1">
      <c r="A646" s="1561"/>
      <c r="B646" s="1562"/>
      <c r="C646" s="1563"/>
      <c r="D646" s="1564"/>
      <c r="E646" s="1565"/>
      <c r="F646" s="1566"/>
    </row>
    <row r="647" spans="1:6" s="1486" customFormat="1">
      <c r="A647" s="1561"/>
      <c r="B647" s="1562"/>
      <c r="C647" s="1563"/>
      <c r="D647" s="1564"/>
      <c r="E647" s="1565"/>
      <c r="F647" s="1566"/>
    </row>
    <row r="648" spans="1:6" s="1486" customFormat="1">
      <c r="A648" s="1561"/>
      <c r="B648" s="1562"/>
      <c r="C648" s="1563"/>
      <c r="D648" s="1564"/>
      <c r="E648" s="1565"/>
      <c r="F648" s="1566"/>
    </row>
    <row r="649" spans="1:6" s="1486" customFormat="1">
      <c r="A649" s="1561"/>
      <c r="B649" s="1562"/>
      <c r="C649" s="1563"/>
      <c r="D649" s="1564"/>
      <c r="E649" s="1565"/>
      <c r="F649" s="1566"/>
    </row>
    <row r="650" spans="1:6" s="1486" customFormat="1">
      <c r="A650" s="1561"/>
      <c r="B650" s="1562"/>
      <c r="C650" s="1563"/>
      <c r="D650" s="1564"/>
      <c r="E650" s="1565"/>
      <c r="F650" s="1566"/>
    </row>
    <row r="651" spans="1:6" s="1486" customFormat="1">
      <c r="A651" s="1561"/>
      <c r="B651" s="1562"/>
      <c r="C651" s="1563"/>
      <c r="D651" s="1564"/>
      <c r="E651" s="1565"/>
      <c r="F651" s="1566"/>
    </row>
    <row r="652" spans="1:6" s="1486" customFormat="1">
      <c r="A652" s="1561"/>
      <c r="B652" s="1562"/>
      <c r="C652" s="1563"/>
      <c r="D652" s="1564"/>
      <c r="E652" s="1565"/>
      <c r="F652" s="1566"/>
    </row>
    <row r="653" spans="1:6" s="1486" customFormat="1">
      <c r="A653" s="1561"/>
      <c r="B653" s="1562"/>
      <c r="C653" s="1563"/>
      <c r="D653" s="1564"/>
      <c r="E653" s="1565"/>
      <c r="F653" s="1566"/>
    </row>
    <row r="654" spans="1:6" s="1486" customFormat="1">
      <c r="A654" s="1561"/>
      <c r="B654" s="1562"/>
      <c r="C654" s="1563"/>
      <c r="D654" s="1564"/>
      <c r="E654" s="1565"/>
      <c r="F654" s="1566"/>
    </row>
    <row r="655" spans="1:6" s="1486" customFormat="1">
      <c r="A655" s="1561"/>
      <c r="B655" s="1562"/>
      <c r="C655" s="1563"/>
      <c r="D655" s="1564"/>
      <c r="E655" s="1565"/>
      <c r="F655" s="1566"/>
    </row>
    <row r="656" spans="1:6" s="1486" customFormat="1">
      <c r="A656" s="1561"/>
      <c r="B656" s="1562"/>
      <c r="C656" s="1563"/>
      <c r="D656" s="1564"/>
      <c r="E656" s="1565"/>
      <c r="F656" s="1566"/>
    </row>
    <row r="657" spans="1:6" s="1486" customFormat="1">
      <c r="A657" s="1561"/>
      <c r="B657" s="1562"/>
      <c r="C657" s="1563"/>
      <c r="D657" s="1564"/>
      <c r="E657" s="1565"/>
      <c r="F657" s="1566"/>
    </row>
    <row r="658" spans="1:6" s="1486" customFormat="1">
      <c r="A658" s="1561"/>
      <c r="B658" s="1562"/>
      <c r="C658" s="1563"/>
      <c r="D658" s="1564"/>
      <c r="E658" s="1565"/>
      <c r="F658" s="1566"/>
    </row>
    <row r="659" spans="1:6" s="1486" customFormat="1">
      <c r="A659" s="1561"/>
      <c r="B659" s="1562"/>
      <c r="C659" s="1563"/>
      <c r="D659" s="1564"/>
      <c r="E659" s="1565"/>
      <c r="F659" s="1566"/>
    </row>
    <row r="660" spans="1:6" s="1486" customFormat="1">
      <c r="A660" s="1561"/>
      <c r="B660" s="1562"/>
      <c r="C660" s="1563"/>
      <c r="D660" s="1564"/>
      <c r="E660" s="1565"/>
      <c r="F660" s="1566"/>
    </row>
    <row r="661" spans="1:6" s="1486" customFormat="1">
      <c r="A661" s="1561"/>
      <c r="B661" s="1562"/>
      <c r="C661" s="1563"/>
      <c r="D661" s="1564"/>
      <c r="E661" s="1565"/>
      <c r="F661" s="1566"/>
    </row>
    <row r="662" spans="1:6" s="1486" customFormat="1">
      <c r="A662" s="1561"/>
      <c r="B662" s="1562"/>
      <c r="C662" s="1563"/>
      <c r="D662" s="1564"/>
      <c r="E662" s="1565"/>
      <c r="F662" s="1566"/>
    </row>
    <row r="663" spans="1:6" s="1486" customFormat="1">
      <c r="A663" s="1561"/>
      <c r="B663" s="1562"/>
      <c r="C663" s="1563"/>
      <c r="D663" s="1564"/>
      <c r="E663" s="1565"/>
      <c r="F663" s="1566"/>
    </row>
    <row r="664" spans="1:6" s="1486" customFormat="1">
      <c r="A664" s="1561"/>
      <c r="B664" s="1562"/>
      <c r="C664" s="1563"/>
      <c r="D664" s="1564"/>
      <c r="E664" s="1565"/>
      <c r="F664" s="1566"/>
    </row>
    <row r="665" spans="1:6" s="1486" customFormat="1">
      <c r="A665" s="1561"/>
      <c r="B665" s="1562"/>
      <c r="C665" s="1563"/>
      <c r="D665" s="1564"/>
      <c r="E665" s="1565"/>
      <c r="F665" s="1566"/>
    </row>
    <row r="666" spans="1:6" s="1486" customFormat="1">
      <c r="A666" s="1561"/>
      <c r="B666" s="1562"/>
      <c r="C666" s="1563"/>
      <c r="D666" s="1564"/>
      <c r="E666" s="1565"/>
      <c r="F666" s="1566"/>
    </row>
    <row r="667" spans="1:6" s="1486" customFormat="1">
      <c r="A667" s="1561"/>
      <c r="B667" s="1562"/>
      <c r="C667" s="1563"/>
      <c r="D667" s="1564"/>
      <c r="E667" s="1565"/>
      <c r="F667" s="1566"/>
    </row>
    <row r="668" spans="1:6" s="1486" customFormat="1">
      <c r="A668" s="1561"/>
      <c r="B668" s="1562"/>
      <c r="C668" s="1563"/>
      <c r="D668" s="1564"/>
      <c r="E668" s="1565"/>
      <c r="F668" s="1566"/>
    </row>
    <row r="669" spans="1:6" s="1486" customFormat="1">
      <c r="A669" s="1561"/>
      <c r="B669" s="1562"/>
      <c r="C669" s="1563"/>
      <c r="D669" s="1564"/>
      <c r="E669" s="1565"/>
      <c r="F669" s="1566"/>
    </row>
    <row r="670" spans="1:6" s="1486" customFormat="1">
      <c r="A670" s="1561"/>
      <c r="B670" s="1562"/>
      <c r="C670" s="1563"/>
      <c r="D670" s="1564"/>
      <c r="E670" s="1565"/>
      <c r="F670" s="1566"/>
    </row>
    <row r="671" spans="1:6" s="1486" customFormat="1">
      <c r="A671" s="1561"/>
      <c r="B671" s="1562"/>
      <c r="C671" s="1563"/>
      <c r="D671" s="1564"/>
      <c r="E671" s="1565"/>
      <c r="F671" s="1566"/>
    </row>
    <row r="672" spans="1:6" s="1486" customFormat="1">
      <c r="A672" s="1561"/>
      <c r="B672" s="1562"/>
      <c r="C672" s="1563"/>
      <c r="D672" s="1564"/>
      <c r="E672" s="1565"/>
      <c r="F672" s="1566"/>
    </row>
    <row r="673" spans="1:6" s="1486" customFormat="1">
      <c r="A673" s="1561"/>
      <c r="B673" s="1562"/>
      <c r="C673" s="1563"/>
      <c r="D673" s="1564"/>
      <c r="E673" s="1565"/>
      <c r="F673" s="1566"/>
    </row>
    <row r="674" spans="1:6" s="1486" customFormat="1">
      <c r="A674" s="1561"/>
      <c r="B674" s="1562"/>
      <c r="C674" s="1563"/>
      <c r="D674" s="1564"/>
      <c r="E674" s="1565"/>
      <c r="F674" s="1566"/>
    </row>
    <row r="675" spans="1:6" s="1486" customFormat="1">
      <c r="A675" s="1561"/>
      <c r="B675" s="1562"/>
      <c r="C675" s="1563"/>
      <c r="D675" s="1564"/>
      <c r="E675" s="1565"/>
      <c r="F675" s="1566"/>
    </row>
    <row r="676" spans="1:6" s="1486" customFormat="1">
      <c r="A676" s="1561"/>
      <c r="B676" s="1562"/>
      <c r="C676" s="1563"/>
      <c r="D676" s="1564"/>
      <c r="E676" s="1565"/>
      <c r="F676" s="1566"/>
    </row>
    <row r="677" spans="1:6" s="1486" customFormat="1">
      <c r="A677" s="1561"/>
      <c r="B677" s="1562"/>
      <c r="C677" s="1563"/>
      <c r="D677" s="1564"/>
      <c r="E677" s="1565"/>
      <c r="F677" s="1566"/>
    </row>
    <row r="678" spans="1:6" s="1486" customFormat="1">
      <c r="A678" s="1561"/>
      <c r="B678" s="1562"/>
      <c r="C678" s="1563"/>
      <c r="D678" s="1564"/>
      <c r="E678" s="1565"/>
      <c r="F678" s="1566"/>
    </row>
    <row r="679" spans="1:6" s="1486" customFormat="1">
      <c r="A679" s="1561"/>
      <c r="B679" s="1562"/>
      <c r="C679" s="1563"/>
      <c r="D679" s="1564"/>
      <c r="E679" s="1565"/>
      <c r="F679" s="1566"/>
    </row>
    <row r="680" spans="1:6" s="1486" customFormat="1">
      <c r="A680" s="1561"/>
      <c r="B680" s="1562"/>
      <c r="C680" s="1563"/>
      <c r="D680" s="1564"/>
      <c r="E680" s="1565"/>
      <c r="F680" s="1566"/>
    </row>
    <row r="681" spans="1:6" s="1486" customFormat="1">
      <c r="A681" s="1561"/>
      <c r="B681" s="1562"/>
      <c r="C681" s="1563"/>
      <c r="D681" s="1564"/>
      <c r="E681" s="1565"/>
      <c r="F681" s="1566"/>
    </row>
    <row r="682" spans="1:6" s="1486" customFormat="1">
      <c r="A682" s="1561"/>
      <c r="B682" s="1562"/>
      <c r="C682" s="1563"/>
      <c r="D682" s="1564"/>
      <c r="E682" s="1565"/>
      <c r="F682" s="1566"/>
    </row>
    <row r="683" spans="1:6" s="1486" customFormat="1">
      <c r="A683" s="1561"/>
      <c r="B683" s="1562"/>
      <c r="C683" s="1563"/>
      <c r="D683" s="1564"/>
      <c r="E683" s="1565"/>
      <c r="F683" s="1566"/>
    </row>
    <row r="684" spans="1:6" s="1486" customFormat="1">
      <c r="A684" s="1561"/>
      <c r="B684" s="1562"/>
      <c r="C684" s="1563"/>
      <c r="D684" s="1564"/>
      <c r="E684" s="1565"/>
      <c r="F684" s="1566"/>
    </row>
    <row r="685" spans="1:6" s="1486" customFormat="1">
      <c r="A685" s="1561"/>
      <c r="B685" s="1562"/>
      <c r="C685" s="1563"/>
      <c r="D685" s="1564"/>
      <c r="E685" s="1565"/>
      <c r="F685" s="1566"/>
    </row>
    <row r="686" spans="1:6" s="1486" customFormat="1">
      <c r="A686" s="1561"/>
      <c r="B686" s="1562"/>
      <c r="C686" s="1563"/>
      <c r="D686" s="1564"/>
      <c r="E686" s="1565"/>
      <c r="F686" s="1566"/>
    </row>
    <row r="687" spans="1:6" s="1486" customFormat="1">
      <c r="A687" s="1561"/>
      <c r="B687" s="1562"/>
      <c r="C687" s="1563"/>
      <c r="D687" s="1564"/>
      <c r="E687" s="1565"/>
      <c r="F687" s="1566"/>
    </row>
    <row r="688" spans="1:6" s="1486" customFormat="1">
      <c r="A688" s="1561"/>
      <c r="B688" s="1562"/>
      <c r="C688" s="1563"/>
      <c r="D688" s="1564"/>
      <c r="E688" s="1565"/>
      <c r="F688" s="1566"/>
    </row>
    <row r="689" spans="1:6" s="1486" customFormat="1">
      <c r="A689" s="1561"/>
      <c r="B689" s="1562"/>
      <c r="C689" s="1563"/>
      <c r="D689" s="1564"/>
      <c r="E689" s="1565"/>
      <c r="F689" s="1566"/>
    </row>
    <row r="690" spans="1:6" s="1486" customFormat="1">
      <c r="A690" s="1561"/>
      <c r="B690" s="1562"/>
      <c r="C690" s="1563"/>
      <c r="D690" s="1564"/>
      <c r="E690" s="1565"/>
      <c r="F690" s="1566"/>
    </row>
    <row r="691" spans="1:6" s="1486" customFormat="1">
      <c r="A691" s="1561"/>
      <c r="B691" s="1562"/>
      <c r="C691" s="1563"/>
      <c r="D691" s="1564"/>
      <c r="E691" s="1565"/>
      <c r="F691" s="1566"/>
    </row>
    <row r="692" spans="1:6" s="1486" customFormat="1">
      <c r="A692" s="1561"/>
      <c r="B692" s="1562"/>
      <c r="C692" s="1563"/>
      <c r="D692" s="1564"/>
      <c r="E692" s="1565"/>
      <c r="F692" s="1566"/>
    </row>
    <row r="693" spans="1:6" s="1486" customFormat="1">
      <c r="A693" s="1561"/>
      <c r="B693" s="1562"/>
      <c r="C693" s="1563"/>
      <c r="D693" s="1564"/>
      <c r="E693" s="1565"/>
      <c r="F693" s="1566"/>
    </row>
    <row r="694" spans="1:6" s="1486" customFormat="1">
      <c r="A694" s="1561"/>
      <c r="B694" s="1562"/>
      <c r="C694" s="1563"/>
      <c r="D694" s="1564"/>
      <c r="E694" s="1565"/>
      <c r="F694" s="1566"/>
    </row>
    <row r="695" spans="1:6" s="1486" customFormat="1">
      <c r="A695" s="1561"/>
      <c r="B695" s="1562"/>
      <c r="C695" s="1563"/>
      <c r="D695" s="1564"/>
      <c r="E695" s="1565"/>
      <c r="F695" s="1566"/>
    </row>
    <row r="696" spans="1:6" s="1486" customFormat="1">
      <c r="A696" s="1561"/>
      <c r="B696" s="1562"/>
      <c r="C696" s="1563"/>
      <c r="D696" s="1564"/>
      <c r="E696" s="1565"/>
      <c r="F696" s="1566"/>
    </row>
    <row r="697" spans="1:6" s="1486" customFormat="1">
      <c r="A697" s="1561"/>
      <c r="B697" s="1562"/>
      <c r="C697" s="1563"/>
      <c r="D697" s="1564"/>
      <c r="E697" s="1565"/>
      <c r="F697" s="1566"/>
    </row>
    <row r="698" spans="1:6" s="1486" customFormat="1">
      <c r="A698" s="1561"/>
      <c r="B698" s="1562"/>
      <c r="C698" s="1563"/>
      <c r="D698" s="1564"/>
      <c r="E698" s="1565"/>
      <c r="F698" s="1566"/>
    </row>
    <row r="699" spans="1:6" s="1486" customFormat="1">
      <c r="A699" s="1561"/>
      <c r="B699" s="1562"/>
      <c r="C699" s="1563"/>
      <c r="D699" s="1564"/>
      <c r="E699" s="1565"/>
      <c r="F699" s="1566"/>
    </row>
    <row r="700" spans="1:6" s="1486" customFormat="1">
      <c r="A700" s="1561"/>
      <c r="B700" s="1562"/>
      <c r="C700" s="1563"/>
      <c r="D700" s="1564"/>
      <c r="E700" s="1565"/>
      <c r="F700" s="1566"/>
    </row>
    <row r="701" spans="1:6" s="1486" customFormat="1">
      <c r="A701" s="1561"/>
      <c r="B701" s="1562"/>
      <c r="C701" s="1563"/>
      <c r="D701" s="1564"/>
      <c r="E701" s="1565"/>
      <c r="F701" s="1566"/>
    </row>
    <row r="702" spans="1:6" s="1486" customFormat="1">
      <c r="A702" s="1561"/>
      <c r="B702" s="1562"/>
      <c r="C702" s="1563"/>
      <c r="D702" s="1564"/>
      <c r="E702" s="1565"/>
      <c r="F702" s="1566"/>
    </row>
    <row r="703" spans="1:6" s="1486" customFormat="1">
      <c r="A703" s="1561"/>
      <c r="B703" s="1562"/>
      <c r="C703" s="1563"/>
      <c r="D703" s="1564"/>
      <c r="E703" s="1565"/>
      <c r="F703" s="1566"/>
    </row>
    <row r="704" spans="1:6" s="1486" customFormat="1">
      <c r="A704" s="1561"/>
      <c r="B704" s="1562"/>
      <c r="C704" s="1563"/>
      <c r="D704" s="1564"/>
      <c r="E704" s="1565"/>
      <c r="F704" s="1566"/>
    </row>
    <row r="705" spans="1:6" s="1486" customFormat="1">
      <c r="A705" s="1561"/>
      <c r="B705" s="1562"/>
      <c r="C705" s="1563"/>
      <c r="D705" s="1564"/>
      <c r="E705" s="1565"/>
      <c r="F705" s="1566"/>
    </row>
    <row r="706" spans="1:6" s="1486" customFormat="1">
      <c r="A706" s="1561"/>
      <c r="B706" s="1562"/>
      <c r="C706" s="1563"/>
      <c r="D706" s="1564"/>
      <c r="E706" s="1565"/>
      <c r="F706" s="1566"/>
    </row>
    <row r="707" spans="1:6" s="1486" customFormat="1">
      <c r="A707" s="1561"/>
      <c r="B707" s="1562"/>
      <c r="C707" s="1563"/>
      <c r="D707" s="1564"/>
      <c r="E707" s="1565"/>
      <c r="F707" s="1566"/>
    </row>
    <row r="708" spans="1:6" s="1486" customFormat="1">
      <c r="A708" s="1561"/>
      <c r="B708" s="1562"/>
      <c r="C708" s="1563"/>
      <c r="D708" s="1564"/>
      <c r="E708" s="1565"/>
      <c r="F708" s="1566"/>
    </row>
    <row r="709" spans="1:6" s="1486" customFormat="1">
      <c r="A709" s="1561"/>
      <c r="B709" s="1562"/>
      <c r="C709" s="1563"/>
      <c r="D709" s="1564"/>
      <c r="E709" s="1565"/>
      <c r="F709" s="1566"/>
    </row>
    <row r="710" spans="1:6" s="1486" customFormat="1">
      <c r="A710" s="1561"/>
      <c r="B710" s="1562"/>
      <c r="C710" s="1563"/>
      <c r="D710" s="1564"/>
      <c r="E710" s="1565"/>
      <c r="F710" s="1566"/>
    </row>
    <row r="711" spans="1:6" s="1486" customFormat="1">
      <c r="A711" s="1561"/>
      <c r="B711" s="1562"/>
      <c r="C711" s="1563"/>
      <c r="D711" s="1564"/>
      <c r="E711" s="1565"/>
      <c r="F711" s="1566"/>
    </row>
    <row r="712" spans="1:6" s="1486" customFormat="1">
      <c r="A712" s="1561"/>
      <c r="B712" s="1562"/>
      <c r="C712" s="1563"/>
      <c r="D712" s="1564"/>
      <c r="E712" s="1565"/>
      <c r="F712" s="1566"/>
    </row>
    <row r="713" spans="1:6" s="1486" customFormat="1">
      <c r="A713" s="1561"/>
      <c r="B713" s="1562"/>
      <c r="C713" s="1563"/>
      <c r="D713" s="1564"/>
      <c r="E713" s="1565"/>
      <c r="F713" s="1566"/>
    </row>
    <row r="714" spans="1:6" s="1486" customFormat="1">
      <c r="A714" s="1561"/>
      <c r="B714" s="1562"/>
      <c r="C714" s="1563"/>
      <c r="D714" s="1564"/>
      <c r="E714" s="1565"/>
      <c r="F714" s="1566"/>
    </row>
    <row r="715" spans="1:6" s="1486" customFormat="1">
      <c r="A715" s="1561"/>
      <c r="B715" s="1562"/>
      <c r="C715" s="1563"/>
      <c r="D715" s="1564"/>
      <c r="E715" s="1565"/>
      <c r="F715" s="1566"/>
    </row>
    <row r="716" spans="1:6" s="1486" customFormat="1">
      <c r="A716" s="1561"/>
      <c r="B716" s="1562"/>
      <c r="C716" s="1563"/>
      <c r="D716" s="1564"/>
      <c r="E716" s="1565"/>
      <c r="F716" s="1566"/>
    </row>
    <row r="717" spans="1:6" s="1486" customFormat="1">
      <c r="A717" s="1561"/>
      <c r="B717" s="1562"/>
      <c r="C717" s="1563"/>
      <c r="D717" s="1564"/>
      <c r="E717" s="1565"/>
      <c r="F717" s="1566"/>
    </row>
    <row r="718" spans="1:6" s="1486" customFormat="1">
      <c r="A718" s="1561"/>
      <c r="B718" s="1562"/>
      <c r="C718" s="1563"/>
      <c r="D718" s="1564"/>
      <c r="E718" s="1565"/>
      <c r="F718" s="1566"/>
    </row>
    <row r="719" spans="1:6" s="1486" customFormat="1">
      <c r="A719" s="1561"/>
      <c r="B719" s="1562"/>
      <c r="C719" s="1563"/>
      <c r="D719" s="1564"/>
      <c r="E719" s="1565"/>
      <c r="F719" s="1566"/>
    </row>
    <row r="720" spans="1:6" s="1486" customFormat="1">
      <c r="A720" s="1561"/>
      <c r="B720" s="1562"/>
      <c r="C720" s="1563"/>
      <c r="D720" s="1564"/>
      <c r="E720" s="1565"/>
      <c r="F720" s="1566"/>
    </row>
    <row r="721" spans="1:6" s="1486" customFormat="1">
      <c r="A721" s="1561"/>
      <c r="B721" s="1562"/>
      <c r="C721" s="1563"/>
      <c r="D721" s="1564"/>
      <c r="E721" s="1565"/>
      <c r="F721" s="1566"/>
    </row>
    <row r="722" spans="1:6" s="1486" customFormat="1">
      <c r="A722" s="1561"/>
      <c r="B722" s="1562"/>
      <c r="C722" s="1563"/>
      <c r="D722" s="1564"/>
      <c r="E722" s="1565"/>
      <c r="F722" s="1566"/>
    </row>
    <row r="723" spans="1:6" s="1486" customFormat="1">
      <c r="A723" s="1561"/>
      <c r="B723" s="1562"/>
      <c r="C723" s="1563"/>
      <c r="D723" s="1564"/>
      <c r="E723" s="1565"/>
      <c r="F723" s="1566"/>
    </row>
    <row r="724" spans="1:6" s="1486" customFormat="1">
      <c r="A724" s="1561"/>
      <c r="B724" s="1562"/>
      <c r="C724" s="1563"/>
      <c r="D724" s="1564"/>
      <c r="E724" s="1565"/>
      <c r="F724" s="1566"/>
    </row>
    <row r="725" spans="1:6" s="1486" customFormat="1">
      <c r="A725" s="1561"/>
      <c r="B725" s="1562"/>
      <c r="C725" s="1563"/>
      <c r="D725" s="1564"/>
      <c r="E725" s="1565"/>
      <c r="F725" s="1566"/>
    </row>
    <row r="726" spans="1:6" s="1486" customFormat="1">
      <c r="A726" s="1561"/>
      <c r="B726" s="1562"/>
      <c r="C726" s="1563"/>
      <c r="D726" s="1564"/>
      <c r="E726" s="1565"/>
      <c r="F726" s="1566"/>
    </row>
    <row r="727" spans="1:6" s="1486" customFormat="1">
      <c r="A727" s="1561"/>
      <c r="B727" s="1562"/>
      <c r="C727" s="1563"/>
      <c r="D727" s="1564"/>
      <c r="E727" s="1565"/>
      <c r="F727" s="1566"/>
    </row>
    <row r="728" spans="1:6" s="1486" customFormat="1">
      <c r="A728" s="1561"/>
      <c r="B728" s="1562"/>
      <c r="C728" s="1563"/>
      <c r="D728" s="1564"/>
      <c r="E728" s="1565"/>
      <c r="F728" s="1566"/>
    </row>
    <row r="729" spans="1:6" s="1486" customFormat="1">
      <c r="A729" s="1561"/>
      <c r="B729" s="1562"/>
      <c r="C729" s="1563"/>
      <c r="D729" s="1564"/>
      <c r="E729" s="1565"/>
      <c r="F729" s="1566"/>
    </row>
    <row r="730" spans="1:6" s="1486" customFormat="1">
      <c r="A730" s="1561"/>
      <c r="B730" s="1562"/>
      <c r="C730" s="1563"/>
      <c r="D730" s="1564"/>
      <c r="E730" s="1565"/>
      <c r="F730" s="1566"/>
    </row>
    <row r="731" spans="1:6" s="1486" customFormat="1">
      <c r="A731" s="1561"/>
      <c r="B731" s="1562"/>
      <c r="C731" s="1563"/>
      <c r="D731" s="1564"/>
      <c r="E731" s="1565"/>
      <c r="F731" s="1566"/>
    </row>
    <row r="732" spans="1:6" s="1486" customFormat="1">
      <c r="A732" s="1561"/>
      <c r="B732" s="1562"/>
      <c r="C732" s="1563"/>
      <c r="D732" s="1564"/>
      <c r="E732" s="1565"/>
      <c r="F732" s="1566"/>
    </row>
    <row r="733" spans="1:6" s="1486" customFormat="1">
      <c r="A733" s="1561"/>
      <c r="B733" s="1562"/>
      <c r="C733" s="1563"/>
      <c r="D733" s="1564"/>
      <c r="E733" s="1565"/>
      <c r="F733" s="1566"/>
    </row>
    <row r="734" spans="1:6" s="1486" customFormat="1">
      <c r="A734" s="1561"/>
      <c r="B734" s="1562"/>
      <c r="C734" s="1563"/>
      <c r="D734" s="1564"/>
      <c r="E734" s="1565"/>
      <c r="F734" s="1566"/>
    </row>
    <row r="735" spans="1:6" s="1486" customFormat="1">
      <c r="A735" s="1561"/>
      <c r="B735" s="1562"/>
      <c r="C735" s="1563"/>
      <c r="D735" s="1564"/>
      <c r="E735" s="1565"/>
      <c r="F735" s="1566"/>
    </row>
    <row r="736" spans="1:6" s="1486" customFormat="1">
      <c r="A736" s="1561"/>
      <c r="B736" s="1562"/>
      <c r="C736" s="1563"/>
      <c r="D736" s="1564"/>
      <c r="E736" s="1565"/>
      <c r="F736" s="1566"/>
    </row>
    <row r="737" spans="1:6" s="1486" customFormat="1">
      <c r="A737" s="1561"/>
      <c r="B737" s="1562"/>
      <c r="C737" s="1563"/>
      <c r="D737" s="1564"/>
      <c r="E737" s="1565"/>
      <c r="F737" s="1566"/>
    </row>
    <row r="738" spans="1:6" s="1486" customFormat="1">
      <c r="A738" s="1561"/>
      <c r="B738" s="1562"/>
      <c r="C738" s="1563"/>
      <c r="D738" s="1564"/>
      <c r="E738" s="1565"/>
      <c r="F738" s="1566"/>
    </row>
    <row r="739" spans="1:6" s="1486" customFormat="1">
      <c r="A739" s="1561"/>
      <c r="B739" s="1562"/>
      <c r="C739" s="1563"/>
      <c r="D739" s="1564"/>
      <c r="E739" s="1565"/>
      <c r="F739" s="1566"/>
    </row>
    <row r="740" spans="1:6" s="1486" customFormat="1">
      <c r="A740" s="1561"/>
      <c r="B740" s="1562"/>
      <c r="C740" s="1563"/>
      <c r="D740" s="1564"/>
      <c r="E740" s="1565"/>
      <c r="F740" s="1566"/>
    </row>
    <row r="741" spans="1:6" s="1486" customFormat="1">
      <c r="A741" s="1561"/>
      <c r="B741" s="1562"/>
      <c r="C741" s="1563"/>
      <c r="D741" s="1564"/>
      <c r="E741" s="1565"/>
      <c r="F741" s="1566"/>
    </row>
    <row r="742" spans="1:6" s="1486" customFormat="1">
      <c r="A742" s="1561"/>
      <c r="B742" s="1562"/>
      <c r="C742" s="1563"/>
      <c r="D742" s="1564"/>
      <c r="E742" s="1565"/>
      <c r="F742" s="1566"/>
    </row>
    <row r="743" spans="1:6" s="1486" customFormat="1">
      <c r="A743" s="1561"/>
      <c r="B743" s="1562"/>
      <c r="C743" s="1563"/>
      <c r="D743" s="1564"/>
      <c r="E743" s="1565"/>
      <c r="F743" s="1566"/>
    </row>
    <row r="744" spans="1:6" s="1486" customFormat="1">
      <c r="A744" s="1561"/>
      <c r="B744" s="1562"/>
      <c r="C744" s="1563"/>
      <c r="D744" s="1564"/>
      <c r="E744" s="1565"/>
      <c r="F744" s="1566"/>
    </row>
    <row r="745" spans="1:6" s="1486" customFormat="1">
      <c r="A745" s="1561"/>
      <c r="B745" s="1562"/>
      <c r="C745" s="1563"/>
      <c r="D745" s="1564"/>
      <c r="E745" s="1565"/>
      <c r="F745" s="1566"/>
    </row>
    <row r="746" spans="1:6" s="1486" customFormat="1">
      <c r="A746" s="1561"/>
      <c r="B746" s="1562"/>
      <c r="C746" s="1563"/>
      <c r="D746" s="1564"/>
      <c r="E746" s="1565"/>
      <c r="F746" s="1566"/>
    </row>
    <row r="747" spans="1:6" s="1486" customFormat="1">
      <c r="A747" s="1561"/>
      <c r="B747" s="1562"/>
      <c r="C747" s="1563"/>
      <c r="D747" s="1564"/>
      <c r="E747" s="1565"/>
      <c r="F747" s="1566"/>
    </row>
    <row r="748" spans="1:6" s="1486" customFormat="1">
      <c r="A748" s="1561"/>
      <c r="B748" s="1562"/>
      <c r="C748" s="1563"/>
      <c r="D748" s="1564"/>
      <c r="E748" s="1565"/>
      <c r="F748" s="1566"/>
    </row>
    <row r="749" spans="1:6" s="1486" customFormat="1">
      <c r="A749" s="1561"/>
      <c r="B749" s="1562"/>
      <c r="C749" s="1563"/>
      <c r="D749" s="1564"/>
      <c r="E749" s="1565"/>
      <c r="F749" s="1566"/>
    </row>
    <row r="750" spans="1:6" s="1486" customFormat="1">
      <c r="A750" s="1561"/>
      <c r="B750" s="1562"/>
      <c r="C750" s="1563"/>
      <c r="D750" s="1564"/>
      <c r="E750" s="1565"/>
      <c r="F750" s="1566"/>
    </row>
    <row r="751" spans="1:6" s="1486" customFormat="1">
      <c r="A751" s="1561"/>
      <c r="B751" s="1562"/>
      <c r="C751" s="1563"/>
      <c r="D751" s="1564"/>
      <c r="E751" s="1565"/>
      <c r="F751" s="1566"/>
    </row>
    <row r="752" spans="1:6" s="1486" customFormat="1">
      <c r="A752" s="1561"/>
      <c r="B752" s="1562"/>
      <c r="C752" s="1563"/>
      <c r="D752" s="1564"/>
      <c r="E752" s="1565"/>
      <c r="F752" s="1566"/>
    </row>
    <row r="753" spans="1:6" s="1486" customFormat="1">
      <c r="A753" s="1561"/>
      <c r="B753" s="1562"/>
      <c r="C753" s="1563"/>
      <c r="D753" s="1564"/>
      <c r="E753" s="1565"/>
      <c r="F753" s="1566"/>
    </row>
    <row r="754" spans="1:6" s="1486" customFormat="1">
      <c r="A754" s="1561"/>
      <c r="B754" s="1562"/>
      <c r="C754" s="1563"/>
      <c r="D754" s="1564"/>
      <c r="E754" s="1565"/>
      <c r="F754" s="1566"/>
    </row>
    <row r="755" spans="1:6" s="1486" customFormat="1">
      <c r="A755" s="1561"/>
      <c r="B755" s="1562"/>
      <c r="C755" s="1563"/>
      <c r="D755" s="1564"/>
      <c r="E755" s="1565"/>
      <c r="F755" s="1566"/>
    </row>
    <row r="756" spans="1:6" s="1486" customFormat="1">
      <c r="A756" s="1561"/>
      <c r="B756" s="1562"/>
      <c r="C756" s="1563"/>
      <c r="D756" s="1564"/>
      <c r="E756" s="1565"/>
      <c r="F756" s="1566"/>
    </row>
    <row r="757" spans="1:6" s="1486" customFormat="1">
      <c r="A757" s="1561"/>
      <c r="B757" s="1562"/>
      <c r="C757" s="1563"/>
      <c r="D757" s="1564"/>
      <c r="E757" s="1565"/>
      <c r="F757" s="1566"/>
    </row>
    <row r="758" spans="1:6" s="1486" customFormat="1">
      <c r="A758" s="1561"/>
      <c r="B758" s="1562"/>
      <c r="C758" s="1563"/>
      <c r="D758" s="1564"/>
      <c r="E758" s="1565"/>
      <c r="F758" s="1566"/>
    </row>
    <row r="759" spans="1:6" s="1486" customFormat="1">
      <c r="A759" s="1561"/>
      <c r="B759" s="1562"/>
      <c r="C759" s="1563"/>
      <c r="D759" s="1564"/>
      <c r="E759" s="1565"/>
      <c r="F759" s="1566"/>
    </row>
    <row r="760" spans="1:6" s="1486" customFormat="1">
      <c r="A760" s="1561"/>
      <c r="B760" s="1562"/>
      <c r="C760" s="1563"/>
      <c r="D760" s="1564"/>
      <c r="E760" s="1565"/>
      <c r="F760" s="1566"/>
    </row>
    <row r="761" spans="1:6" s="1486" customFormat="1">
      <c r="A761" s="1561"/>
      <c r="B761" s="1562"/>
      <c r="C761" s="1563"/>
      <c r="D761" s="1564"/>
      <c r="E761" s="1565"/>
      <c r="F761" s="1566"/>
    </row>
    <row r="762" spans="1:6" s="1486" customFormat="1">
      <c r="A762" s="1561"/>
      <c r="B762" s="1562"/>
      <c r="C762" s="1563"/>
      <c r="D762" s="1564"/>
      <c r="E762" s="1565"/>
      <c r="F762" s="1566"/>
    </row>
    <row r="763" spans="1:6" s="1486" customFormat="1">
      <c r="A763" s="1561"/>
      <c r="B763" s="1562"/>
      <c r="C763" s="1563"/>
      <c r="D763" s="1564"/>
      <c r="E763" s="1565"/>
      <c r="F763" s="1566"/>
    </row>
    <row r="764" spans="1:6" s="1486" customFormat="1">
      <c r="A764" s="1561"/>
      <c r="B764" s="1562"/>
      <c r="C764" s="1563"/>
      <c r="D764" s="1564"/>
      <c r="E764" s="1565"/>
      <c r="F764" s="1566"/>
    </row>
    <row r="765" spans="1:6" s="1486" customFormat="1">
      <c r="A765" s="1561"/>
      <c r="B765" s="1562"/>
      <c r="C765" s="1563"/>
      <c r="D765" s="1564"/>
      <c r="E765" s="1565"/>
      <c r="F765" s="1566"/>
    </row>
    <row r="766" spans="1:6" s="1486" customFormat="1">
      <c r="A766" s="1561"/>
      <c r="B766" s="1562"/>
      <c r="C766" s="1563"/>
      <c r="D766" s="1564"/>
      <c r="E766" s="1565"/>
      <c r="F766" s="1566"/>
    </row>
    <row r="767" spans="1:6" s="1486" customFormat="1">
      <c r="A767" s="1561"/>
      <c r="B767" s="1562"/>
      <c r="C767" s="1563"/>
      <c r="D767" s="1564"/>
      <c r="E767" s="1565"/>
      <c r="F767" s="1566"/>
    </row>
    <row r="768" spans="1:6" s="1486" customFormat="1">
      <c r="A768" s="1561"/>
      <c r="B768" s="1562"/>
      <c r="C768" s="1563"/>
      <c r="D768" s="1564"/>
      <c r="E768" s="1565"/>
      <c r="F768" s="1566"/>
    </row>
    <row r="769" spans="1:6" s="1486" customFormat="1">
      <c r="A769" s="1561"/>
      <c r="B769" s="1562"/>
      <c r="C769" s="1563"/>
      <c r="D769" s="1564"/>
      <c r="E769" s="1565"/>
      <c r="F769" s="1566"/>
    </row>
    <row r="770" spans="1:6" s="1486" customFormat="1">
      <c r="A770" s="1561"/>
      <c r="B770" s="1562"/>
      <c r="C770" s="1563"/>
      <c r="D770" s="1564"/>
      <c r="E770" s="1565"/>
      <c r="F770" s="1566"/>
    </row>
    <row r="771" spans="1:6" s="1486" customFormat="1">
      <c r="A771" s="1561"/>
      <c r="B771" s="1562"/>
      <c r="C771" s="1563"/>
      <c r="D771" s="1564"/>
      <c r="E771" s="1565"/>
      <c r="F771" s="1566"/>
    </row>
    <row r="772" spans="1:6" s="1486" customFormat="1">
      <c r="A772" s="1561"/>
      <c r="B772" s="1562"/>
      <c r="C772" s="1563"/>
      <c r="D772" s="1564"/>
      <c r="E772" s="1565"/>
      <c r="F772" s="1566"/>
    </row>
    <row r="773" spans="1:6" s="1486" customFormat="1">
      <c r="A773" s="1561"/>
      <c r="B773" s="1562"/>
      <c r="C773" s="1563"/>
      <c r="D773" s="1564"/>
      <c r="E773" s="1565"/>
      <c r="F773" s="1566"/>
    </row>
    <row r="774" spans="1:6" s="1486" customFormat="1">
      <c r="A774" s="1561"/>
      <c r="B774" s="1562"/>
      <c r="C774" s="1563"/>
      <c r="D774" s="1564"/>
      <c r="E774" s="1565"/>
      <c r="F774" s="1566"/>
    </row>
    <row r="775" spans="1:6" s="1486" customFormat="1">
      <c r="A775" s="1561"/>
      <c r="B775" s="1562"/>
      <c r="C775" s="1563"/>
      <c r="D775" s="1564"/>
      <c r="E775" s="1565"/>
      <c r="F775" s="1566"/>
    </row>
    <row r="776" spans="1:6" s="1486" customFormat="1">
      <c r="A776" s="1561"/>
      <c r="B776" s="1562"/>
      <c r="C776" s="1563"/>
      <c r="D776" s="1564"/>
      <c r="E776" s="1565"/>
      <c r="F776" s="1566"/>
    </row>
    <row r="777" spans="1:6" s="1486" customFormat="1">
      <c r="A777" s="1561"/>
      <c r="B777" s="1562"/>
      <c r="C777" s="1563"/>
      <c r="D777" s="1564"/>
      <c r="E777" s="1565"/>
      <c r="F777" s="1566"/>
    </row>
    <row r="778" spans="1:6" s="1486" customFormat="1">
      <c r="A778" s="1561"/>
      <c r="B778" s="1562"/>
      <c r="C778" s="1563"/>
      <c r="D778" s="1564"/>
      <c r="E778" s="1565"/>
      <c r="F778" s="1566"/>
    </row>
    <row r="779" spans="1:6" s="1486" customFormat="1">
      <c r="A779" s="1561"/>
      <c r="B779" s="1562"/>
      <c r="C779" s="1563"/>
      <c r="D779" s="1564"/>
      <c r="E779" s="1565"/>
      <c r="F779" s="1566"/>
    </row>
    <row r="780" spans="1:6" s="1486" customFormat="1">
      <c r="A780" s="1561"/>
      <c r="B780" s="1562"/>
      <c r="C780" s="1563"/>
      <c r="D780" s="1564"/>
      <c r="E780" s="1565"/>
      <c r="F780" s="1566"/>
    </row>
    <row r="781" spans="1:6" s="1486" customFormat="1">
      <c r="A781" s="1561"/>
      <c r="B781" s="1562"/>
      <c r="C781" s="1563"/>
      <c r="D781" s="1564"/>
      <c r="E781" s="1565"/>
      <c r="F781" s="1566"/>
    </row>
    <row r="782" spans="1:6" s="1486" customFormat="1">
      <c r="A782" s="1561"/>
      <c r="B782" s="1562"/>
      <c r="C782" s="1563"/>
      <c r="D782" s="1564"/>
      <c r="E782" s="1565"/>
      <c r="F782" s="1566"/>
    </row>
    <row r="783" spans="1:6" s="1486" customFormat="1">
      <c r="A783" s="1561"/>
      <c r="B783" s="1562"/>
      <c r="C783" s="1563"/>
      <c r="D783" s="1564"/>
      <c r="E783" s="1565"/>
      <c r="F783" s="1566"/>
    </row>
    <row r="784" spans="1:6" s="1486" customFormat="1">
      <c r="A784" s="1561"/>
      <c r="B784" s="1562"/>
      <c r="C784" s="1563"/>
      <c r="D784" s="1564"/>
      <c r="E784" s="1565"/>
      <c r="F784" s="1566"/>
    </row>
    <row r="785" spans="1:6" s="1486" customFormat="1">
      <c r="A785" s="1561"/>
      <c r="B785" s="1562"/>
      <c r="C785" s="1563"/>
      <c r="D785" s="1564"/>
      <c r="E785" s="1565"/>
      <c r="F785" s="1566"/>
    </row>
    <row r="786" spans="1:6" s="1486" customFormat="1">
      <c r="A786" s="1561"/>
      <c r="B786" s="1562"/>
      <c r="C786" s="1563"/>
      <c r="D786" s="1564"/>
      <c r="E786" s="1565"/>
      <c r="F786" s="1566"/>
    </row>
    <row r="787" spans="1:6" s="1486" customFormat="1">
      <c r="A787" s="1561"/>
      <c r="B787" s="1562"/>
      <c r="C787" s="1563"/>
      <c r="D787" s="1564"/>
      <c r="E787" s="1565"/>
      <c r="F787" s="1566"/>
    </row>
    <row r="788" spans="1:6" s="1486" customFormat="1">
      <c r="A788" s="1561"/>
      <c r="B788" s="1562"/>
      <c r="C788" s="1563"/>
      <c r="D788" s="1564"/>
      <c r="E788" s="1565"/>
      <c r="F788" s="1566"/>
    </row>
    <row r="789" spans="1:6" s="1486" customFormat="1">
      <c r="A789" s="1561"/>
      <c r="B789" s="1562"/>
      <c r="C789" s="1563"/>
      <c r="D789" s="1564"/>
      <c r="E789" s="1565"/>
      <c r="F789" s="1566"/>
    </row>
    <row r="790" spans="1:6" s="1486" customFormat="1">
      <c r="A790" s="1561"/>
      <c r="B790" s="1562"/>
      <c r="C790" s="1563"/>
      <c r="D790" s="1564"/>
      <c r="E790" s="1565"/>
      <c r="F790" s="1566"/>
    </row>
    <row r="791" spans="1:6" s="1486" customFormat="1">
      <c r="A791" s="1561"/>
      <c r="B791" s="1562"/>
      <c r="C791" s="1563"/>
      <c r="D791" s="1564"/>
      <c r="E791" s="1565"/>
      <c r="F791" s="1566"/>
    </row>
    <row r="792" spans="1:6" s="1486" customFormat="1">
      <c r="A792" s="1561"/>
      <c r="B792" s="1562"/>
      <c r="C792" s="1563"/>
      <c r="D792" s="1564"/>
      <c r="E792" s="1565"/>
      <c r="F792" s="1566"/>
    </row>
    <row r="793" spans="1:6" s="1486" customFormat="1">
      <c r="A793" s="1561"/>
      <c r="B793" s="1562"/>
      <c r="C793" s="1563"/>
      <c r="D793" s="1564"/>
      <c r="E793" s="1565"/>
      <c r="F793" s="1566"/>
    </row>
    <row r="794" spans="1:6" s="1486" customFormat="1">
      <c r="A794" s="1561"/>
      <c r="B794" s="1562"/>
      <c r="C794" s="1563"/>
      <c r="D794" s="1564"/>
      <c r="E794" s="1565"/>
      <c r="F794" s="1566"/>
    </row>
    <row r="795" spans="1:6" s="1486" customFormat="1">
      <c r="A795" s="1561"/>
      <c r="B795" s="1562"/>
      <c r="C795" s="1563"/>
      <c r="D795" s="1564"/>
      <c r="E795" s="1565"/>
      <c r="F795" s="1566"/>
    </row>
    <row r="796" spans="1:6" s="1486" customFormat="1">
      <c r="A796" s="1561"/>
      <c r="B796" s="1562"/>
      <c r="C796" s="1563"/>
      <c r="D796" s="1564"/>
      <c r="E796" s="1565"/>
      <c r="F796" s="1566"/>
    </row>
    <row r="797" spans="1:6" s="1486" customFormat="1">
      <c r="A797" s="1561"/>
      <c r="B797" s="1562"/>
      <c r="C797" s="1563"/>
      <c r="D797" s="1564"/>
      <c r="E797" s="1565"/>
      <c r="F797" s="1566"/>
    </row>
    <row r="798" spans="1:6" s="1486" customFormat="1">
      <c r="A798" s="1561"/>
      <c r="B798" s="1562"/>
      <c r="C798" s="1563"/>
      <c r="D798" s="1564"/>
      <c r="E798" s="1565"/>
      <c r="F798" s="1566"/>
    </row>
    <row r="799" spans="1:6" s="1486" customFormat="1">
      <c r="A799" s="1561"/>
      <c r="B799" s="1562"/>
      <c r="C799" s="1563"/>
      <c r="D799" s="1564"/>
      <c r="E799" s="1565"/>
      <c r="F799" s="1566"/>
    </row>
    <row r="800" spans="1:6" s="1486" customFormat="1">
      <c r="A800" s="1561"/>
      <c r="B800" s="1562"/>
      <c r="C800" s="1563"/>
      <c r="D800" s="1564"/>
      <c r="E800" s="1565"/>
      <c r="F800" s="1566"/>
    </row>
    <row r="801" spans="1:6" s="1486" customFormat="1">
      <c r="A801" s="1561"/>
      <c r="B801" s="1562"/>
      <c r="C801" s="1563"/>
      <c r="D801" s="1564"/>
      <c r="E801" s="1565"/>
      <c r="F801" s="1566"/>
    </row>
    <row r="802" spans="1:6" s="1486" customFormat="1">
      <c r="A802" s="1561"/>
      <c r="B802" s="1562"/>
      <c r="C802" s="1563"/>
      <c r="D802" s="1564"/>
      <c r="E802" s="1565"/>
      <c r="F802" s="1566"/>
    </row>
    <row r="803" spans="1:6" s="1486" customFormat="1">
      <c r="A803" s="1561"/>
      <c r="B803" s="1562"/>
      <c r="C803" s="1563"/>
      <c r="D803" s="1564"/>
      <c r="E803" s="1565"/>
      <c r="F803" s="1566"/>
    </row>
    <row r="804" spans="1:6" s="1486" customFormat="1">
      <c r="A804" s="1561"/>
      <c r="B804" s="1562"/>
      <c r="C804" s="1563"/>
      <c r="D804" s="1564"/>
      <c r="E804" s="1565"/>
      <c r="F804" s="1566"/>
    </row>
    <row r="805" spans="1:6" s="1486" customFormat="1">
      <c r="A805" s="1561"/>
      <c r="B805" s="1562"/>
      <c r="C805" s="1563"/>
      <c r="D805" s="1564"/>
      <c r="E805" s="1565"/>
      <c r="F805" s="1566"/>
    </row>
    <row r="806" spans="1:6" s="1486" customFormat="1">
      <c r="A806" s="1561"/>
      <c r="B806" s="1562"/>
      <c r="C806" s="1563"/>
      <c r="D806" s="1564"/>
      <c r="E806" s="1565"/>
      <c r="F806" s="1566"/>
    </row>
    <row r="807" spans="1:6" s="1486" customFormat="1">
      <c r="A807" s="1561"/>
      <c r="B807" s="1562"/>
      <c r="C807" s="1563"/>
      <c r="D807" s="1564"/>
      <c r="E807" s="1565"/>
      <c r="F807" s="1566"/>
    </row>
    <row r="808" spans="1:6" s="1486" customFormat="1">
      <c r="A808" s="1561"/>
      <c r="B808" s="1562"/>
      <c r="C808" s="1563"/>
      <c r="D808" s="1564"/>
      <c r="E808" s="1565"/>
      <c r="F808" s="1566"/>
    </row>
    <row r="809" spans="1:6" s="1486" customFormat="1">
      <c r="A809" s="1561"/>
      <c r="B809" s="1562"/>
      <c r="C809" s="1563"/>
      <c r="D809" s="1564"/>
      <c r="E809" s="1565"/>
      <c r="F809" s="1566"/>
    </row>
    <row r="810" spans="1:6" s="1486" customFormat="1">
      <c r="A810" s="1561"/>
      <c r="B810" s="1562"/>
      <c r="C810" s="1563"/>
      <c r="D810" s="1564"/>
      <c r="E810" s="1565"/>
      <c r="F810" s="1566"/>
    </row>
    <row r="811" spans="1:6" s="1486" customFormat="1">
      <c r="A811" s="1561"/>
      <c r="B811" s="1562"/>
      <c r="C811" s="1563"/>
      <c r="D811" s="1564"/>
      <c r="E811" s="1565"/>
      <c r="F811" s="1566"/>
    </row>
    <row r="812" spans="1:6" s="1486" customFormat="1">
      <c r="A812" s="1561"/>
      <c r="B812" s="1562"/>
      <c r="C812" s="1563"/>
      <c r="D812" s="1564"/>
      <c r="E812" s="1565"/>
      <c r="F812" s="1566"/>
    </row>
    <row r="813" spans="1:6" s="1486" customFormat="1">
      <c r="A813" s="1561"/>
      <c r="B813" s="1562"/>
      <c r="C813" s="1563"/>
      <c r="D813" s="1564"/>
      <c r="E813" s="1565"/>
      <c r="F813" s="1566"/>
    </row>
    <row r="814" spans="1:6" s="1486" customFormat="1">
      <c r="A814" s="1561"/>
      <c r="B814" s="1562"/>
      <c r="C814" s="1563"/>
      <c r="D814" s="1564"/>
      <c r="E814" s="1565"/>
      <c r="F814" s="1566"/>
    </row>
    <row r="815" spans="1:6" s="1486" customFormat="1">
      <c r="A815" s="1561"/>
      <c r="B815" s="1562"/>
      <c r="C815" s="1563"/>
      <c r="D815" s="1564"/>
      <c r="E815" s="1565"/>
      <c r="F815" s="1566"/>
    </row>
    <row r="816" spans="1:6" s="1486" customFormat="1">
      <c r="A816" s="1561"/>
      <c r="B816" s="1562"/>
      <c r="C816" s="1563"/>
      <c r="D816" s="1564"/>
      <c r="E816" s="1565"/>
      <c r="F816" s="1566"/>
    </row>
    <row r="817" spans="1:6" s="1486" customFormat="1">
      <c r="A817" s="1561"/>
      <c r="B817" s="1562"/>
      <c r="C817" s="1563"/>
      <c r="D817" s="1564"/>
      <c r="E817" s="1565"/>
      <c r="F817" s="1566"/>
    </row>
    <row r="818" spans="1:6" s="1486" customFormat="1">
      <c r="A818" s="1561"/>
      <c r="B818" s="1562"/>
      <c r="C818" s="1563"/>
      <c r="D818" s="1564"/>
      <c r="E818" s="1565"/>
      <c r="F818" s="1566"/>
    </row>
    <row r="819" spans="1:6" s="1486" customFormat="1">
      <c r="A819" s="1561"/>
      <c r="B819" s="1562"/>
      <c r="C819" s="1563"/>
      <c r="D819" s="1564"/>
      <c r="E819" s="1565"/>
      <c r="F819" s="1566"/>
    </row>
    <row r="820" spans="1:6" s="1486" customFormat="1">
      <c r="A820" s="1561"/>
      <c r="B820" s="1562"/>
      <c r="C820" s="1563"/>
      <c r="D820" s="1564"/>
      <c r="E820" s="1565"/>
      <c r="F820" s="1566"/>
    </row>
    <row r="821" spans="1:6" s="1486" customFormat="1">
      <c r="A821" s="1561"/>
      <c r="B821" s="1562"/>
      <c r="C821" s="1563"/>
      <c r="D821" s="1564"/>
      <c r="E821" s="1565"/>
      <c r="F821" s="1566"/>
    </row>
    <row r="822" spans="1:6" s="1486" customFormat="1">
      <c r="A822" s="1561"/>
      <c r="B822" s="1562"/>
      <c r="C822" s="1563"/>
      <c r="D822" s="1564"/>
      <c r="E822" s="1565"/>
      <c r="F822" s="1566"/>
    </row>
    <row r="823" spans="1:6" s="1486" customFormat="1">
      <c r="A823" s="1561"/>
      <c r="B823" s="1562"/>
      <c r="C823" s="1563"/>
      <c r="D823" s="1564"/>
      <c r="E823" s="1565"/>
      <c r="F823" s="1566"/>
    </row>
    <row r="824" spans="1:6" s="1486" customFormat="1">
      <c r="A824" s="1561"/>
      <c r="B824" s="1562"/>
      <c r="C824" s="1563"/>
      <c r="D824" s="1564"/>
      <c r="E824" s="1565"/>
      <c r="F824" s="1566"/>
    </row>
    <row r="825" spans="1:6" s="1486" customFormat="1">
      <c r="A825" s="1561"/>
      <c r="B825" s="1562"/>
      <c r="C825" s="1563"/>
      <c r="D825" s="1564"/>
      <c r="E825" s="1565"/>
      <c r="F825" s="1566"/>
    </row>
    <row r="826" spans="1:6" s="1486" customFormat="1">
      <c r="A826" s="1561"/>
      <c r="B826" s="1562"/>
      <c r="C826" s="1563"/>
      <c r="D826" s="1564"/>
      <c r="E826" s="1565"/>
      <c r="F826" s="1566"/>
    </row>
    <row r="827" spans="1:6" s="1486" customFormat="1">
      <c r="A827" s="1561"/>
      <c r="B827" s="1562"/>
      <c r="C827" s="1563"/>
      <c r="D827" s="1564"/>
      <c r="E827" s="1565"/>
      <c r="F827" s="1566"/>
    </row>
    <row r="828" spans="1:6" s="1486" customFormat="1">
      <c r="A828" s="1561"/>
      <c r="B828" s="1562"/>
      <c r="C828" s="1563"/>
      <c r="D828" s="1564"/>
      <c r="E828" s="1565"/>
      <c r="F828" s="1566"/>
    </row>
    <row r="829" spans="1:6" s="1486" customFormat="1">
      <c r="A829" s="1561"/>
      <c r="B829" s="1562"/>
      <c r="C829" s="1563"/>
      <c r="D829" s="1564"/>
      <c r="E829" s="1565"/>
      <c r="F829" s="1566"/>
    </row>
    <row r="830" spans="1:6" s="1486" customFormat="1">
      <c r="A830" s="1561"/>
      <c r="B830" s="1562"/>
      <c r="C830" s="1563"/>
      <c r="D830" s="1564"/>
      <c r="E830" s="1565"/>
      <c r="F830" s="1566"/>
    </row>
    <row r="831" spans="1:6" s="1486" customFormat="1">
      <c r="A831" s="1561"/>
      <c r="B831" s="1562"/>
      <c r="C831" s="1563"/>
      <c r="D831" s="1564"/>
      <c r="E831" s="1565"/>
      <c r="F831" s="1566"/>
    </row>
    <row r="832" spans="1:6" s="1486" customFormat="1">
      <c r="A832" s="1561"/>
      <c r="B832" s="1562"/>
      <c r="C832" s="1563"/>
      <c r="D832" s="1564"/>
      <c r="E832" s="1565"/>
      <c r="F832" s="1566"/>
    </row>
    <row r="833" spans="1:6" s="1486" customFormat="1">
      <c r="A833" s="1561"/>
      <c r="B833" s="1562"/>
      <c r="C833" s="1563"/>
      <c r="D833" s="1564"/>
      <c r="E833" s="1565"/>
      <c r="F833" s="1566"/>
    </row>
    <row r="834" spans="1:6" s="1486" customFormat="1">
      <c r="A834" s="1561"/>
      <c r="B834" s="1562"/>
      <c r="C834" s="1563"/>
      <c r="D834" s="1564"/>
      <c r="E834" s="1565"/>
      <c r="F834" s="1566"/>
    </row>
    <row r="835" spans="1:6" s="1486" customFormat="1">
      <c r="A835" s="1561"/>
      <c r="B835" s="1562"/>
      <c r="C835" s="1563"/>
      <c r="D835" s="1564"/>
      <c r="E835" s="1565"/>
      <c r="F835" s="1566"/>
    </row>
    <row r="836" spans="1:6" s="1486" customFormat="1">
      <c r="A836" s="1561"/>
      <c r="B836" s="1562"/>
      <c r="C836" s="1563"/>
      <c r="D836" s="1564"/>
      <c r="E836" s="1565"/>
      <c r="F836" s="1566"/>
    </row>
    <row r="837" spans="1:6" s="1486" customFormat="1">
      <c r="A837" s="1561"/>
      <c r="B837" s="1562"/>
      <c r="C837" s="1563"/>
      <c r="D837" s="1564"/>
      <c r="E837" s="1565"/>
      <c r="F837" s="1566"/>
    </row>
    <row r="838" spans="1:6" s="1486" customFormat="1">
      <c r="A838" s="1561"/>
      <c r="B838" s="1562"/>
      <c r="C838" s="1563"/>
      <c r="D838" s="1564"/>
      <c r="E838" s="1565"/>
      <c r="F838" s="1566"/>
    </row>
    <row r="839" spans="1:6" s="1486" customFormat="1">
      <c r="A839" s="1561"/>
      <c r="B839" s="1562"/>
      <c r="C839" s="1563"/>
      <c r="D839" s="1564"/>
      <c r="E839" s="1565"/>
      <c r="F839" s="1566"/>
    </row>
    <row r="840" spans="1:6" s="1486" customFormat="1">
      <c r="A840" s="1561"/>
      <c r="B840" s="1562"/>
      <c r="C840" s="1563"/>
      <c r="D840" s="1564"/>
      <c r="E840" s="1565"/>
      <c r="F840" s="1566"/>
    </row>
    <row r="841" spans="1:6" s="1486" customFormat="1">
      <c r="A841" s="1561"/>
      <c r="B841" s="1562"/>
      <c r="C841" s="1563"/>
      <c r="D841" s="1564"/>
      <c r="E841" s="1565"/>
      <c r="F841" s="1566"/>
    </row>
    <row r="842" spans="1:6" s="1486" customFormat="1">
      <c r="A842" s="1561"/>
      <c r="B842" s="1562"/>
      <c r="C842" s="1563"/>
      <c r="D842" s="1564"/>
      <c r="E842" s="1565"/>
      <c r="F842" s="1566"/>
    </row>
    <row r="843" spans="1:6" s="1486" customFormat="1">
      <c r="A843" s="1561"/>
      <c r="B843" s="1562"/>
      <c r="C843" s="1563"/>
      <c r="D843" s="1564"/>
      <c r="E843" s="1565"/>
      <c r="F843" s="1566"/>
    </row>
    <row r="844" spans="1:6" s="1486" customFormat="1">
      <c r="A844" s="1561"/>
      <c r="B844" s="1562"/>
      <c r="C844" s="1563"/>
      <c r="D844" s="1564"/>
      <c r="E844" s="1565"/>
      <c r="F844" s="1566"/>
    </row>
    <row r="845" spans="1:6" s="1486" customFormat="1">
      <c r="A845" s="1561"/>
      <c r="B845" s="1562"/>
      <c r="C845" s="1563"/>
      <c r="D845" s="1564"/>
      <c r="E845" s="1565"/>
      <c r="F845" s="1566"/>
    </row>
    <row r="846" spans="1:6" s="1486" customFormat="1">
      <c r="A846" s="1561"/>
      <c r="B846" s="1562"/>
      <c r="C846" s="1563"/>
      <c r="D846" s="1564"/>
      <c r="E846" s="1565"/>
      <c r="F846" s="1566"/>
    </row>
    <row r="847" spans="1:6" s="1486" customFormat="1">
      <c r="A847" s="1561"/>
      <c r="B847" s="1562"/>
      <c r="C847" s="1563"/>
      <c r="D847" s="1564"/>
      <c r="E847" s="1565"/>
      <c r="F847" s="1566"/>
    </row>
    <row r="848" spans="1:6" s="1486" customFormat="1">
      <c r="A848" s="1561"/>
      <c r="B848" s="1562"/>
      <c r="C848" s="1563"/>
      <c r="D848" s="1564"/>
      <c r="E848" s="1565"/>
      <c r="F848" s="1566"/>
    </row>
    <row r="849" spans="1:6" s="1486" customFormat="1">
      <c r="A849" s="1561"/>
      <c r="B849" s="1562"/>
      <c r="C849" s="1563"/>
      <c r="D849" s="1564"/>
      <c r="E849" s="1565"/>
      <c r="F849" s="1566"/>
    </row>
    <row r="850" spans="1:6" s="1486" customFormat="1">
      <c r="A850" s="1561"/>
      <c r="B850" s="1562"/>
      <c r="C850" s="1563"/>
      <c r="D850" s="1564"/>
      <c r="E850" s="1565"/>
      <c r="F850" s="1566"/>
    </row>
    <row r="851" spans="1:6" s="1486" customFormat="1">
      <c r="A851" s="1561"/>
      <c r="B851" s="1562"/>
      <c r="C851" s="1563"/>
      <c r="D851" s="1564"/>
      <c r="E851" s="1565"/>
      <c r="F851" s="1566"/>
    </row>
    <row r="852" spans="1:6" s="1486" customFormat="1">
      <c r="A852" s="1561"/>
      <c r="B852" s="1562"/>
      <c r="C852" s="1563"/>
      <c r="D852" s="1564"/>
      <c r="E852" s="1565"/>
      <c r="F852" s="1566"/>
    </row>
    <row r="853" spans="1:6" s="1486" customFormat="1">
      <c r="A853" s="1561"/>
      <c r="B853" s="1562"/>
      <c r="C853" s="1563"/>
      <c r="D853" s="1564"/>
      <c r="E853" s="1565"/>
      <c r="F853" s="1566"/>
    </row>
    <row r="854" spans="1:6" s="1486" customFormat="1">
      <c r="A854" s="1561"/>
      <c r="B854" s="1562"/>
      <c r="C854" s="1563"/>
      <c r="D854" s="1564"/>
      <c r="E854" s="1565"/>
      <c r="F854" s="1566"/>
    </row>
    <row r="855" spans="1:6" s="1486" customFormat="1">
      <c r="A855" s="1561"/>
      <c r="B855" s="1562"/>
      <c r="C855" s="1563"/>
      <c r="D855" s="1564"/>
      <c r="E855" s="1565"/>
      <c r="F855" s="1566"/>
    </row>
    <row r="856" spans="1:6" s="1486" customFormat="1">
      <c r="A856" s="1561"/>
      <c r="B856" s="1562"/>
      <c r="C856" s="1563"/>
      <c r="D856" s="1564"/>
      <c r="E856" s="1565"/>
      <c r="F856" s="1566"/>
    </row>
    <row r="857" spans="1:6" s="1486" customFormat="1">
      <c r="A857" s="1561"/>
      <c r="B857" s="1562"/>
      <c r="C857" s="1563"/>
      <c r="D857" s="1564"/>
      <c r="E857" s="1565"/>
      <c r="F857" s="1566"/>
    </row>
    <row r="858" spans="1:6" s="1486" customFormat="1">
      <c r="A858" s="1561"/>
      <c r="B858" s="1562"/>
      <c r="C858" s="1563"/>
      <c r="D858" s="1564"/>
      <c r="E858" s="1565"/>
      <c r="F858" s="1566"/>
    </row>
    <row r="859" spans="1:6" s="1486" customFormat="1">
      <c r="A859" s="1561"/>
      <c r="B859" s="1562"/>
      <c r="C859" s="1563"/>
      <c r="D859" s="1564"/>
      <c r="E859" s="1565"/>
      <c r="F859" s="1566"/>
    </row>
    <row r="860" spans="1:6" s="1486" customFormat="1">
      <c r="A860" s="1561"/>
      <c r="B860" s="1562"/>
      <c r="C860" s="1563"/>
      <c r="D860" s="1564"/>
      <c r="E860" s="1565"/>
      <c r="F860" s="1566"/>
    </row>
    <row r="861" spans="1:6" s="1486" customFormat="1">
      <c r="A861" s="1561"/>
      <c r="B861" s="1562"/>
      <c r="C861" s="1563"/>
      <c r="D861" s="1564"/>
      <c r="E861" s="1565"/>
      <c r="F861" s="1566"/>
    </row>
    <row r="862" spans="1:6" s="1486" customFormat="1">
      <c r="A862" s="1561"/>
      <c r="B862" s="1562"/>
      <c r="C862" s="1563"/>
      <c r="D862" s="1564"/>
      <c r="E862" s="1565"/>
      <c r="F862" s="1566"/>
    </row>
    <row r="863" spans="1:6" s="1486" customFormat="1">
      <c r="A863" s="1561"/>
      <c r="B863" s="1562"/>
      <c r="C863" s="1563"/>
      <c r="D863" s="1564"/>
      <c r="E863" s="1565"/>
      <c r="F863" s="1566"/>
    </row>
    <row r="864" spans="1:6" s="1486" customFormat="1">
      <c r="A864" s="1561"/>
      <c r="B864" s="1562"/>
      <c r="C864" s="1563"/>
      <c r="D864" s="1564"/>
      <c r="E864" s="1565"/>
      <c r="F864" s="1566"/>
    </row>
    <row r="865" spans="1:6" s="1486" customFormat="1">
      <c r="A865" s="1561"/>
      <c r="B865" s="1562"/>
      <c r="C865" s="1563"/>
      <c r="D865" s="1564"/>
      <c r="E865" s="1565"/>
      <c r="F865" s="1566"/>
    </row>
    <row r="866" spans="1:6" s="1486" customFormat="1">
      <c r="A866" s="1561"/>
      <c r="B866" s="1562"/>
      <c r="C866" s="1563"/>
      <c r="D866" s="1564"/>
      <c r="E866" s="1565"/>
      <c r="F866" s="1566"/>
    </row>
    <row r="867" spans="1:6" s="1486" customFormat="1">
      <c r="A867" s="1561"/>
      <c r="B867" s="1562"/>
      <c r="C867" s="1563"/>
      <c r="D867" s="1564"/>
      <c r="E867" s="1565"/>
      <c r="F867" s="1566"/>
    </row>
    <row r="868" spans="1:6" s="1486" customFormat="1">
      <c r="A868" s="1561"/>
      <c r="B868" s="1562"/>
      <c r="C868" s="1563"/>
      <c r="D868" s="1564"/>
      <c r="E868" s="1565"/>
      <c r="F868" s="1566"/>
    </row>
    <row r="869" spans="1:6" s="1486" customFormat="1">
      <c r="A869" s="1561"/>
      <c r="B869" s="1562"/>
      <c r="C869" s="1563"/>
      <c r="D869" s="1564"/>
      <c r="E869" s="1565"/>
      <c r="F869" s="1566"/>
    </row>
    <row r="870" spans="1:6" s="1486" customFormat="1">
      <c r="A870" s="1561"/>
      <c r="B870" s="1562"/>
      <c r="C870" s="1563"/>
      <c r="D870" s="1564"/>
      <c r="E870" s="1565"/>
      <c r="F870" s="1566"/>
    </row>
    <row r="871" spans="1:6" s="1486" customFormat="1">
      <c r="A871" s="1561"/>
      <c r="B871" s="1562"/>
      <c r="C871" s="1563"/>
      <c r="D871" s="1564"/>
      <c r="E871" s="1565"/>
      <c r="F871" s="1566"/>
    </row>
    <row r="872" spans="1:6" s="1486" customFormat="1">
      <c r="A872" s="1561"/>
      <c r="B872" s="1562"/>
      <c r="C872" s="1563"/>
      <c r="D872" s="1564"/>
      <c r="E872" s="1565"/>
      <c r="F872" s="1566"/>
    </row>
    <row r="873" spans="1:6" s="1486" customFormat="1">
      <c r="A873" s="1561"/>
      <c r="B873" s="1562"/>
      <c r="C873" s="1563"/>
      <c r="D873" s="1564"/>
      <c r="E873" s="1565"/>
      <c r="F873" s="1566"/>
    </row>
    <row r="874" spans="1:6" s="1486" customFormat="1">
      <c r="A874" s="1561"/>
      <c r="B874" s="1562"/>
      <c r="C874" s="1563"/>
      <c r="D874" s="1564"/>
      <c r="E874" s="1565"/>
      <c r="F874" s="1566"/>
    </row>
    <row r="875" spans="1:6" s="1486" customFormat="1">
      <c r="A875" s="1561"/>
      <c r="B875" s="1562"/>
      <c r="C875" s="1563"/>
      <c r="D875" s="1564"/>
      <c r="E875" s="1565"/>
      <c r="F875" s="1566"/>
    </row>
    <row r="876" spans="1:6" s="1486" customFormat="1">
      <c r="A876" s="1561"/>
      <c r="B876" s="1562"/>
      <c r="C876" s="1563"/>
      <c r="D876" s="1564"/>
      <c r="E876" s="1565"/>
      <c r="F876" s="1566"/>
    </row>
    <row r="877" spans="1:6" s="1486" customFormat="1">
      <c r="A877" s="1561"/>
      <c r="B877" s="1562"/>
      <c r="C877" s="1563"/>
      <c r="D877" s="1564"/>
      <c r="E877" s="1565"/>
      <c r="F877" s="1566"/>
    </row>
    <row r="878" spans="1:6" s="1486" customFormat="1">
      <c r="A878" s="1561"/>
      <c r="B878" s="1562"/>
      <c r="C878" s="1563"/>
      <c r="D878" s="1564"/>
      <c r="E878" s="1565"/>
      <c r="F878" s="1566"/>
    </row>
    <row r="879" spans="1:6" s="1486" customFormat="1">
      <c r="A879" s="1561"/>
      <c r="B879" s="1562"/>
      <c r="C879" s="1563"/>
      <c r="D879" s="1564"/>
      <c r="E879" s="1565"/>
      <c r="F879" s="1566"/>
    </row>
    <row r="880" spans="1:6" s="1486" customFormat="1">
      <c r="A880" s="1561"/>
      <c r="B880" s="1562"/>
      <c r="C880" s="1563"/>
      <c r="D880" s="1564"/>
      <c r="E880" s="1565"/>
      <c r="F880" s="1566"/>
    </row>
    <row r="881" spans="1:6" s="1486" customFormat="1">
      <c r="A881" s="1561"/>
      <c r="B881" s="1562"/>
      <c r="C881" s="1563"/>
      <c r="D881" s="1564"/>
      <c r="E881" s="1565"/>
      <c r="F881" s="1566"/>
    </row>
    <row r="882" spans="1:6" s="1486" customFormat="1">
      <c r="A882" s="1561"/>
      <c r="B882" s="1562"/>
      <c r="C882" s="1563"/>
      <c r="D882" s="1564"/>
      <c r="E882" s="1565"/>
      <c r="F882" s="1566"/>
    </row>
    <row r="883" spans="1:6" s="1486" customFormat="1">
      <c r="A883" s="1561"/>
      <c r="B883" s="1562"/>
      <c r="C883" s="1563"/>
      <c r="D883" s="1564"/>
      <c r="E883" s="1565"/>
      <c r="F883" s="1566"/>
    </row>
    <row r="884" spans="1:6" s="1486" customFormat="1">
      <c r="A884" s="1561"/>
      <c r="B884" s="1562"/>
      <c r="C884" s="1563"/>
      <c r="D884" s="1564"/>
      <c r="E884" s="1565"/>
      <c r="F884" s="1566"/>
    </row>
    <row r="885" spans="1:6" s="1486" customFormat="1">
      <c r="A885" s="1561"/>
      <c r="B885" s="1562"/>
      <c r="C885" s="1563"/>
      <c r="D885" s="1564"/>
      <c r="E885" s="1565"/>
      <c r="F885" s="1566"/>
    </row>
    <row r="886" spans="1:6" s="1486" customFormat="1">
      <c r="A886" s="1561"/>
      <c r="B886" s="1562"/>
      <c r="C886" s="1563"/>
      <c r="D886" s="1564"/>
      <c r="E886" s="1565"/>
      <c r="F886" s="1566"/>
    </row>
    <row r="887" spans="1:6" s="1486" customFormat="1">
      <c r="A887" s="1561"/>
      <c r="B887" s="1562"/>
      <c r="C887" s="1563"/>
      <c r="D887" s="1564"/>
      <c r="E887" s="1565"/>
      <c r="F887" s="1566"/>
    </row>
    <row r="888" spans="1:6" s="1486" customFormat="1">
      <c r="A888" s="1561"/>
      <c r="B888" s="1562"/>
      <c r="C888" s="1563"/>
      <c r="D888" s="1564"/>
      <c r="E888" s="1565"/>
      <c r="F888" s="1566"/>
    </row>
    <row r="889" spans="1:6" s="1486" customFormat="1">
      <c r="A889" s="1561"/>
      <c r="B889" s="1562"/>
      <c r="C889" s="1563"/>
      <c r="D889" s="1564"/>
      <c r="E889" s="1565"/>
      <c r="F889" s="1566"/>
    </row>
    <row r="890" spans="1:6" s="1486" customFormat="1">
      <c r="A890" s="1561"/>
      <c r="B890" s="1562"/>
      <c r="C890" s="1563"/>
      <c r="D890" s="1564"/>
      <c r="E890" s="1565"/>
      <c r="F890" s="1566"/>
    </row>
    <row r="891" spans="1:6" s="1486" customFormat="1">
      <c r="A891" s="1561"/>
      <c r="B891" s="1562"/>
      <c r="C891" s="1563"/>
      <c r="D891" s="1564"/>
      <c r="E891" s="1565"/>
      <c r="F891" s="1566"/>
    </row>
    <row r="892" spans="1:6" s="1486" customFormat="1">
      <c r="A892" s="1561"/>
      <c r="B892" s="1562"/>
      <c r="C892" s="1563"/>
      <c r="D892" s="1564"/>
      <c r="E892" s="1565"/>
      <c r="F892" s="1566"/>
    </row>
    <row r="893" spans="1:6" s="1486" customFormat="1">
      <c r="A893" s="1561"/>
      <c r="B893" s="1562"/>
      <c r="C893" s="1563"/>
      <c r="D893" s="1564"/>
      <c r="E893" s="1565"/>
      <c r="F893" s="1566"/>
    </row>
    <row r="894" spans="1:6" s="1486" customFormat="1">
      <c r="A894" s="1561"/>
      <c r="B894" s="1562"/>
      <c r="C894" s="1563"/>
      <c r="D894" s="1564"/>
      <c r="E894" s="1565"/>
      <c r="F894" s="1566"/>
    </row>
    <row r="895" spans="1:6" s="1486" customFormat="1">
      <c r="A895" s="1561"/>
      <c r="B895" s="1562"/>
      <c r="C895" s="1563"/>
      <c r="D895" s="1564"/>
      <c r="E895" s="1565"/>
      <c r="F895" s="1566"/>
    </row>
    <row r="896" spans="1:6" s="1486" customFormat="1">
      <c r="A896" s="1561"/>
      <c r="B896" s="1562"/>
      <c r="C896" s="1563"/>
      <c r="D896" s="1564"/>
      <c r="E896" s="1565"/>
      <c r="F896" s="1566"/>
    </row>
    <row r="897" spans="1:6" s="1486" customFormat="1">
      <c r="A897" s="1561"/>
      <c r="B897" s="1562"/>
      <c r="C897" s="1563"/>
      <c r="D897" s="1564"/>
      <c r="E897" s="1565"/>
      <c r="F897" s="1566"/>
    </row>
    <row r="898" spans="1:6" s="1486" customFormat="1">
      <c r="A898" s="1561"/>
      <c r="B898" s="1562"/>
      <c r="C898" s="1563"/>
      <c r="D898" s="1564"/>
      <c r="E898" s="1565"/>
      <c r="F898" s="1566"/>
    </row>
    <row r="899" spans="1:6" s="1486" customFormat="1">
      <c r="A899" s="1561"/>
      <c r="B899" s="1562"/>
      <c r="C899" s="1563"/>
      <c r="D899" s="1564"/>
      <c r="E899" s="1565"/>
      <c r="F899" s="1566"/>
    </row>
    <row r="900" spans="1:6" s="1486" customFormat="1">
      <c r="A900" s="1561"/>
      <c r="B900" s="1562"/>
      <c r="C900" s="1563"/>
      <c r="D900" s="1564"/>
      <c r="E900" s="1565"/>
      <c r="F900" s="1566"/>
    </row>
    <row r="901" spans="1:6" s="1486" customFormat="1">
      <c r="A901" s="1561"/>
      <c r="B901" s="1562"/>
      <c r="C901" s="1563"/>
      <c r="D901" s="1564"/>
      <c r="E901" s="1565"/>
      <c r="F901" s="1566"/>
    </row>
    <row r="902" spans="1:6" s="1486" customFormat="1">
      <c r="A902" s="1561"/>
      <c r="B902" s="1562"/>
      <c r="C902" s="1563"/>
      <c r="D902" s="1564"/>
      <c r="E902" s="1565"/>
      <c r="F902" s="1566"/>
    </row>
    <row r="903" spans="1:6" s="1486" customFormat="1">
      <c r="A903" s="1561"/>
      <c r="B903" s="1562"/>
      <c r="C903" s="1563"/>
      <c r="D903" s="1564"/>
      <c r="E903" s="1565"/>
      <c r="F903" s="1566"/>
    </row>
    <row r="904" spans="1:6" s="1486" customFormat="1">
      <c r="A904" s="1561"/>
      <c r="B904" s="1562"/>
      <c r="C904" s="1563"/>
      <c r="D904" s="1564"/>
      <c r="E904" s="1565"/>
      <c r="F904" s="1566"/>
    </row>
    <row r="905" spans="1:6" s="1486" customFormat="1">
      <c r="A905" s="1561"/>
      <c r="B905" s="1562"/>
      <c r="C905" s="1563"/>
      <c r="D905" s="1564"/>
      <c r="E905" s="1565"/>
      <c r="F905" s="1566"/>
    </row>
    <row r="906" spans="1:6" s="1486" customFormat="1">
      <c r="A906" s="1561"/>
      <c r="B906" s="1562"/>
      <c r="C906" s="1563"/>
      <c r="D906" s="1564"/>
      <c r="E906" s="1565"/>
      <c r="F906" s="1566"/>
    </row>
    <row r="907" spans="1:6" s="1486" customFormat="1">
      <c r="A907" s="1561"/>
      <c r="B907" s="1562"/>
      <c r="C907" s="1563"/>
      <c r="D907" s="1564"/>
      <c r="E907" s="1565"/>
      <c r="F907" s="1566"/>
    </row>
    <row r="908" spans="1:6" s="1486" customFormat="1">
      <c r="A908" s="1561"/>
      <c r="B908" s="1562"/>
      <c r="C908" s="1563"/>
      <c r="D908" s="1564"/>
      <c r="E908" s="1565"/>
      <c r="F908" s="1566"/>
    </row>
    <row r="909" spans="1:6" s="1486" customFormat="1">
      <c r="A909" s="1561"/>
      <c r="B909" s="1562"/>
      <c r="C909" s="1563"/>
      <c r="D909" s="1564"/>
      <c r="E909" s="1565"/>
      <c r="F909" s="1566"/>
    </row>
    <row r="910" spans="1:6" s="1486" customFormat="1">
      <c r="A910" s="1561"/>
      <c r="B910" s="1562"/>
      <c r="C910" s="1563"/>
      <c r="D910" s="1564"/>
      <c r="E910" s="1565"/>
      <c r="F910" s="1566"/>
    </row>
    <row r="911" spans="1:6" s="1486" customFormat="1">
      <c r="A911" s="1561"/>
      <c r="B911" s="1562"/>
      <c r="C911" s="1563"/>
      <c r="D911" s="1564"/>
      <c r="E911" s="1565"/>
      <c r="F911" s="1566"/>
    </row>
    <row r="912" spans="1:6" s="1486" customFormat="1">
      <c r="A912" s="1561"/>
      <c r="B912" s="1562"/>
      <c r="C912" s="1563"/>
      <c r="D912" s="1564"/>
      <c r="E912" s="1565"/>
      <c r="F912" s="1566"/>
    </row>
    <row r="913" spans="1:6" s="1486" customFormat="1">
      <c r="A913" s="1561"/>
      <c r="B913" s="1562"/>
      <c r="C913" s="1563"/>
      <c r="D913" s="1564"/>
      <c r="E913" s="1565"/>
      <c r="F913" s="1566"/>
    </row>
    <row r="914" spans="1:6" s="1486" customFormat="1">
      <c r="A914" s="1561"/>
      <c r="B914" s="1562"/>
      <c r="C914" s="1563"/>
      <c r="D914" s="1564"/>
      <c r="E914" s="1565"/>
      <c r="F914" s="1566"/>
    </row>
    <row r="915" spans="1:6" s="1486" customFormat="1">
      <c r="A915" s="1561"/>
      <c r="B915" s="1562"/>
      <c r="C915" s="1563"/>
      <c r="D915" s="1564"/>
      <c r="E915" s="1565"/>
      <c r="F915" s="1566"/>
    </row>
    <row r="916" spans="1:6" s="1486" customFormat="1">
      <c r="A916" s="1561"/>
      <c r="B916" s="1562"/>
      <c r="C916" s="1563"/>
      <c r="D916" s="1564"/>
      <c r="E916" s="1565"/>
      <c r="F916" s="1566"/>
    </row>
    <row r="917" spans="1:6" s="1486" customFormat="1">
      <c r="A917" s="1561"/>
      <c r="B917" s="1562"/>
      <c r="C917" s="1563"/>
      <c r="D917" s="1564"/>
      <c r="E917" s="1565"/>
      <c r="F917" s="1566"/>
    </row>
    <row r="918" spans="1:6" s="1486" customFormat="1">
      <c r="A918" s="1561"/>
      <c r="B918" s="1562"/>
      <c r="C918" s="1563"/>
      <c r="D918" s="1564"/>
      <c r="E918" s="1565"/>
      <c r="F918" s="1566"/>
    </row>
    <row r="919" spans="1:6" s="1486" customFormat="1">
      <c r="A919" s="1561"/>
      <c r="B919" s="1562"/>
      <c r="C919" s="1563"/>
      <c r="D919" s="1564"/>
      <c r="E919" s="1565"/>
      <c r="F919" s="1566"/>
    </row>
    <row r="920" spans="1:6" s="1486" customFormat="1">
      <c r="A920" s="1561"/>
      <c r="B920" s="1562"/>
      <c r="C920" s="1563"/>
      <c r="D920" s="1564"/>
      <c r="E920" s="1565"/>
      <c r="F920" s="1566"/>
    </row>
    <row r="921" spans="1:6" s="1486" customFormat="1">
      <c r="A921" s="1561"/>
      <c r="B921" s="1562"/>
      <c r="C921" s="1563"/>
      <c r="D921" s="1564"/>
      <c r="E921" s="1565"/>
      <c r="F921" s="1566"/>
    </row>
    <row r="922" spans="1:6" s="1486" customFormat="1">
      <c r="A922" s="1561"/>
      <c r="B922" s="1562"/>
      <c r="C922" s="1563"/>
      <c r="D922" s="1564"/>
      <c r="E922" s="1565"/>
      <c r="F922" s="1566"/>
    </row>
    <row r="923" spans="1:6" s="1486" customFormat="1">
      <c r="A923" s="1561"/>
      <c r="B923" s="1562"/>
      <c r="C923" s="1563"/>
      <c r="D923" s="1564"/>
      <c r="E923" s="1565"/>
      <c r="F923" s="1566"/>
    </row>
    <row r="924" spans="1:6" s="1486" customFormat="1">
      <c r="A924" s="1561"/>
      <c r="B924" s="1562"/>
      <c r="C924" s="1563"/>
      <c r="D924" s="1564"/>
      <c r="E924" s="1565"/>
      <c r="F924" s="1566"/>
    </row>
    <row r="925" spans="1:6" s="1486" customFormat="1">
      <c r="A925" s="1561"/>
      <c r="B925" s="1562"/>
      <c r="C925" s="1563"/>
      <c r="D925" s="1564"/>
      <c r="E925" s="1565"/>
      <c r="F925" s="1566"/>
    </row>
    <row r="926" spans="1:6" s="1486" customFormat="1">
      <c r="A926" s="1561"/>
      <c r="B926" s="1562"/>
      <c r="C926" s="1563"/>
      <c r="D926" s="1564"/>
      <c r="E926" s="1565"/>
      <c r="F926" s="1566"/>
    </row>
    <row r="927" spans="1:6" s="1486" customFormat="1">
      <c r="A927" s="1561"/>
      <c r="B927" s="1562"/>
      <c r="C927" s="1563"/>
      <c r="D927" s="1564"/>
      <c r="E927" s="1565"/>
      <c r="F927" s="1566"/>
    </row>
    <row r="928" spans="1:6" s="1486" customFormat="1">
      <c r="A928" s="1561"/>
      <c r="B928" s="1562"/>
      <c r="C928" s="1563"/>
      <c r="D928" s="1564"/>
      <c r="E928" s="1565"/>
      <c r="F928" s="1566"/>
    </row>
    <row r="929" spans="1:6" s="1486" customFormat="1">
      <c r="A929" s="1561"/>
      <c r="B929" s="1562"/>
      <c r="C929" s="1563"/>
      <c r="D929" s="1564"/>
      <c r="E929" s="1565"/>
      <c r="F929" s="1566"/>
    </row>
    <row r="930" spans="1:6" s="1486" customFormat="1">
      <c r="A930" s="1561"/>
      <c r="B930" s="1562"/>
      <c r="C930" s="1563"/>
      <c r="D930" s="1564"/>
      <c r="E930" s="1565"/>
      <c r="F930" s="1566"/>
    </row>
    <row r="931" spans="1:6" s="1486" customFormat="1">
      <c r="A931" s="1561"/>
      <c r="B931" s="1562"/>
      <c r="C931" s="1563"/>
      <c r="D931" s="1564"/>
      <c r="E931" s="1565"/>
      <c r="F931" s="1566"/>
    </row>
    <row r="932" spans="1:6" s="1486" customFormat="1">
      <c r="A932" s="1561"/>
      <c r="B932" s="1562"/>
      <c r="C932" s="1563"/>
      <c r="D932" s="1564"/>
      <c r="E932" s="1565"/>
      <c r="F932" s="1566"/>
    </row>
    <row r="933" spans="1:6" s="1486" customFormat="1">
      <c r="A933" s="1561"/>
      <c r="B933" s="1562"/>
      <c r="C933" s="1563"/>
      <c r="D933" s="1564"/>
      <c r="E933" s="1565"/>
      <c r="F933" s="1566"/>
    </row>
    <row r="934" spans="1:6" s="1486" customFormat="1">
      <c r="A934" s="1561"/>
      <c r="B934" s="1562"/>
      <c r="C934" s="1563"/>
      <c r="D934" s="1564"/>
      <c r="E934" s="1565"/>
      <c r="F934" s="1566"/>
    </row>
    <row r="935" spans="1:6" s="1486" customFormat="1">
      <c r="A935" s="1561"/>
      <c r="B935" s="1562"/>
      <c r="C935" s="1563"/>
      <c r="D935" s="1564"/>
      <c r="E935" s="1565"/>
      <c r="F935" s="1566"/>
    </row>
    <row r="936" spans="1:6" s="1486" customFormat="1">
      <c r="A936" s="1561"/>
      <c r="B936" s="1562"/>
      <c r="C936" s="1563"/>
      <c r="D936" s="1564"/>
      <c r="E936" s="1565"/>
      <c r="F936" s="1566"/>
    </row>
    <row r="937" spans="1:6" s="1486" customFormat="1">
      <c r="A937" s="1561"/>
      <c r="B937" s="1562"/>
      <c r="C937" s="1563"/>
      <c r="D937" s="1564"/>
      <c r="E937" s="1565"/>
      <c r="F937" s="1566"/>
    </row>
    <row r="938" spans="1:6" s="1486" customFormat="1">
      <c r="A938" s="1561"/>
      <c r="B938" s="1562"/>
      <c r="C938" s="1563"/>
      <c r="D938" s="1564"/>
      <c r="E938" s="1565"/>
      <c r="F938" s="1566"/>
    </row>
    <row r="939" spans="1:6" s="1486" customFormat="1">
      <c r="A939" s="1561"/>
      <c r="B939" s="1562"/>
      <c r="C939" s="1563"/>
      <c r="D939" s="1564"/>
      <c r="E939" s="1565"/>
      <c r="F939" s="1566"/>
    </row>
    <row r="940" spans="1:6" s="1486" customFormat="1">
      <c r="A940" s="1561"/>
      <c r="B940" s="1562"/>
      <c r="C940" s="1563"/>
      <c r="D940" s="1564"/>
      <c r="E940" s="1565"/>
      <c r="F940" s="1566"/>
    </row>
    <row r="941" spans="1:6" s="1486" customFormat="1">
      <c r="A941" s="1561"/>
      <c r="B941" s="1562"/>
      <c r="C941" s="1563"/>
      <c r="D941" s="1564"/>
      <c r="E941" s="1565"/>
      <c r="F941" s="1566"/>
    </row>
    <row r="942" spans="1:6" s="1486" customFormat="1">
      <c r="A942" s="1561"/>
      <c r="B942" s="1562"/>
      <c r="C942" s="1563"/>
      <c r="D942" s="1564"/>
      <c r="E942" s="1565"/>
      <c r="F942" s="1566"/>
    </row>
    <row r="943" spans="1:6" s="1486" customFormat="1">
      <c r="A943" s="1561"/>
      <c r="B943" s="1562"/>
      <c r="C943" s="1563"/>
      <c r="D943" s="1564"/>
      <c r="E943" s="1565"/>
      <c r="F943" s="1566"/>
    </row>
    <row r="944" spans="1:6" s="1486" customFormat="1">
      <c r="A944" s="1561"/>
      <c r="B944" s="1562"/>
      <c r="C944" s="1563"/>
      <c r="D944" s="1564"/>
      <c r="E944" s="1565"/>
      <c r="F944" s="1566"/>
    </row>
    <row r="945" spans="1:6" s="1486" customFormat="1">
      <c r="A945" s="1561"/>
      <c r="B945" s="1562"/>
      <c r="C945" s="1563"/>
      <c r="D945" s="1564"/>
      <c r="E945" s="1565"/>
      <c r="F945" s="1566"/>
    </row>
    <row r="946" spans="1:6" s="1486" customFormat="1">
      <c r="A946" s="1561"/>
      <c r="B946" s="1562"/>
      <c r="C946" s="1563"/>
      <c r="D946" s="1564"/>
      <c r="E946" s="1565"/>
      <c r="F946" s="1566"/>
    </row>
    <row r="947" spans="1:6" s="1486" customFormat="1">
      <c r="A947" s="1561"/>
      <c r="B947" s="1562"/>
      <c r="C947" s="1563"/>
      <c r="D947" s="1564"/>
      <c r="E947" s="1565"/>
      <c r="F947" s="1566"/>
    </row>
    <row r="948" spans="1:6" s="1486" customFormat="1">
      <c r="A948" s="1561"/>
      <c r="B948" s="1562"/>
      <c r="C948" s="1563"/>
      <c r="D948" s="1564"/>
      <c r="E948" s="1565"/>
      <c r="F948" s="1566"/>
    </row>
    <row r="949" spans="1:6" s="1486" customFormat="1">
      <c r="A949" s="1561"/>
      <c r="B949" s="1562"/>
      <c r="C949" s="1563"/>
      <c r="D949" s="1564"/>
      <c r="E949" s="1565"/>
      <c r="F949" s="1566"/>
    </row>
    <row r="950" spans="1:6" s="1486" customFormat="1">
      <c r="A950" s="1561"/>
      <c r="B950" s="1562"/>
      <c r="C950" s="1563"/>
      <c r="D950" s="1564"/>
      <c r="E950" s="1565"/>
      <c r="F950" s="1566"/>
    </row>
    <row r="951" spans="1:6" s="1486" customFormat="1">
      <c r="A951" s="1561"/>
      <c r="B951" s="1562"/>
      <c r="C951" s="1563"/>
      <c r="D951" s="1564"/>
      <c r="E951" s="1565"/>
      <c r="F951" s="1566"/>
    </row>
    <row r="952" spans="1:6" s="1486" customFormat="1">
      <c r="A952" s="1561"/>
      <c r="B952" s="1562"/>
      <c r="C952" s="1563"/>
      <c r="D952" s="1564"/>
      <c r="E952" s="1565"/>
      <c r="F952" s="1566"/>
    </row>
    <row r="953" spans="1:6" s="1486" customFormat="1">
      <c r="A953" s="1561"/>
      <c r="B953" s="1562"/>
      <c r="C953" s="1563"/>
      <c r="D953" s="1564"/>
      <c r="E953" s="1565"/>
      <c r="F953" s="1566"/>
    </row>
    <row r="954" spans="1:6" s="1486" customFormat="1">
      <c r="A954" s="1561"/>
      <c r="B954" s="1562"/>
      <c r="C954" s="1563"/>
      <c r="D954" s="1564"/>
      <c r="E954" s="1565"/>
      <c r="F954" s="1566"/>
    </row>
    <row r="955" spans="1:6" s="1486" customFormat="1">
      <c r="A955" s="1561"/>
      <c r="B955" s="1562"/>
      <c r="C955" s="1563"/>
      <c r="D955" s="1564"/>
      <c r="E955" s="1565"/>
      <c r="F955" s="1566"/>
    </row>
    <row r="956" spans="1:6" s="1486" customFormat="1">
      <c r="A956" s="1561"/>
      <c r="B956" s="1562"/>
      <c r="C956" s="1563"/>
      <c r="D956" s="1564"/>
      <c r="E956" s="1565"/>
      <c r="F956" s="1566"/>
    </row>
    <row r="957" spans="1:6" s="1486" customFormat="1">
      <c r="A957" s="1561"/>
      <c r="B957" s="1562"/>
      <c r="C957" s="1563"/>
      <c r="D957" s="1564"/>
      <c r="E957" s="1565"/>
      <c r="F957" s="1566"/>
    </row>
    <row r="958" spans="1:6" s="1486" customFormat="1">
      <c r="A958" s="1561"/>
      <c r="B958" s="1562"/>
      <c r="C958" s="1563"/>
      <c r="D958" s="1564"/>
      <c r="E958" s="1565"/>
      <c r="F958" s="1566"/>
    </row>
    <row r="959" spans="1:6" s="1486" customFormat="1">
      <c r="A959" s="1561"/>
      <c r="B959" s="1562"/>
      <c r="C959" s="1563"/>
      <c r="D959" s="1564"/>
      <c r="E959" s="1565"/>
      <c r="F959" s="1566"/>
    </row>
    <row r="960" spans="1:6" s="1486" customFormat="1">
      <c r="A960" s="1561"/>
      <c r="B960" s="1562"/>
      <c r="C960" s="1563"/>
      <c r="D960" s="1564"/>
      <c r="E960" s="1565"/>
      <c r="F960" s="1566"/>
    </row>
    <row r="961" spans="1:6" s="1486" customFormat="1">
      <c r="A961" s="1561"/>
      <c r="B961" s="1562"/>
      <c r="C961" s="1563"/>
      <c r="D961" s="1564"/>
      <c r="E961" s="1565"/>
      <c r="F961" s="1566"/>
    </row>
    <row r="962" spans="1:6" s="1486" customFormat="1">
      <c r="A962" s="1561"/>
      <c r="B962" s="1562"/>
      <c r="C962" s="1563"/>
      <c r="D962" s="1564"/>
      <c r="E962" s="1565"/>
      <c r="F962" s="1566"/>
    </row>
    <row r="963" spans="1:6" s="1486" customFormat="1">
      <c r="A963" s="1561"/>
      <c r="B963" s="1562"/>
      <c r="C963" s="1563"/>
      <c r="D963" s="1564"/>
      <c r="E963" s="1565"/>
      <c r="F963" s="1566"/>
    </row>
    <row r="964" spans="1:6" s="1486" customFormat="1">
      <c r="A964" s="1561"/>
      <c r="B964" s="1562"/>
      <c r="C964" s="1563"/>
      <c r="D964" s="1564"/>
      <c r="E964" s="1565"/>
      <c r="F964" s="1566"/>
    </row>
    <row r="965" spans="1:6" s="1486" customFormat="1">
      <c r="A965" s="1561"/>
      <c r="B965" s="1562"/>
      <c r="C965" s="1563"/>
      <c r="D965" s="1564"/>
      <c r="E965" s="1565"/>
      <c r="F965" s="1566"/>
    </row>
    <row r="966" spans="1:6" s="1486" customFormat="1">
      <c r="A966" s="1561"/>
      <c r="B966" s="1562"/>
      <c r="C966" s="1563"/>
      <c r="D966" s="1564"/>
      <c r="E966" s="1565"/>
      <c r="F966" s="1566"/>
    </row>
    <row r="967" spans="1:6" s="1486" customFormat="1">
      <c r="A967" s="1561"/>
      <c r="B967" s="1562"/>
      <c r="C967" s="1563"/>
      <c r="D967" s="1564"/>
      <c r="E967" s="1565"/>
      <c r="F967" s="1566"/>
    </row>
    <row r="968" spans="1:6" s="1486" customFormat="1">
      <c r="A968" s="1561"/>
      <c r="B968" s="1562"/>
      <c r="C968" s="1563"/>
      <c r="D968" s="1564"/>
      <c r="E968" s="1565"/>
      <c r="F968" s="1566"/>
    </row>
    <row r="969" spans="1:6" s="1486" customFormat="1">
      <c r="A969" s="1561"/>
      <c r="B969" s="1562"/>
      <c r="C969" s="1563"/>
      <c r="D969" s="1564"/>
      <c r="E969" s="1565"/>
      <c r="F969" s="1566"/>
    </row>
    <row r="970" spans="1:6" s="1486" customFormat="1">
      <c r="A970" s="1561"/>
      <c r="B970" s="1562"/>
      <c r="C970" s="1563"/>
      <c r="D970" s="1564"/>
      <c r="E970" s="1565"/>
      <c r="F970" s="1566"/>
    </row>
    <row r="971" spans="1:6" s="1486" customFormat="1">
      <c r="A971" s="1561"/>
      <c r="B971" s="1562"/>
      <c r="C971" s="1563"/>
      <c r="D971" s="1564"/>
      <c r="E971" s="1565"/>
      <c r="F971" s="1566"/>
    </row>
    <row r="972" spans="1:6" s="1486" customFormat="1">
      <c r="A972" s="1561"/>
      <c r="B972" s="1562"/>
      <c r="C972" s="1563"/>
      <c r="D972" s="1564"/>
      <c r="E972" s="1565"/>
      <c r="F972" s="1566"/>
    </row>
    <row r="973" spans="1:6" s="1486" customFormat="1">
      <c r="A973" s="1561"/>
      <c r="B973" s="1562"/>
      <c r="C973" s="1563"/>
      <c r="D973" s="1564"/>
      <c r="E973" s="1565"/>
      <c r="F973" s="1566"/>
    </row>
    <row r="974" spans="1:6" s="1486" customFormat="1">
      <c r="A974" s="1561"/>
      <c r="B974" s="1562"/>
      <c r="C974" s="1563"/>
      <c r="D974" s="1564"/>
      <c r="E974" s="1565"/>
      <c r="F974" s="1566"/>
    </row>
    <row r="975" spans="1:6" s="1486" customFormat="1">
      <c r="A975" s="1561"/>
      <c r="B975" s="1562"/>
      <c r="C975" s="1563"/>
      <c r="D975" s="1564"/>
      <c r="E975" s="1565"/>
      <c r="F975" s="1566"/>
    </row>
    <row r="976" spans="1:6" s="1486" customFormat="1">
      <c r="A976" s="1561"/>
      <c r="B976" s="1562"/>
      <c r="C976" s="1563"/>
      <c r="D976" s="1564"/>
      <c r="E976" s="1565"/>
      <c r="F976" s="1566"/>
    </row>
    <row r="977" spans="1:6" s="1486" customFormat="1">
      <c r="A977" s="1561"/>
      <c r="B977" s="1562"/>
      <c r="C977" s="1563"/>
      <c r="D977" s="1564"/>
      <c r="E977" s="1565"/>
      <c r="F977" s="1566"/>
    </row>
    <row r="978" spans="1:6" s="1486" customFormat="1">
      <c r="A978" s="1561"/>
      <c r="B978" s="1562"/>
      <c r="C978" s="1563"/>
      <c r="D978" s="1564"/>
      <c r="E978" s="1565"/>
      <c r="F978" s="1566"/>
    </row>
    <row r="979" spans="1:6" s="1486" customFormat="1">
      <c r="A979" s="1561"/>
      <c r="B979" s="1562"/>
      <c r="C979" s="1563"/>
      <c r="D979" s="1564"/>
      <c r="E979" s="1565"/>
      <c r="F979" s="1566"/>
    </row>
    <row r="980" spans="1:6" s="1486" customFormat="1">
      <c r="A980" s="1561"/>
      <c r="B980" s="1562"/>
      <c r="C980" s="1563"/>
      <c r="D980" s="1564"/>
      <c r="E980" s="1565"/>
      <c r="F980" s="1566"/>
    </row>
    <row r="981" spans="1:6" s="1486" customFormat="1">
      <c r="A981" s="1561"/>
      <c r="B981" s="1562"/>
      <c r="C981" s="1563"/>
      <c r="D981" s="1564"/>
      <c r="E981" s="1565"/>
      <c r="F981" s="1566"/>
    </row>
    <row r="982" spans="1:6" s="1486" customFormat="1">
      <c r="A982" s="1561"/>
      <c r="B982" s="1562"/>
      <c r="C982" s="1563"/>
      <c r="D982" s="1564"/>
      <c r="E982" s="1565"/>
      <c r="F982" s="1566"/>
    </row>
    <row r="983" spans="1:6" s="1486" customFormat="1">
      <c r="A983" s="1561"/>
      <c r="B983" s="1562"/>
      <c r="C983" s="1563"/>
      <c r="D983" s="1564"/>
      <c r="E983" s="1565"/>
      <c r="F983" s="1566"/>
    </row>
    <row r="984" spans="1:6" s="1486" customFormat="1">
      <c r="A984" s="1561"/>
      <c r="B984" s="1562"/>
      <c r="C984" s="1563"/>
      <c r="D984" s="1564"/>
      <c r="E984" s="1565"/>
      <c r="F984" s="1566"/>
    </row>
    <row r="985" spans="1:6" s="1486" customFormat="1">
      <c r="A985" s="1561"/>
      <c r="B985" s="1562"/>
      <c r="C985" s="1563"/>
      <c r="D985" s="1564"/>
      <c r="E985" s="1565"/>
      <c r="F985" s="1566"/>
    </row>
    <row r="986" spans="1:6" s="1486" customFormat="1">
      <c r="A986" s="1561"/>
      <c r="B986" s="1562"/>
      <c r="C986" s="1563"/>
      <c r="D986" s="1564"/>
      <c r="E986" s="1565"/>
      <c r="F986" s="1566"/>
    </row>
    <row r="987" spans="1:6" s="1486" customFormat="1">
      <c r="A987" s="1561"/>
      <c r="B987" s="1562"/>
      <c r="C987" s="1563"/>
      <c r="D987" s="1564"/>
      <c r="E987" s="1565"/>
      <c r="F987" s="1566"/>
    </row>
    <row r="988" spans="1:6" s="1486" customFormat="1">
      <c r="A988" s="1561"/>
      <c r="B988" s="1562"/>
      <c r="C988" s="1563"/>
      <c r="D988" s="1564"/>
      <c r="E988" s="1565"/>
      <c r="F988" s="1566"/>
    </row>
    <row r="989" spans="1:6" s="1486" customFormat="1">
      <c r="A989" s="1561"/>
      <c r="B989" s="1562"/>
      <c r="C989" s="1563"/>
      <c r="D989" s="1564"/>
      <c r="E989" s="1565"/>
      <c r="F989" s="1566"/>
    </row>
    <row r="990" spans="1:6" s="1486" customFormat="1">
      <c r="A990" s="1561"/>
      <c r="B990" s="1562"/>
      <c r="C990" s="1563"/>
      <c r="D990" s="1564"/>
      <c r="E990" s="1565"/>
      <c r="F990" s="1566"/>
    </row>
    <row r="991" spans="1:6" s="1486" customFormat="1">
      <c r="A991" s="1561"/>
      <c r="B991" s="1562"/>
      <c r="C991" s="1563"/>
      <c r="D991" s="1564"/>
      <c r="E991" s="1565"/>
      <c r="F991" s="1566"/>
    </row>
    <row r="992" spans="1:6" s="1486" customFormat="1">
      <c r="A992" s="1561"/>
      <c r="B992" s="1562"/>
      <c r="C992" s="1563"/>
      <c r="D992" s="1564"/>
      <c r="E992" s="1565"/>
      <c r="F992" s="1566"/>
    </row>
    <row r="993" spans="1:6" s="1486" customFormat="1">
      <c r="A993" s="1561"/>
      <c r="B993" s="1562"/>
      <c r="C993" s="1563"/>
      <c r="D993" s="1564"/>
      <c r="E993" s="1565"/>
      <c r="F993" s="1566"/>
    </row>
    <row r="994" spans="1:6" s="1486" customFormat="1">
      <c r="A994" s="1561"/>
      <c r="B994" s="1562"/>
      <c r="C994" s="1563"/>
      <c r="D994" s="1564"/>
      <c r="E994" s="1565"/>
      <c r="F994" s="1566"/>
    </row>
    <row r="995" spans="1:6" s="1486" customFormat="1">
      <c r="A995" s="1561"/>
      <c r="B995" s="1562"/>
      <c r="C995" s="1563"/>
      <c r="D995" s="1564"/>
      <c r="E995" s="1565"/>
      <c r="F995" s="1566"/>
    </row>
    <row r="996" spans="1:6" s="1486" customFormat="1">
      <c r="A996" s="1561"/>
      <c r="B996" s="1562"/>
      <c r="C996" s="1563"/>
      <c r="D996" s="1564"/>
      <c r="E996" s="1565"/>
      <c r="F996" s="1566"/>
    </row>
    <row r="997" spans="1:6" s="1486" customFormat="1">
      <c r="A997" s="1561"/>
      <c r="B997" s="1562"/>
      <c r="C997" s="1563"/>
      <c r="D997" s="1564"/>
      <c r="E997" s="1565"/>
      <c r="F997" s="1566"/>
    </row>
    <row r="998" spans="1:6" s="1486" customFormat="1">
      <c r="A998" s="1561"/>
      <c r="B998" s="1562"/>
      <c r="C998" s="1563"/>
      <c r="D998" s="1564"/>
      <c r="E998" s="1565"/>
      <c r="F998" s="1566"/>
    </row>
    <row r="999" spans="1:6" s="1486" customFormat="1">
      <c r="A999" s="1561"/>
      <c r="B999" s="1562"/>
      <c r="C999" s="1563"/>
      <c r="D999" s="1564"/>
      <c r="E999" s="1565"/>
      <c r="F999" s="1566"/>
    </row>
    <row r="1000" spans="1:6" s="1486" customFormat="1">
      <c r="A1000" s="1561"/>
      <c r="B1000" s="1562"/>
      <c r="C1000" s="1563"/>
      <c r="D1000" s="1564"/>
      <c r="E1000" s="1565"/>
      <c r="F1000" s="1566"/>
    </row>
    <row r="1001" spans="1:6" s="1486" customFormat="1">
      <c r="A1001" s="1561"/>
      <c r="B1001" s="1562"/>
      <c r="C1001" s="1563"/>
      <c r="D1001" s="1564"/>
      <c r="E1001" s="1565"/>
      <c r="F1001" s="1566"/>
    </row>
    <row r="1002" spans="1:6" s="1486" customFormat="1">
      <c r="A1002" s="1561"/>
      <c r="B1002" s="1562"/>
      <c r="C1002" s="1563"/>
      <c r="D1002" s="1564"/>
      <c r="E1002" s="1565"/>
      <c r="F1002" s="1566"/>
    </row>
    <row r="1003" spans="1:6" s="1486" customFormat="1">
      <c r="A1003" s="1561"/>
      <c r="B1003" s="1562"/>
      <c r="C1003" s="1563"/>
      <c r="D1003" s="1564"/>
      <c r="E1003" s="1565"/>
      <c r="F1003" s="1566"/>
    </row>
    <row r="1004" spans="1:6" s="1486" customFormat="1">
      <c r="A1004" s="1561"/>
      <c r="B1004" s="1562"/>
      <c r="C1004" s="1563"/>
      <c r="D1004" s="1564"/>
      <c r="E1004" s="1565"/>
      <c r="F1004" s="1566"/>
    </row>
    <row r="1005" spans="1:6" s="1486" customFormat="1">
      <c r="A1005" s="1561"/>
      <c r="B1005" s="1562"/>
      <c r="C1005" s="1563"/>
      <c r="D1005" s="1564"/>
      <c r="E1005" s="1565"/>
      <c r="F1005" s="1566"/>
    </row>
    <row r="1006" spans="1:6" s="1486" customFormat="1">
      <c r="A1006" s="1561"/>
      <c r="B1006" s="1562"/>
      <c r="C1006" s="1563"/>
      <c r="D1006" s="1564"/>
      <c r="E1006" s="1565"/>
      <c r="F1006" s="1566"/>
    </row>
    <row r="1007" spans="1:6" s="1486" customFormat="1">
      <c r="A1007" s="1561"/>
      <c r="B1007" s="1562"/>
      <c r="C1007" s="1563"/>
      <c r="D1007" s="1564"/>
      <c r="E1007" s="1565"/>
      <c r="F1007" s="1566"/>
    </row>
    <row r="1008" spans="1:6" s="1486" customFormat="1">
      <c r="A1008" s="1561"/>
      <c r="B1008" s="1562"/>
      <c r="C1008" s="1563"/>
      <c r="D1008" s="1564"/>
      <c r="E1008" s="1565"/>
      <c r="F1008" s="1566"/>
    </row>
    <row r="1009" spans="1:6" s="1486" customFormat="1">
      <c r="A1009" s="1561"/>
      <c r="B1009" s="1562"/>
      <c r="C1009" s="1563"/>
      <c r="D1009" s="1564"/>
      <c r="E1009" s="1565"/>
      <c r="F1009" s="1566"/>
    </row>
    <row r="1010" spans="1:6" s="1486" customFormat="1">
      <c r="A1010" s="1561"/>
      <c r="B1010" s="1562"/>
      <c r="C1010" s="1563"/>
      <c r="D1010" s="1564"/>
      <c r="E1010" s="1565"/>
      <c r="F1010" s="1566"/>
    </row>
    <row r="1011" spans="1:6" s="1486" customFormat="1">
      <c r="A1011" s="1561"/>
      <c r="B1011" s="1562"/>
      <c r="C1011" s="1563"/>
      <c r="D1011" s="1564"/>
      <c r="E1011" s="1565"/>
      <c r="F1011" s="1566"/>
    </row>
    <row r="1012" spans="1:6" s="1486" customFormat="1">
      <c r="A1012" s="1561"/>
      <c r="B1012" s="1562"/>
      <c r="C1012" s="1563"/>
      <c r="D1012" s="1564"/>
      <c r="E1012" s="1565"/>
      <c r="F1012" s="1566"/>
    </row>
    <row r="1013" spans="1:6" s="1486" customFormat="1">
      <c r="A1013" s="1561"/>
      <c r="B1013" s="1562"/>
      <c r="C1013" s="1563"/>
      <c r="D1013" s="1564"/>
      <c r="E1013" s="1565"/>
      <c r="F1013" s="1566"/>
    </row>
    <row r="1014" spans="1:6" s="1486" customFormat="1">
      <c r="A1014" s="1561"/>
      <c r="B1014" s="1562"/>
      <c r="C1014" s="1563"/>
      <c r="D1014" s="1564"/>
      <c r="E1014" s="1565"/>
      <c r="F1014" s="1566"/>
    </row>
    <row r="1015" spans="1:6" s="1486" customFormat="1">
      <c r="A1015" s="1561"/>
      <c r="B1015" s="1562"/>
      <c r="C1015" s="1563"/>
      <c r="D1015" s="1564"/>
      <c r="E1015" s="1565"/>
      <c r="F1015" s="1566"/>
    </row>
    <row r="1016" spans="1:6" s="1486" customFormat="1">
      <c r="A1016" s="1561"/>
      <c r="B1016" s="1562"/>
      <c r="C1016" s="1563"/>
      <c r="D1016" s="1564"/>
      <c r="E1016" s="1565"/>
      <c r="F1016" s="1566"/>
    </row>
    <row r="1017" spans="1:6" s="1486" customFormat="1">
      <c r="A1017" s="1561"/>
      <c r="B1017" s="1562"/>
      <c r="C1017" s="1563"/>
      <c r="D1017" s="1564"/>
      <c r="E1017" s="1565"/>
      <c r="F1017" s="1566"/>
    </row>
    <row r="1018" spans="1:6" s="1486" customFormat="1">
      <c r="A1018" s="1561"/>
      <c r="B1018" s="1562"/>
      <c r="C1018" s="1563"/>
      <c r="D1018" s="1564"/>
      <c r="E1018" s="1565"/>
      <c r="F1018" s="1566"/>
    </row>
    <row r="1019" spans="1:6" s="1486" customFormat="1">
      <c r="A1019" s="1561"/>
      <c r="B1019" s="1562"/>
      <c r="C1019" s="1563"/>
      <c r="D1019" s="1564"/>
      <c r="E1019" s="1565"/>
      <c r="F1019" s="1566"/>
    </row>
    <row r="1020" spans="1:6" s="1486" customFormat="1">
      <c r="A1020" s="1561"/>
      <c r="B1020" s="1562"/>
      <c r="C1020" s="1563"/>
      <c r="D1020" s="1564"/>
      <c r="E1020" s="1565"/>
      <c r="F1020" s="1566"/>
    </row>
    <row r="1021" spans="1:6" s="1486" customFormat="1">
      <c r="A1021" s="1561"/>
      <c r="B1021" s="1562"/>
      <c r="C1021" s="1563"/>
      <c r="D1021" s="1564"/>
      <c r="E1021" s="1565"/>
      <c r="F1021" s="1566"/>
    </row>
    <row r="1022" spans="1:6" s="1486" customFormat="1">
      <c r="A1022" s="1561"/>
      <c r="B1022" s="1562"/>
      <c r="C1022" s="1563"/>
      <c r="D1022" s="1564"/>
      <c r="E1022" s="1565"/>
      <c r="F1022" s="1566"/>
    </row>
    <row r="1023" spans="1:6" s="1486" customFormat="1">
      <c r="A1023" s="1561"/>
      <c r="B1023" s="1562"/>
      <c r="C1023" s="1563"/>
      <c r="D1023" s="1564"/>
      <c r="E1023" s="1565"/>
      <c r="F1023" s="1566"/>
    </row>
    <row r="1024" spans="1:6" s="1486" customFormat="1">
      <c r="A1024" s="1561"/>
      <c r="B1024" s="1562"/>
      <c r="C1024" s="1563"/>
      <c r="D1024" s="1564"/>
      <c r="E1024" s="1565"/>
      <c r="F1024" s="1566"/>
    </row>
    <row r="1025" spans="1:6" s="1486" customFormat="1">
      <c r="A1025" s="1561"/>
      <c r="B1025" s="1562"/>
      <c r="C1025" s="1563"/>
      <c r="D1025" s="1564"/>
      <c r="E1025" s="1565"/>
      <c r="F1025" s="1566"/>
    </row>
    <row r="1026" spans="1:6" s="1486" customFormat="1">
      <c r="A1026" s="1561"/>
      <c r="B1026" s="1562"/>
      <c r="C1026" s="1563"/>
      <c r="D1026" s="1564"/>
      <c r="E1026" s="1565"/>
      <c r="F1026" s="1566"/>
    </row>
    <row r="1027" spans="1:6" s="1486" customFormat="1">
      <c r="A1027" s="1561"/>
      <c r="B1027" s="1562"/>
      <c r="C1027" s="1563"/>
      <c r="D1027" s="1564"/>
      <c r="E1027" s="1565"/>
      <c r="F1027" s="1566"/>
    </row>
    <row r="1028" spans="1:6" s="1486" customFormat="1">
      <c r="A1028" s="1561"/>
      <c r="B1028" s="1562"/>
      <c r="C1028" s="1563"/>
      <c r="D1028" s="1564"/>
      <c r="E1028" s="1565"/>
      <c r="F1028" s="1566"/>
    </row>
    <row r="1029" spans="1:6" s="1486" customFormat="1">
      <c r="A1029" s="1561"/>
      <c r="B1029" s="1562"/>
      <c r="C1029" s="1563"/>
      <c r="D1029" s="1564"/>
      <c r="E1029" s="1565"/>
      <c r="F1029" s="1566"/>
    </row>
    <row r="1030" spans="1:6" s="1486" customFormat="1">
      <c r="A1030" s="1561"/>
      <c r="B1030" s="1562"/>
      <c r="C1030" s="1563"/>
      <c r="D1030" s="1564"/>
      <c r="E1030" s="1565"/>
      <c r="F1030" s="1566"/>
    </row>
    <row r="1031" spans="1:6" s="1486" customFormat="1">
      <c r="A1031" s="1561"/>
      <c r="B1031" s="1562"/>
      <c r="C1031" s="1563"/>
      <c r="D1031" s="1564"/>
      <c r="E1031" s="1565"/>
      <c r="F1031" s="1566"/>
    </row>
    <row r="1032" spans="1:6" s="1486" customFormat="1">
      <c r="A1032" s="1561"/>
      <c r="B1032" s="1562"/>
      <c r="C1032" s="1563"/>
      <c r="D1032" s="1564"/>
      <c r="E1032" s="1565"/>
      <c r="F1032" s="1566"/>
    </row>
    <row r="1033" spans="1:6" s="1486" customFormat="1">
      <c r="A1033" s="1561"/>
      <c r="B1033" s="1562"/>
      <c r="C1033" s="1563"/>
      <c r="D1033" s="1564"/>
      <c r="E1033" s="1565"/>
      <c r="F1033" s="1566"/>
    </row>
    <row r="1034" spans="1:6" s="1486" customFormat="1">
      <c r="A1034" s="1561"/>
      <c r="B1034" s="1562"/>
      <c r="C1034" s="1563"/>
      <c r="D1034" s="1564"/>
      <c r="E1034" s="1565"/>
      <c r="F1034" s="1566"/>
    </row>
    <row r="1035" spans="1:6" s="1486" customFormat="1">
      <c r="A1035" s="1561"/>
      <c r="B1035" s="1562"/>
      <c r="C1035" s="1563"/>
      <c r="D1035" s="1564"/>
      <c r="E1035" s="1565"/>
      <c r="F1035" s="1566"/>
    </row>
    <row r="1036" spans="1:6" s="1486" customFormat="1">
      <c r="A1036" s="1561"/>
      <c r="B1036" s="1562"/>
      <c r="C1036" s="1563"/>
      <c r="D1036" s="1564"/>
      <c r="E1036" s="1565"/>
      <c r="F1036" s="1566"/>
    </row>
    <row r="1037" spans="1:6" s="1486" customFormat="1">
      <c r="A1037" s="1561"/>
      <c r="B1037" s="1562"/>
      <c r="C1037" s="1563"/>
      <c r="D1037" s="1564"/>
      <c r="E1037" s="1565"/>
      <c r="F1037" s="1566"/>
    </row>
    <row r="1038" spans="1:6" s="1486" customFormat="1">
      <c r="A1038" s="1561"/>
      <c r="B1038" s="1562"/>
      <c r="C1038" s="1563"/>
      <c r="D1038" s="1564"/>
      <c r="E1038" s="1565"/>
      <c r="F1038" s="1566"/>
    </row>
    <row r="1039" spans="1:6" s="1486" customFormat="1">
      <c r="A1039" s="1561"/>
      <c r="B1039" s="1562"/>
      <c r="C1039" s="1563"/>
      <c r="D1039" s="1564"/>
      <c r="E1039" s="1565"/>
      <c r="F1039" s="1566"/>
    </row>
    <row r="1040" spans="1:6" s="1486" customFormat="1">
      <c r="A1040" s="1561"/>
      <c r="B1040" s="1562"/>
      <c r="C1040" s="1563"/>
      <c r="D1040" s="1564"/>
      <c r="E1040" s="1565"/>
      <c r="F1040" s="1566"/>
    </row>
    <row r="1041" spans="1:6" s="1486" customFormat="1">
      <c r="A1041" s="1561"/>
      <c r="B1041" s="1562"/>
      <c r="C1041" s="1563"/>
      <c r="D1041" s="1564"/>
      <c r="E1041" s="1565"/>
      <c r="F1041" s="1566"/>
    </row>
    <row r="1042" spans="1:6" s="1486" customFormat="1">
      <c r="A1042" s="1561"/>
      <c r="B1042" s="1562"/>
      <c r="C1042" s="1563"/>
      <c r="D1042" s="1564"/>
      <c r="E1042" s="1565"/>
      <c r="F1042" s="1566"/>
    </row>
    <row r="1043" spans="1:6" s="1486" customFormat="1">
      <c r="A1043" s="1561"/>
      <c r="B1043" s="1562"/>
      <c r="C1043" s="1563"/>
      <c r="D1043" s="1564"/>
      <c r="E1043" s="1565"/>
      <c r="F1043" s="1566"/>
    </row>
    <row r="1044" spans="1:6" s="1486" customFormat="1">
      <c r="A1044" s="1561"/>
      <c r="B1044" s="1562"/>
      <c r="C1044" s="1563"/>
      <c r="D1044" s="1564"/>
      <c r="E1044" s="1565"/>
      <c r="F1044" s="1566"/>
    </row>
    <row r="1045" spans="1:6" s="1486" customFormat="1">
      <c r="A1045" s="1561"/>
      <c r="B1045" s="1562"/>
      <c r="C1045" s="1563"/>
      <c r="D1045" s="1564"/>
      <c r="E1045" s="1565"/>
      <c r="F1045" s="1566"/>
    </row>
    <row r="1046" spans="1:6" s="1486" customFormat="1">
      <c r="A1046" s="1561"/>
      <c r="B1046" s="1562"/>
      <c r="C1046" s="1563"/>
      <c r="D1046" s="1564"/>
      <c r="E1046" s="1565"/>
      <c r="F1046" s="1566"/>
    </row>
    <row r="1047" spans="1:6" s="1486" customFormat="1">
      <c r="A1047" s="1561"/>
      <c r="B1047" s="1562"/>
      <c r="C1047" s="1563"/>
      <c r="D1047" s="1564"/>
      <c r="E1047" s="1565"/>
      <c r="F1047" s="1566"/>
    </row>
    <row r="1048" spans="1:6" s="1486" customFormat="1">
      <c r="A1048" s="1561"/>
      <c r="B1048" s="1562"/>
      <c r="C1048" s="1563"/>
      <c r="D1048" s="1564"/>
      <c r="E1048" s="1565"/>
      <c r="F1048" s="1566"/>
    </row>
    <row r="1049" spans="1:6" s="1486" customFormat="1">
      <c r="A1049" s="1561"/>
      <c r="B1049" s="1562"/>
      <c r="C1049" s="1563"/>
      <c r="D1049" s="1564"/>
      <c r="E1049" s="1565"/>
      <c r="F1049" s="1566"/>
    </row>
    <row r="1050" spans="1:6" s="1486" customFormat="1">
      <c r="A1050" s="1561"/>
      <c r="B1050" s="1562"/>
      <c r="C1050" s="1563"/>
      <c r="D1050" s="1564"/>
      <c r="E1050" s="1565"/>
      <c r="F1050" s="1566"/>
    </row>
    <row r="1051" spans="1:6" s="1486" customFormat="1">
      <c r="A1051" s="1561"/>
      <c r="B1051" s="1562"/>
      <c r="C1051" s="1563"/>
      <c r="D1051" s="1564"/>
      <c r="E1051" s="1565"/>
      <c r="F1051" s="1566"/>
    </row>
    <row r="1052" spans="1:6" s="1486" customFormat="1">
      <c r="A1052" s="1561"/>
      <c r="B1052" s="1562"/>
      <c r="C1052" s="1563"/>
      <c r="D1052" s="1564"/>
      <c r="E1052" s="1565"/>
      <c r="F1052" s="1566"/>
    </row>
    <row r="1053" spans="1:6" s="1486" customFormat="1">
      <c r="A1053" s="1561"/>
      <c r="B1053" s="1562"/>
      <c r="C1053" s="1563"/>
      <c r="D1053" s="1564"/>
      <c r="E1053" s="1565"/>
      <c r="F1053" s="1566"/>
    </row>
    <row r="1054" spans="1:6" s="1486" customFormat="1">
      <c r="A1054" s="1561"/>
      <c r="B1054" s="1562"/>
      <c r="C1054" s="1563"/>
      <c r="D1054" s="1564"/>
      <c r="E1054" s="1565"/>
      <c r="F1054" s="1566"/>
    </row>
    <row r="1055" spans="1:6" s="1486" customFormat="1">
      <c r="A1055" s="1561"/>
      <c r="B1055" s="1562"/>
      <c r="C1055" s="1563"/>
      <c r="D1055" s="1564"/>
      <c r="E1055" s="1565"/>
      <c r="F1055" s="1566"/>
    </row>
    <row r="1056" spans="1:6" s="1486" customFormat="1">
      <c r="A1056" s="1561"/>
      <c r="B1056" s="1562"/>
      <c r="C1056" s="1563"/>
      <c r="D1056" s="1564"/>
      <c r="E1056" s="1565"/>
      <c r="F1056" s="1566"/>
    </row>
    <row r="1057" spans="1:6" s="1486" customFormat="1">
      <c r="A1057" s="1561"/>
      <c r="B1057" s="1562"/>
      <c r="C1057" s="1563"/>
      <c r="D1057" s="1564"/>
      <c r="E1057" s="1565"/>
      <c r="F1057" s="1566"/>
    </row>
    <row r="1058" spans="1:6" s="1486" customFormat="1">
      <c r="A1058" s="1561"/>
      <c r="B1058" s="1562"/>
      <c r="C1058" s="1563"/>
      <c r="D1058" s="1564"/>
      <c r="E1058" s="1565"/>
      <c r="F1058" s="1566"/>
    </row>
    <row r="1059" spans="1:6" s="1486" customFormat="1">
      <c r="A1059" s="1561"/>
      <c r="B1059" s="1562"/>
      <c r="C1059" s="1563"/>
      <c r="D1059" s="1564"/>
      <c r="E1059" s="1565"/>
      <c r="F1059" s="1566"/>
    </row>
    <row r="1060" spans="1:6" s="1486" customFormat="1">
      <c r="A1060" s="1561"/>
      <c r="B1060" s="1562"/>
      <c r="C1060" s="1563"/>
      <c r="D1060" s="1564"/>
      <c r="E1060" s="1565"/>
      <c r="F1060" s="1566"/>
    </row>
    <row r="1061" spans="1:6" s="1486" customFormat="1">
      <c r="A1061" s="1561"/>
      <c r="B1061" s="1562"/>
      <c r="C1061" s="1563"/>
      <c r="D1061" s="1564"/>
      <c r="E1061" s="1565"/>
      <c r="F1061" s="1566"/>
    </row>
    <row r="1062" spans="1:6" s="1486" customFormat="1">
      <c r="A1062" s="1561"/>
      <c r="B1062" s="1562"/>
      <c r="C1062" s="1563"/>
      <c r="D1062" s="1564"/>
      <c r="E1062" s="1565"/>
      <c r="F1062" s="1566"/>
    </row>
    <row r="1063" spans="1:6" s="1486" customFormat="1">
      <c r="A1063" s="1561"/>
      <c r="B1063" s="1562"/>
      <c r="C1063" s="1563"/>
      <c r="D1063" s="1564"/>
      <c r="E1063" s="1565"/>
      <c r="F1063" s="1566"/>
    </row>
    <row r="1064" spans="1:6" s="1486" customFormat="1">
      <c r="A1064" s="1561"/>
      <c r="B1064" s="1562"/>
      <c r="C1064" s="1563"/>
      <c r="D1064" s="1564"/>
      <c r="E1064" s="1565"/>
      <c r="F1064" s="1566"/>
    </row>
    <row r="1065" spans="1:6" s="1486" customFormat="1">
      <c r="A1065" s="1561"/>
      <c r="B1065" s="1562"/>
      <c r="C1065" s="1563"/>
      <c r="D1065" s="1564"/>
      <c r="E1065" s="1565"/>
      <c r="F1065" s="1566"/>
    </row>
    <row r="1066" spans="1:6" s="1486" customFormat="1">
      <c r="A1066" s="1561"/>
      <c r="B1066" s="1562"/>
      <c r="C1066" s="1563"/>
      <c r="D1066" s="1564"/>
      <c r="E1066" s="1565"/>
      <c r="F1066" s="1566"/>
    </row>
    <row r="1067" spans="1:6" s="1486" customFormat="1">
      <c r="A1067" s="1561"/>
      <c r="B1067" s="1562"/>
      <c r="C1067" s="1563"/>
      <c r="D1067" s="1564"/>
      <c r="E1067" s="1565"/>
      <c r="F1067" s="1566"/>
    </row>
    <row r="1068" spans="1:6" s="1486" customFormat="1">
      <c r="A1068" s="1561"/>
      <c r="B1068" s="1562"/>
      <c r="C1068" s="1563"/>
      <c r="D1068" s="1564"/>
      <c r="E1068" s="1565"/>
      <c r="F1068" s="1566"/>
    </row>
    <row r="1069" spans="1:6" s="1486" customFormat="1">
      <c r="A1069" s="1561"/>
      <c r="B1069" s="1562"/>
      <c r="C1069" s="1563"/>
      <c r="D1069" s="1564"/>
      <c r="E1069" s="1565"/>
      <c r="F1069" s="1566"/>
    </row>
    <row r="1070" spans="1:6" s="1486" customFormat="1">
      <c r="A1070" s="1561"/>
      <c r="B1070" s="1562"/>
      <c r="C1070" s="1563"/>
      <c r="D1070" s="1564"/>
      <c r="E1070" s="1565"/>
      <c r="F1070" s="1566"/>
    </row>
    <row r="1071" spans="1:6" s="1486" customFormat="1">
      <c r="A1071" s="1561"/>
      <c r="B1071" s="1562"/>
      <c r="C1071" s="1563"/>
      <c r="D1071" s="1564"/>
      <c r="E1071" s="1565"/>
      <c r="F1071" s="1566"/>
    </row>
    <row r="1072" spans="1:6" s="1486" customFormat="1">
      <c r="A1072" s="1561"/>
      <c r="B1072" s="1562"/>
      <c r="C1072" s="1563"/>
      <c r="D1072" s="1564"/>
      <c r="E1072" s="1565"/>
      <c r="F1072" s="1566"/>
    </row>
    <row r="1073" spans="1:6" s="1486" customFormat="1">
      <c r="A1073" s="1561"/>
      <c r="B1073" s="1562"/>
      <c r="C1073" s="1563"/>
      <c r="D1073" s="1564"/>
      <c r="E1073" s="1565"/>
      <c r="F1073" s="1566"/>
    </row>
    <row r="1074" spans="1:6" s="1486" customFormat="1">
      <c r="A1074" s="1561"/>
      <c r="B1074" s="1562"/>
      <c r="C1074" s="1563"/>
      <c r="D1074" s="1564"/>
      <c r="E1074" s="1565"/>
      <c r="F1074" s="1566"/>
    </row>
    <row r="1075" spans="1:6" s="1486" customFormat="1">
      <c r="A1075" s="1561"/>
      <c r="B1075" s="1562"/>
      <c r="C1075" s="1563"/>
      <c r="D1075" s="1564"/>
      <c r="E1075" s="1565"/>
      <c r="F1075" s="1566"/>
    </row>
    <row r="1076" spans="1:6" s="1486" customFormat="1">
      <c r="A1076" s="1561"/>
      <c r="B1076" s="1562"/>
      <c r="C1076" s="1563"/>
      <c r="D1076" s="1564"/>
      <c r="E1076" s="1565"/>
      <c r="F1076" s="1566"/>
    </row>
    <row r="1077" spans="1:6" s="1486" customFormat="1">
      <c r="A1077" s="1561"/>
      <c r="B1077" s="1562"/>
      <c r="C1077" s="1563"/>
      <c r="D1077" s="1564"/>
      <c r="E1077" s="1565"/>
      <c r="F1077" s="1566"/>
    </row>
    <row r="1078" spans="1:6" s="1486" customFormat="1">
      <c r="A1078" s="1561"/>
      <c r="B1078" s="1562"/>
      <c r="C1078" s="1563"/>
      <c r="D1078" s="1564"/>
      <c r="E1078" s="1565"/>
      <c r="F1078" s="1566"/>
    </row>
    <row r="1079" spans="1:6" s="1486" customFormat="1">
      <c r="A1079" s="1561"/>
      <c r="B1079" s="1562"/>
      <c r="C1079" s="1563"/>
      <c r="D1079" s="1564"/>
      <c r="E1079" s="1565"/>
      <c r="F1079" s="1566"/>
    </row>
    <row r="1080" spans="1:6" s="1486" customFormat="1">
      <c r="A1080" s="1561"/>
      <c r="B1080" s="1562"/>
      <c r="C1080" s="1563"/>
      <c r="D1080" s="1564"/>
      <c r="E1080" s="1565"/>
      <c r="F1080" s="1566"/>
    </row>
    <row r="1081" spans="1:6" s="1486" customFormat="1">
      <c r="A1081" s="1561"/>
      <c r="B1081" s="1562"/>
      <c r="C1081" s="1563"/>
      <c r="D1081" s="1564"/>
      <c r="E1081" s="1565"/>
      <c r="F1081" s="1566"/>
    </row>
    <row r="1082" spans="1:6" s="1486" customFormat="1">
      <c r="A1082" s="1561"/>
      <c r="B1082" s="1562"/>
      <c r="C1082" s="1563"/>
      <c r="D1082" s="1564"/>
      <c r="E1082" s="1565"/>
      <c r="F1082" s="1566"/>
    </row>
    <row r="1083" spans="1:6" s="1486" customFormat="1">
      <c r="A1083" s="1561"/>
      <c r="B1083" s="1562"/>
      <c r="C1083" s="1563"/>
      <c r="D1083" s="1564"/>
      <c r="E1083" s="1565"/>
      <c r="F1083" s="1566"/>
    </row>
    <row r="1084" spans="1:6" s="1486" customFormat="1">
      <c r="A1084" s="1561"/>
      <c r="B1084" s="1562"/>
      <c r="C1084" s="1563"/>
      <c r="D1084" s="1564"/>
      <c r="E1084" s="1565"/>
      <c r="F1084" s="1566"/>
    </row>
    <row r="1085" spans="1:6" s="1486" customFormat="1">
      <c r="A1085" s="1561"/>
      <c r="B1085" s="1562"/>
      <c r="C1085" s="1563"/>
      <c r="D1085" s="1564"/>
      <c r="E1085" s="1565"/>
      <c r="F1085" s="1566"/>
    </row>
    <row r="1086" spans="1:6" s="1486" customFormat="1">
      <c r="A1086" s="1561"/>
      <c r="B1086" s="1562"/>
      <c r="C1086" s="1563"/>
      <c r="D1086" s="1564"/>
      <c r="E1086" s="1565"/>
      <c r="F1086" s="1566"/>
    </row>
    <row r="1087" spans="1:6" s="1486" customFormat="1">
      <c r="A1087" s="1561"/>
      <c r="B1087" s="1562"/>
      <c r="C1087" s="1563"/>
      <c r="D1087" s="1564"/>
      <c r="E1087" s="1565"/>
      <c r="F1087" s="1566"/>
    </row>
    <row r="1088" spans="1:6" s="1486" customFormat="1">
      <c r="A1088" s="1561"/>
      <c r="B1088" s="1562"/>
      <c r="C1088" s="1563"/>
      <c r="D1088" s="1564"/>
      <c r="E1088" s="1565"/>
      <c r="F1088" s="1566"/>
    </row>
    <row r="1089" spans="1:6" s="1486" customFormat="1">
      <c r="A1089" s="1561"/>
      <c r="B1089" s="1562"/>
      <c r="C1089" s="1563"/>
      <c r="D1089" s="1564"/>
      <c r="E1089" s="1565"/>
      <c r="F1089" s="1566"/>
    </row>
    <row r="1090" spans="1:6" s="1486" customFormat="1">
      <c r="A1090" s="1561"/>
      <c r="B1090" s="1562"/>
      <c r="C1090" s="1563"/>
      <c r="D1090" s="1564"/>
      <c r="E1090" s="1565"/>
      <c r="F1090" s="1566"/>
    </row>
    <row r="1091" spans="1:6" s="1486" customFormat="1">
      <c r="A1091" s="1561"/>
      <c r="B1091" s="1562"/>
      <c r="C1091" s="1563"/>
      <c r="D1091" s="1564"/>
      <c r="E1091" s="1565"/>
      <c r="F1091" s="1566"/>
    </row>
    <row r="1092" spans="1:6" s="1486" customFormat="1">
      <c r="A1092" s="1561"/>
      <c r="B1092" s="1562"/>
      <c r="C1092" s="1563"/>
      <c r="D1092" s="1564"/>
      <c r="E1092" s="1565"/>
      <c r="F1092" s="1566"/>
    </row>
    <row r="1093" spans="1:6" s="1486" customFormat="1">
      <c r="A1093" s="1561"/>
      <c r="B1093" s="1562"/>
      <c r="C1093" s="1563"/>
      <c r="D1093" s="1564"/>
      <c r="E1093" s="1565"/>
      <c r="F1093" s="1566"/>
    </row>
    <row r="1094" spans="1:6" s="1486" customFormat="1">
      <c r="A1094" s="1561"/>
      <c r="B1094" s="1562"/>
      <c r="C1094" s="1563"/>
      <c r="D1094" s="1564"/>
      <c r="E1094" s="1565"/>
      <c r="F1094" s="1566"/>
    </row>
    <row r="1095" spans="1:6" s="1486" customFormat="1">
      <c r="A1095" s="1561"/>
      <c r="B1095" s="1562"/>
      <c r="C1095" s="1563"/>
      <c r="D1095" s="1564"/>
      <c r="E1095" s="1565"/>
      <c r="F1095" s="1566"/>
    </row>
    <row r="1096" spans="1:6" s="1486" customFormat="1">
      <c r="A1096" s="1561"/>
      <c r="B1096" s="1562"/>
      <c r="C1096" s="1563"/>
      <c r="D1096" s="1564"/>
      <c r="E1096" s="1565"/>
      <c r="F1096" s="1566"/>
    </row>
    <row r="1097" spans="1:6" s="1486" customFormat="1">
      <c r="A1097" s="1561"/>
      <c r="B1097" s="1562"/>
      <c r="C1097" s="1563"/>
      <c r="D1097" s="1564"/>
      <c r="E1097" s="1565"/>
      <c r="F1097" s="1566"/>
    </row>
    <row r="1098" spans="1:6" s="1486" customFormat="1">
      <c r="A1098" s="1561"/>
      <c r="B1098" s="1562"/>
      <c r="C1098" s="1563"/>
      <c r="D1098" s="1564"/>
      <c r="E1098" s="1565"/>
      <c r="F1098" s="1566"/>
    </row>
    <row r="1099" spans="1:6" s="1486" customFormat="1">
      <c r="A1099" s="1561"/>
      <c r="B1099" s="1562"/>
      <c r="C1099" s="1563"/>
      <c r="D1099" s="1564"/>
      <c r="E1099" s="1565"/>
      <c r="F1099" s="1566"/>
    </row>
    <row r="1100" spans="1:6" s="1486" customFormat="1">
      <c r="A1100" s="1561"/>
      <c r="B1100" s="1562"/>
      <c r="C1100" s="1563"/>
      <c r="D1100" s="1564"/>
      <c r="E1100" s="1565"/>
      <c r="F1100" s="1566"/>
    </row>
    <row r="1101" spans="1:6" s="1486" customFormat="1">
      <c r="A1101" s="1561"/>
      <c r="B1101" s="1562"/>
      <c r="C1101" s="1563"/>
      <c r="D1101" s="1564"/>
      <c r="E1101" s="1565"/>
      <c r="F1101" s="1566"/>
    </row>
    <row r="1102" spans="1:6" s="1486" customFormat="1">
      <c r="A1102" s="1561"/>
      <c r="B1102" s="1562"/>
      <c r="C1102" s="1563"/>
      <c r="D1102" s="1564"/>
      <c r="E1102" s="1565"/>
      <c r="F1102" s="1566"/>
    </row>
    <row r="1103" spans="1:6" s="1486" customFormat="1">
      <c r="A1103" s="1561"/>
      <c r="B1103" s="1562"/>
      <c r="C1103" s="1563"/>
      <c r="D1103" s="1564"/>
      <c r="E1103" s="1565"/>
      <c r="F1103" s="1566"/>
    </row>
    <row r="1104" spans="1:6" s="1486" customFormat="1">
      <c r="A1104" s="1561"/>
      <c r="B1104" s="1562"/>
      <c r="C1104" s="1563"/>
      <c r="D1104" s="1564"/>
      <c r="E1104" s="1565"/>
      <c r="F1104" s="1566"/>
    </row>
    <row r="1105" spans="1:6" s="1486" customFormat="1">
      <c r="A1105" s="1561"/>
      <c r="B1105" s="1562"/>
      <c r="C1105" s="1563"/>
      <c r="D1105" s="1564"/>
      <c r="E1105" s="1565"/>
      <c r="F1105" s="1566"/>
    </row>
    <row r="1106" spans="1:6" s="1486" customFormat="1">
      <c r="A1106" s="1561"/>
      <c r="B1106" s="1562"/>
      <c r="C1106" s="1563"/>
      <c r="D1106" s="1564"/>
      <c r="E1106" s="1565"/>
      <c r="F1106" s="1566"/>
    </row>
    <row r="1107" spans="1:6" s="1486" customFormat="1">
      <c r="A1107" s="1561"/>
      <c r="B1107" s="1562"/>
      <c r="C1107" s="1563"/>
      <c r="D1107" s="1564"/>
      <c r="E1107" s="1565"/>
      <c r="F1107" s="1566"/>
    </row>
    <row r="1108" spans="1:6" s="1486" customFormat="1">
      <c r="A1108" s="1561"/>
      <c r="B1108" s="1562"/>
      <c r="C1108" s="1563"/>
      <c r="D1108" s="1564"/>
      <c r="E1108" s="1565"/>
      <c r="F1108" s="1566"/>
    </row>
    <row r="1109" spans="1:6" s="1486" customFormat="1">
      <c r="A1109" s="1561"/>
      <c r="B1109" s="1562"/>
      <c r="C1109" s="1563"/>
      <c r="D1109" s="1564"/>
      <c r="E1109" s="1565"/>
      <c r="F1109" s="1566"/>
    </row>
    <row r="1110" spans="1:6" s="1486" customFormat="1">
      <c r="A1110" s="1561"/>
      <c r="B1110" s="1562"/>
      <c r="C1110" s="1563"/>
      <c r="D1110" s="1564"/>
      <c r="E1110" s="1565"/>
      <c r="F1110" s="1566"/>
    </row>
    <row r="1111" spans="1:6" s="1486" customFormat="1">
      <c r="A1111" s="1561"/>
      <c r="B1111" s="1562"/>
      <c r="C1111" s="1563"/>
      <c r="D1111" s="1564"/>
      <c r="E1111" s="1565"/>
      <c r="F1111" s="1566"/>
    </row>
    <row r="1112" spans="1:6" s="1486" customFormat="1">
      <c r="A1112" s="1561"/>
      <c r="B1112" s="1562"/>
      <c r="C1112" s="1563"/>
      <c r="D1112" s="1564"/>
      <c r="E1112" s="1565"/>
      <c r="F1112" s="1566"/>
    </row>
    <row r="1113" spans="1:6" s="1486" customFormat="1">
      <c r="A1113" s="1561"/>
      <c r="B1113" s="1562"/>
      <c r="C1113" s="1563"/>
      <c r="D1113" s="1564"/>
      <c r="E1113" s="1565"/>
      <c r="F1113" s="1566"/>
    </row>
    <row r="1114" spans="1:6" s="1486" customFormat="1">
      <c r="A1114" s="1561"/>
      <c r="B1114" s="1562"/>
      <c r="C1114" s="1563"/>
      <c r="D1114" s="1564"/>
      <c r="E1114" s="1565"/>
      <c r="F1114" s="1566"/>
    </row>
    <row r="1115" spans="1:6" s="1486" customFormat="1">
      <c r="A1115" s="1561"/>
      <c r="B1115" s="1562"/>
      <c r="C1115" s="1563"/>
      <c r="D1115" s="1564"/>
      <c r="E1115" s="1565"/>
      <c r="F1115" s="1566"/>
    </row>
    <row r="1116" spans="1:6" s="1486" customFormat="1">
      <c r="A1116" s="1561"/>
      <c r="B1116" s="1562"/>
      <c r="C1116" s="1563"/>
      <c r="D1116" s="1564"/>
      <c r="E1116" s="1565"/>
      <c r="F1116" s="1566"/>
    </row>
    <row r="1117" spans="1:6" s="1486" customFormat="1">
      <c r="A1117" s="1561"/>
      <c r="B1117" s="1562"/>
      <c r="C1117" s="1563"/>
      <c r="D1117" s="1564"/>
      <c r="E1117" s="1565"/>
      <c r="F1117" s="1566"/>
    </row>
    <row r="1118" spans="1:6" s="1486" customFormat="1">
      <c r="A1118" s="1561"/>
      <c r="B1118" s="1562"/>
      <c r="C1118" s="1563"/>
      <c r="D1118" s="1564"/>
      <c r="E1118" s="1565"/>
      <c r="F1118" s="1566"/>
    </row>
    <row r="1119" spans="1:6" s="1486" customFormat="1">
      <c r="A1119" s="1561"/>
      <c r="B1119" s="1562"/>
      <c r="C1119" s="1563"/>
      <c r="D1119" s="1564"/>
      <c r="E1119" s="1565"/>
      <c r="F1119" s="1566"/>
    </row>
    <row r="1120" spans="1:6" s="1486" customFormat="1">
      <c r="A1120" s="1561"/>
      <c r="B1120" s="1562"/>
      <c r="C1120" s="1563"/>
      <c r="D1120" s="1564"/>
      <c r="E1120" s="1565"/>
      <c r="F1120" s="1566"/>
    </row>
    <row r="1121" spans="1:6" s="1486" customFormat="1">
      <c r="A1121" s="1561"/>
      <c r="B1121" s="1562"/>
      <c r="C1121" s="1563"/>
      <c r="D1121" s="1564"/>
      <c r="E1121" s="1565"/>
      <c r="F1121" s="1566"/>
    </row>
    <row r="1122" spans="1:6" s="1486" customFormat="1">
      <c r="A1122" s="1561"/>
      <c r="B1122" s="1562"/>
      <c r="C1122" s="1563"/>
      <c r="D1122" s="1564"/>
      <c r="E1122" s="1565"/>
      <c r="F1122" s="1566"/>
    </row>
    <row r="1123" spans="1:6" s="1486" customFormat="1">
      <c r="A1123" s="1561"/>
      <c r="B1123" s="1562"/>
      <c r="C1123" s="1563"/>
      <c r="D1123" s="1564"/>
      <c r="E1123" s="1565"/>
      <c r="F1123" s="1566"/>
    </row>
    <row r="1124" spans="1:6" s="1486" customFormat="1">
      <c r="A1124" s="1561"/>
      <c r="B1124" s="1562"/>
      <c r="C1124" s="1563"/>
      <c r="D1124" s="1564"/>
      <c r="E1124" s="1565"/>
      <c r="F1124" s="1566"/>
    </row>
    <row r="1125" spans="1:6" s="1486" customFormat="1">
      <c r="A1125" s="1561"/>
      <c r="B1125" s="1562"/>
      <c r="C1125" s="1563"/>
      <c r="D1125" s="1564"/>
      <c r="E1125" s="1565"/>
      <c r="F1125" s="1566"/>
    </row>
    <row r="1126" spans="1:6" s="1486" customFormat="1">
      <c r="A1126" s="1561"/>
      <c r="B1126" s="1562"/>
      <c r="C1126" s="1563"/>
      <c r="D1126" s="1564"/>
      <c r="E1126" s="1565"/>
      <c r="F1126" s="1566"/>
    </row>
    <row r="1127" spans="1:6" s="1486" customFormat="1">
      <c r="A1127" s="1561"/>
      <c r="B1127" s="1562"/>
      <c r="C1127" s="1563"/>
      <c r="D1127" s="1564"/>
      <c r="E1127" s="1565"/>
      <c r="F1127" s="1566"/>
    </row>
    <row r="1128" spans="1:6" s="1486" customFormat="1">
      <c r="A1128" s="1561"/>
      <c r="B1128" s="1562"/>
      <c r="C1128" s="1563"/>
      <c r="D1128" s="1564"/>
      <c r="E1128" s="1565"/>
      <c r="F1128" s="1566"/>
    </row>
    <row r="1129" spans="1:6" s="1486" customFormat="1">
      <c r="A1129" s="1561"/>
      <c r="B1129" s="1562"/>
      <c r="C1129" s="1563"/>
      <c r="D1129" s="1564"/>
      <c r="E1129" s="1565"/>
      <c r="F1129" s="1566"/>
    </row>
    <row r="1130" spans="1:6" s="1486" customFormat="1">
      <c r="A1130" s="1561"/>
      <c r="B1130" s="1562"/>
      <c r="C1130" s="1563"/>
      <c r="D1130" s="1564"/>
      <c r="E1130" s="1565"/>
      <c r="F1130" s="1566"/>
    </row>
    <row r="1131" spans="1:6" s="1486" customFormat="1">
      <c r="A1131" s="1561"/>
      <c r="B1131" s="1562"/>
      <c r="C1131" s="1563"/>
      <c r="D1131" s="1564"/>
      <c r="E1131" s="1565"/>
      <c r="F1131" s="1566"/>
    </row>
    <row r="1132" spans="1:6" s="1486" customFormat="1">
      <c r="A1132" s="1561"/>
      <c r="B1132" s="1562"/>
      <c r="C1132" s="1563"/>
      <c r="D1132" s="1564"/>
      <c r="E1132" s="1565"/>
      <c r="F1132" s="1566"/>
    </row>
    <row r="1133" spans="1:6" s="1486" customFormat="1">
      <c r="A1133" s="1561"/>
      <c r="B1133" s="1562"/>
      <c r="C1133" s="1563"/>
      <c r="D1133" s="1564"/>
      <c r="E1133" s="1565"/>
      <c r="F1133" s="1566"/>
    </row>
    <row r="1134" spans="1:6" s="1486" customFormat="1">
      <c r="A1134" s="1561"/>
      <c r="B1134" s="1562"/>
      <c r="C1134" s="1563"/>
      <c r="D1134" s="1564"/>
      <c r="E1134" s="1565"/>
      <c r="F1134" s="1566"/>
    </row>
    <row r="1135" spans="1:6" s="1486" customFormat="1">
      <c r="A1135" s="1561"/>
      <c r="B1135" s="1562"/>
      <c r="C1135" s="1563"/>
      <c r="D1135" s="1564"/>
      <c r="E1135" s="1565"/>
      <c r="F1135" s="1566"/>
    </row>
    <row r="1136" spans="1:6" s="1486" customFormat="1">
      <c r="A1136" s="1561"/>
      <c r="B1136" s="1562"/>
      <c r="C1136" s="1563"/>
      <c r="D1136" s="1564"/>
      <c r="E1136" s="1565"/>
      <c r="F1136" s="1566"/>
    </row>
    <row r="1137" spans="1:6" s="1486" customFormat="1">
      <c r="A1137" s="1561"/>
      <c r="B1137" s="1562"/>
      <c r="C1137" s="1563"/>
      <c r="D1137" s="1564"/>
      <c r="E1137" s="1565"/>
      <c r="F1137" s="1566"/>
    </row>
    <row r="1138" spans="1:6" s="1486" customFormat="1">
      <c r="A1138" s="1561"/>
      <c r="B1138" s="1562"/>
      <c r="C1138" s="1563"/>
      <c r="D1138" s="1564"/>
      <c r="E1138" s="1565"/>
      <c r="F1138" s="1566"/>
    </row>
    <row r="1139" spans="1:6" s="1486" customFormat="1">
      <c r="A1139" s="1561"/>
      <c r="B1139" s="1562"/>
      <c r="C1139" s="1563"/>
      <c r="D1139" s="1564"/>
      <c r="E1139" s="1565"/>
      <c r="F1139" s="1566"/>
    </row>
    <row r="1140" spans="1:6" s="1486" customFormat="1">
      <c r="A1140" s="1561"/>
      <c r="B1140" s="1562"/>
      <c r="C1140" s="1563"/>
      <c r="D1140" s="1564"/>
      <c r="E1140" s="1565"/>
      <c r="F1140" s="1566"/>
    </row>
    <row r="1141" spans="1:6" s="1486" customFormat="1">
      <c r="A1141" s="1561"/>
      <c r="B1141" s="1562"/>
      <c r="C1141" s="1563"/>
      <c r="D1141" s="1564"/>
      <c r="E1141" s="1565"/>
      <c r="F1141" s="1566"/>
    </row>
    <row r="1142" spans="1:6" s="1486" customFormat="1">
      <c r="A1142" s="1561"/>
      <c r="B1142" s="1562"/>
      <c r="C1142" s="1563"/>
      <c r="D1142" s="1564"/>
      <c r="E1142" s="1565"/>
      <c r="F1142" s="1566"/>
    </row>
    <row r="1143" spans="1:6" s="1486" customFormat="1">
      <c r="A1143" s="1561"/>
      <c r="B1143" s="1562"/>
      <c r="C1143" s="1563"/>
      <c r="D1143" s="1564"/>
      <c r="E1143" s="1565"/>
      <c r="F1143" s="1566"/>
    </row>
    <row r="1144" spans="1:6" s="1486" customFormat="1">
      <c r="A1144" s="1561"/>
      <c r="B1144" s="1562"/>
      <c r="C1144" s="1563"/>
      <c r="D1144" s="1564"/>
      <c r="E1144" s="1565"/>
      <c r="F1144" s="1566"/>
    </row>
    <row r="1145" spans="1:6" s="1486" customFormat="1">
      <c r="A1145" s="1561"/>
      <c r="B1145" s="1562"/>
      <c r="C1145" s="1563"/>
      <c r="D1145" s="1564"/>
      <c r="E1145" s="1565"/>
      <c r="F1145" s="1566"/>
    </row>
    <row r="1146" spans="1:6" s="1486" customFormat="1">
      <c r="A1146" s="1561"/>
      <c r="B1146" s="1562"/>
      <c r="C1146" s="1563"/>
      <c r="D1146" s="1564"/>
      <c r="E1146" s="1565"/>
      <c r="F1146" s="1566"/>
    </row>
    <row r="1147" spans="1:6" s="1486" customFormat="1">
      <c r="A1147" s="1561"/>
      <c r="B1147" s="1562"/>
      <c r="C1147" s="1563"/>
      <c r="D1147" s="1564"/>
      <c r="E1147" s="1565"/>
      <c r="F1147" s="1566"/>
    </row>
    <row r="1148" spans="1:6" s="1486" customFormat="1">
      <c r="A1148" s="1561"/>
      <c r="B1148" s="1562"/>
      <c r="C1148" s="1563"/>
      <c r="D1148" s="1564"/>
      <c r="E1148" s="1565"/>
      <c r="F1148" s="1566"/>
    </row>
    <row r="1149" spans="1:6" s="1486" customFormat="1">
      <c r="A1149" s="1561"/>
      <c r="B1149" s="1562"/>
      <c r="C1149" s="1563"/>
      <c r="D1149" s="1564"/>
      <c r="E1149" s="1565"/>
      <c r="F1149" s="1566"/>
    </row>
    <row r="1150" spans="1:6" s="1486" customFormat="1">
      <c r="A1150" s="1561"/>
      <c r="B1150" s="1562"/>
      <c r="C1150" s="1563"/>
      <c r="D1150" s="1564"/>
      <c r="E1150" s="1565"/>
      <c r="F1150" s="1566"/>
    </row>
    <row r="1151" spans="1:6" s="1486" customFormat="1">
      <c r="A1151" s="1561"/>
      <c r="B1151" s="1562"/>
      <c r="C1151" s="1563"/>
      <c r="D1151" s="1564"/>
      <c r="E1151" s="1565"/>
      <c r="F1151" s="1566"/>
    </row>
    <row r="1152" spans="1:6" s="1486" customFormat="1">
      <c r="A1152" s="1561"/>
      <c r="B1152" s="1562"/>
      <c r="C1152" s="1563"/>
      <c r="D1152" s="1564"/>
      <c r="E1152" s="1565"/>
      <c r="F1152" s="1566"/>
    </row>
    <row r="1153" spans="1:6" s="1486" customFormat="1">
      <c r="A1153" s="1561"/>
      <c r="B1153" s="1562"/>
      <c r="C1153" s="1563"/>
      <c r="D1153" s="1564"/>
      <c r="E1153" s="1565"/>
      <c r="F1153" s="1566"/>
    </row>
    <row r="1154" spans="1:6" s="1486" customFormat="1">
      <c r="A1154" s="1561"/>
      <c r="B1154" s="1562"/>
      <c r="C1154" s="1563"/>
      <c r="D1154" s="1564"/>
      <c r="E1154" s="1565"/>
      <c r="F1154" s="1566"/>
    </row>
    <row r="1155" spans="1:6" s="1486" customFormat="1">
      <c r="A1155" s="1561"/>
      <c r="B1155" s="1562"/>
      <c r="C1155" s="1563"/>
      <c r="D1155" s="1564"/>
      <c r="E1155" s="1565"/>
      <c r="F1155" s="1566"/>
    </row>
    <row r="1156" spans="1:6" s="1486" customFormat="1">
      <c r="A1156" s="1561"/>
      <c r="B1156" s="1562"/>
      <c r="C1156" s="1563"/>
      <c r="D1156" s="1564"/>
      <c r="E1156" s="1565"/>
      <c r="F1156" s="1566"/>
    </row>
    <row r="1157" spans="1:6" s="1486" customFormat="1">
      <c r="A1157" s="1561"/>
      <c r="B1157" s="1562"/>
      <c r="C1157" s="1563"/>
      <c r="D1157" s="1564"/>
      <c r="E1157" s="1565"/>
      <c r="F1157" s="1566"/>
    </row>
    <row r="1158" spans="1:6" s="1486" customFormat="1">
      <c r="A1158" s="1561"/>
      <c r="B1158" s="1562"/>
      <c r="C1158" s="1563"/>
      <c r="D1158" s="1564"/>
      <c r="E1158" s="1565"/>
      <c r="F1158" s="1566"/>
    </row>
    <row r="1159" spans="1:6" s="1486" customFormat="1">
      <c r="A1159" s="1561"/>
      <c r="B1159" s="1562"/>
      <c r="C1159" s="1563"/>
      <c r="D1159" s="1564"/>
      <c r="E1159" s="1565"/>
      <c r="F1159" s="1566"/>
    </row>
    <row r="1160" spans="1:6" s="1486" customFormat="1">
      <c r="A1160" s="1561"/>
      <c r="B1160" s="1562"/>
      <c r="C1160" s="1563"/>
      <c r="D1160" s="1564"/>
      <c r="E1160" s="1565"/>
      <c r="F1160" s="1566"/>
    </row>
    <row r="1161" spans="1:6" s="1486" customFormat="1">
      <c r="A1161" s="1561"/>
      <c r="B1161" s="1562"/>
      <c r="C1161" s="1563"/>
      <c r="D1161" s="1564"/>
      <c r="E1161" s="1565"/>
      <c r="F1161" s="1566"/>
    </row>
    <row r="1162" spans="1:6" s="1486" customFormat="1">
      <c r="A1162" s="1561"/>
      <c r="B1162" s="1562"/>
      <c r="C1162" s="1563"/>
      <c r="D1162" s="1564"/>
      <c r="E1162" s="1565"/>
      <c r="F1162" s="1566"/>
    </row>
    <row r="1163" spans="1:6" s="1486" customFormat="1">
      <c r="A1163" s="1561"/>
      <c r="B1163" s="1562"/>
      <c r="C1163" s="1563"/>
      <c r="D1163" s="1564"/>
      <c r="E1163" s="1565"/>
      <c r="F1163" s="1566"/>
    </row>
    <row r="1164" spans="1:6" s="1486" customFormat="1">
      <c r="A1164" s="1561"/>
      <c r="B1164" s="1562"/>
      <c r="C1164" s="1563"/>
      <c r="D1164" s="1564"/>
      <c r="E1164" s="1565"/>
      <c r="F1164" s="1566"/>
    </row>
    <row r="1165" spans="1:6" s="1486" customFormat="1">
      <c r="A1165" s="1561"/>
      <c r="B1165" s="1562"/>
      <c r="C1165" s="1563"/>
      <c r="D1165" s="1564"/>
      <c r="E1165" s="1565"/>
      <c r="F1165" s="1566"/>
    </row>
    <row r="1166" spans="1:6" s="1486" customFormat="1">
      <c r="A1166" s="1561"/>
      <c r="B1166" s="1562"/>
      <c r="C1166" s="1563"/>
      <c r="D1166" s="1564"/>
      <c r="E1166" s="1565"/>
      <c r="F1166" s="1566"/>
    </row>
    <row r="1167" spans="1:6" s="1486" customFormat="1">
      <c r="A1167" s="1561"/>
      <c r="B1167" s="1562"/>
      <c r="C1167" s="1563"/>
      <c r="D1167" s="1564"/>
      <c r="E1167" s="1565"/>
      <c r="F1167" s="1566"/>
    </row>
    <row r="1168" spans="1:6" s="1486" customFormat="1">
      <c r="A1168" s="1561"/>
      <c r="B1168" s="1562"/>
      <c r="C1168" s="1563"/>
      <c r="D1168" s="1564"/>
      <c r="E1168" s="1565"/>
      <c r="F1168" s="1566"/>
    </row>
    <row r="1169" spans="1:6" s="1486" customFormat="1">
      <c r="A1169" s="1561"/>
      <c r="B1169" s="1562"/>
      <c r="C1169" s="1563"/>
      <c r="D1169" s="1564"/>
      <c r="E1169" s="1565"/>
      <c r="F1169" s="1566"/>
    </row>
    <row r="1170" spans="1:6" s="1486" customFormat="1">
      <c r="A1170" s="1561"/>
      <c r="B1170" s="1562"/>
      <c r="C1170" s="1563"/>
      <c r="D1170" s="1564"/>
      <c r="E1170" s="1565"/>
      <c r="F1170" s="1566"/>
    </row>
    <row r="1171" spans="1:6" s="1486" customFormat="1">
      <c r="A1171" s="1561"/>
      <c r="B1171" s="1562"/>
      <c r="C1171" s="1563"/>
      <c r="D1171" s="1564"/>
      <c r="E1171" s="1565"/>
      <c r="F1171" s="1566"/>
    </row>
    <row r="1172" spans="1:6" s="1486" customFormat="1">
      <c r="A1172" s="1561"/>
      <c r="B1172" s="1562"/>
      <c r="C1172" s="1563"/>
      <c r="D1172" s="1564"/>
      <c r="E1172" s="1565"/>
      <c r="F1172" s="1566"/>
    </row>
    <row r="1173" spans="1:6" s="1486" customFormat="1">
      <c r="A1173" s="1561"/>
      <c r="B1173" s="1562"/>
      <c r="C1173" s="1563"/>
      <c r="D1173" s="1564"/>
      <c r="E1173" s="1565"/>
      <c r="F1173" s="1566"/>
    </row>
    <row r="1174" spans="1:6" s="1486" customFormat="1">
      <c r="A1174" s="1561"/>
      <c r="B1174" s="1562"/>
      <c r="C1174" s="1563"/>
      <c r="D1174" s="1564"/>
      <c r="E1174" s="1565"/>
      <c r="F1174" s="1566"/>
    </row>
    <row r="1175" spans="1:6" s="1486" customFormat="1">
      <c r="A1175" s="1561"/>
      <c r="B1175" s="1562"/>
      <c r="C1175" s="1563"/>
      <c r="D1175" s="1564"/>
      <c r="E1175" s="1565"/>
      <c r="F1175" s="1566"/>
    </row>
    <row r="1176" spans="1:6" s="1486" customFormat="1">
      <c r="A1176" s="1561"/>
      <c r="B1176" s="1562"/>
      <c r="C1176" s="1563"/>
      <c r="D1176" s="1564"/>
      <c r="E1176" s="1565"/>
      <c r="F1176" s="1566"/>
    </row>
    <row r="1177" spans="1:6" s="1486" customFormat="1">
      <c r="A1177" s="1561"/>
      <c r="B1177" s="1562"/>
      <c r="C1177" s="1563"/>
      <c r="D1177" s="1564"/>
      <c r="E1177" s="1565"/>
      <c r="F1177" s="1566"/>
    </row>
    <row r="1178" spans="1:6" s="1486" customFormat="1">
      <c r="A1178" s="1561"/>
      <c r="B1178" s="1562"/>
      <c r="C1178" s="1563"/>
      <c r="D1178" s="1564"/>
      <c r="E1178" s="1565"/>
      <c r="F1178" s="1566"/>
    </row>
    <row r="1179" spans="1:6" s="1486" customFormat="1">
      <c r="A1179" s="1561"/>
      <c r="B1179" s="1562"/>
      <c r="C1179" s="1563"/>
      <c r="D1179" s="1564"/>
      <c r="E1179" s="1565"/>
      <c r="F1179" s="1566"/>
    </row>
    <row r="1180" spans="1:6" s="1486" customFormat="1">
      <c r="A1180" s="1561"/>
      <c r="B1180" s="1562"/>
      <c r="C1180" s="1563"/>
      <c r="D1180" s="1564"/>
      <c r="E1180" s="1565"/>
      <c r="F1180" s="1566"/>
    </row>
    <row r="1181" spans="1:6" s="1486" customFormat="1">
      <c r="A1181" s="1561"/>
      <c r="B1181" s="1562"/>
      <c r="C1181" s="1563"/>
      <c r="D1181" s="1564"/>
      <c r="E1181" s="1565"/>
      <c r="F1181" s="1566"/>
    </row>
    <row r="1182" spans="1:6" s="1486" customFormat="1">
      <c r="A1182" s="1561"/>
      <c r="B1182" s="1562"/>
      <c r="C1182" s="1563"/>
      <c r="D1182" s="1564"/>
      <c r="E1182" s="1565"/>
      <c r="F1182" s="1566"/>
    </row>
    <row r="1183" spans="1:6" s="1486" customFormat="1">
      <c r="A1183" s="1561"/>
      <c r="B1183" s="1562"/>
      <c r="C1183" s="1563"/>
      <c r="D1183" s="1564"/>
      <c r="E1183" s="1565"/>
      <c r="F1183" s="1566"/>
    </row>
    <row r="1184" spans="1:6" s="1486" customFormat="1">
      <c r="A1184" s="1561"/>
      <c r="B1184" s="1562"/>
      <c r="C1184" s="1563"/>
      <c r="D1184" s="1564"/>
      <c r="E1184" s="1565"/>
      <c r="F1184" s="1566"/>
    </row>
    <row r="1185" spans="1:6" s="1486" customFormat="1">
      <c r="A1185" s="1561"/>
      <c r="B1185" s="1562"/>
      <c r="C1185" s="1563"/>
      <c r="D1185" s="1564"/>
      <c r="E1185" s="1565"/>
      <c r="F1185" s="1566"/>
    </row>
    <row r="1186" spans="1:6" s="1486" customFormat="1">
      <c r="A1186" s="1561"/>
      <c r="B1186" s="1562"/>
      <c r="C1186" s="1563"/>
      <c r="D1186" s="1564"/>
      <c r="E1186" s="1565"/>
      <c r="F1186" s="1566"/>
    </row>
    <row r="1187" spans="1:6" s="1486" customFormat="1">
      <c r="A1187" s="1561"/>
      <c r="B1187" s="1562"/>
      <c r="C1187" s="1563"/>
      <c r="D1187" s="1564"/>
      <c r="E1187" s="1565"/>
      <c r="F1187" s="1566"/>
    </row>
    <row r="1188" spans="1:6" s="1486" customFormat="1">
      <c r="A1188" s="1561"/>
      <c r="B1188" s="1562"/>
      <c r="C1188" s="1563"/>
      <c r="D1188" s="1564"/>
      <c r="E1188" s="1565"/>
      <c r="F1188" s="1566"/>
    </row>
    <row r="1189" spans="1:6" s="1486" customFormat="1">
      <c r="A1189" s="1561"/>
      <c r="B1189" s="1562"/>
      <c r="C1189" s="1563"/>
      <c r="D1189" s="1564"/>
      <c r="E1189" s="1565"/>
      <c r="F1189" s="1566"/>
    </row>
    <row r="1190" spans="1:6" s="1486" customFormat="1">
      <c r="A1190" s="1561"/>
      <c r="B1190" s="1562"/>
      <c r="C1190" s="1563"/>
      <c r="D1190" s="1564"/>
      <c r="E1190" s="1565"/>
      <c r="F1190" s="1566"/>
    </row>
    <row r="1191" spans="1:6" s="1486" customFormat="1">
      <c r="A1191" s="1561"/>
      <c r="B1191" s="1562"/>
      <c r="C1191" s="1563"/>
      <c r="D1191" s="1564"/>
      <c r="E1191" s="1565"/>
      <c r="F1191" s="1566"/>
    </row>
    <row r="1192" spans="1:6" s="1486" customFormat="1">
      <c r="A1192" s="1561"/>
      <c r="B1192" s="1562"/>
      <c r="C1192" s="1563"/>
      <c r="D1192" s="1564"/>
      <c r="E1192" s="1565"/>
      <c r="F1192" s="1566"/>
    </row>
    <row r="1193" spans="1:6" s="1486" customFormat="1">
      <c r="A1193" s="1561"/>
      <c r="B1193" s="1562"/>
      <c r="C1193" s="1563"/>
      <c r="D1193" s="1564"/>
      <c r="E1193" s="1565"/>
      <c r="F1193" s="1566"/>
    </row>
    <row r="1194" spans="1:6" s="1486" customFormat="1">
      <c r="A1194" s="1561"/>
      <c r="B1194" s="1562"/>
      <c r="C1194" s="1563"/>
      <c r="D1194" s="1564"/>
      <c r="E1194" s="1565"/>
      <c r="F1194" s="1566"/>
    </row>
    <row r="1195" spans="1:6" s="1486" customFormat="1">
      <c r="A1195" s="1561"/>
      <c r="B1195" s="1562"/>
      <c r="C1195" s="1563"/>
      <c r="D1195" s="1564"/>
      <c r="E1195" s="1565"/>
      <c r="F1195" s="1566"/>
    </row>
    <row r="1196" spans="1:6" s="1486" customFormat="1">
      <c r="A1196" s="1561"/>
      <c r="B1196" s="1562"/>
      <c r="C1196" s="1563"/>
      <c r="D1196" s="1564"/>
      <c r="E1196" s="1565"/>
      <c r="F1196" s="1566"/>
    </row>
    <row r="1197" spans="1:6" s="1486" customFormat="1">
      <c r="A1197" s="1561"/>
      <c r="B1197" s="1562"/>
      <c r="C1197" s="1563"/>
      <c r="D1197" s="1564"/>
      <c r="E1197" s="1565"/>
      <c r="F1197" s="1566"/>
    </row>
    <row r="1198" spans="1:6" s="1486" customFormat="1">
      <c r="A1198" s="1561"/>
      <c r="B1198" s="1562"/>
      <c r="C1198" s="1563"/>
      <c r="D1198" s="1564"/>
      <c r="E1198" s="1565"/>
      <c r="F1198" s="1566"/>
    </row>
    <row r="1199" spans="1:6" s="1486" customFormat="1">
      <c r="A1199" s="1561"/>
      <c r="B1199" s="1562"/>
      <c r="C1199" s="1563"/>
      <c r="D1199" s="1564"/>
      <c r="E1199" s="1565"/>
      <c r="F1199" s="1566"/>
    </row>
    <row r="1200" spans="1:6" s="1486" customFormat="1">
      <c r="A1200" s="1561"/>
      <c r="B1200" s="1562"/>
      <c r="C1200" s="1563"/>
      <c r="D1200" s="1564"/>
      <c r="E1200" s="1565"/>
      <c r="F1200" s="1566"/>
    </row>
    <row r="1201" spans="1:6" s="1486" customFormat="1">
      <c r="A1201" s="1561"/>
      <c r="B1201" s="1562"/>
      <c r="C1201" s="1563"/>
      <c r="D1201" s="1564"/>
      <c r="E1201" s="1565"/>
      <c r="F1201" s="1566"/>
    </row>
    <row r="1202" spans="1:6" s="1486" customFormat="1">
      <c r="A1202" s="1561"/>
      <c r="B1202" s="1562"/>
      <c r="C1202" s="1563"/>
      <c r="D1202" s="1564"/>
      <c r="E1202" s="1565"/>
      <c r="F1202" s="1566"/>
    </row>
    <row r="1203" spans="1:6" s="1486" customFormat="1">
      <c r="A1203" s="1561"/>
      <c r="B1203" s="1562"/>
      <c r="C1203" s="1563"/>
      <c r="D1203" s="1564"/>
      <c r="E1203" s="1565"/>
      <c r="F1203" s="1566"/>
    </row>
    <row r="1204" spans="1:6" s="1486" customFormat="1">
      <c r="A1204" s="1561"/>
      <c r="B1204" s="1562"/>
      <c r="C1204" s="1563"/>
      <c r="D1204" s="1564"/>
      <c r="E1204" s="1565"/>
      <c r="F1204" s="1566"/>
    </row>
    <row r="1205" spans="1:6" s="1486" customFormat="1">
      <c r="A1205" s="1561"/>
      <c r="B1205" s="1562"/>
      <c r="C1205" s="1563"/>
      <c r="D1205" s="1564"/>
      <c r="E1205" s="1565"/>
      <c r="F1205" s="1566"/>
    </row>
    <row r="1206" spans="1:6" s="1486" customFormat="1">
      <c r="A1206" s="1561"/>
      <c r="B1206" s="1562"/>
      <c r="C1206" s="1563"/>
      <c r="D1206" s="1564"/>
      <c r="E1206" s="1565"/>
      <c r="F1206" s="1566"/>
    </row>
    <row r="1207" spans="1:6" s="1486" customFormat="1">
      <c r="A1207" s="1561"/>
      <c r="B1207" s="1562"/>
      <c r="C1207" s="1563"/>
      <c r="D1207" s="1564"/>
      <c r="E1207" s="1565"/>
      <c r="F1207" s="1566"/>
    </row>
    <row r="1208" spans="1:6" s="1486" customFormat="1">
      <c r="A1208" s="1561"/>
      <c r="B1208" s="1562"/>
      <c r="C1208" s="1563"/>
      <c r="D1208" s="1564"/>
      <c r="E1208" s="1565"/>
      <c r="F1208" s="1566"/>
    </row>
    <row r="1209" spans="1:6" s="1486" customFormat="1">
      <c r="A1209" s="1561"/>
      <c r="B1209" s="1562"/>
      <c r="C1209" s="1563"/>
      <c r="D1209" s="1564"/>
      <c r="E1209" s="1565"/>
      <c r="F1209" s="1566"/>
    </row>
    <row r="1210" spans="1:6" s="1486" customFormat="1">
      <c r="A1210" s="1561"/>
      <c r="B1210" s="1562"/>
      <c r="C1210" s="1563"/>
      <c r="D1210" s="1564"/>
      <c r="E1210" s="1565"/>
      <c r="F1210" s="1566"/>
    </row>
    <row r="1211" spans="1:6" s="1486" customFormat="1">
      <c r="A1211" s="1561"/>
      <c r="B1211" s="1562"/>
      <c r="C1211" s="1563"/>
      <c r="D1211" s="1564"/>
      <c r="E1211" s="1565"/>
      <c r="F1211" s="1566"/>
    </row>
    <row r="1212" spans="1:6" s="1486" customFormat="1">
      <c r="A1212" s="1561"/>
      <c r="B1212" s="1562"/>
      <c r="C1212" s="1563"/>
      <c r="D1212" s="1564"/>
      <c r="E1212" s="1565"/>
      <c r="F1212" s="1566"/>
    </row>
    <row r="1213" spans="1:6" s="1486" customFormat="1">
      <c r="A1213" s="1561"/>
      <c r="B1213" s="1562"/>
      <c r="C1213" s="1563"/>
      <c r="D1213" s="1564"/>
      <c r="E1213" s="1565"/>
      <c r="F1213" s="1566"/>
    </row>
    <row r="1214" spans="1:6" s="1486" customFormat="1">
      <c r="A1214" s="1561"/>
      <c r="B1214" s="1562"/>
      <c r="C1214" s="1563"/>
      <c r="D1214" s="1564"/>
      <c r="E1214" s="1565"/>
      <c r="F1214" s="1566"/>
    </row>
    <row r="1215" spans="1:6" s="1486" customFormat="1">
      <c r="A1215" s="1561"/>
      <c r="B1215" s="1562"/>
      <c r="C1215" s="1563"/>
      <c r="D1215" s="1564"/>
      <c r="E1215" s="1565"/>
      <c r="F1215" s="1566"/>
    </row>
    <row r="1216" spans="1:6" s="1486" customFormat="1">
      <c r="A1216" s="1561"/>
      <c r="B1216" s="1562"/>
      <c r="C1216" s="1563"/>
      <c r="D1216" s="1564"/>
      <c r="E1216" s="1565"/>
      <c r="F1216" s="1566"/>
    </row>
    <row r="1217" spans="1:6" s="1486" customFormat="1">
      <c r="A1217" s="1561"/>
      <c r="B1217" s="1562"/>
      <c r="C1217" s="1563"/>
      <c r="D1217" s="1564"/>
      <c r="E1217" s="1565"/>
      <c r="F1217" s="1566"/>
    </row>
    <row r="1218" spans="1:6" s="1486" customFormat="1">
      <c r="A1218" s="1561"/>
      <c r="B1218" s="1562"/>
      <c r="C1218" s="1563"/>
      <c r="D1218" s="1564"/>
      <c r="E1218" s="1565"/>
      <c r="F1218" s="1566"/>
    </row>
    <row r="1219" spans="1:6" s="1486" customFormat="1">
      <c r="A1219" s="1561"/>
      <c r="B1219" s="1562"/>
      <c r="C1219" s="1563"/>
      <c r="D1219" s="1564"/>
      <c r="E1219" s="1565"/>
      <c r="F1219" s="1566"/>
    </row>
    <row r="1220" spans="1:6" s="1486" customFormat="1">
      <c r="A1220" s="1561"/>
      <c r="B1220" s="1562"/>
      <c r="C1220" s="1563"/>
      <c r="D1220" s="1564"/>
      <c r="E1220" s="1565"/>
      <c r="F1220" s="1566"/>
    </row>
    <row r="1221" spans="1:6" s="1486" customFormat="1">
      <c r="A1221" s="1561"/>
      <c r="B1221" s="1562"/>
      <c r="C1221" s="1563"/>
      <c r="D1221" s="1564"/>
      <c r="E1221" s="1565"/>
      <c r="F1221" s="1566"/>
    </row>
    <row r="1222" spans="1:6" s="1486" customFormat="1">
      <c r="A1222" s="1561"/>
      <c r="B1222" s="1562"/>
      <c r="C1222" s="1563"/>
      <c r="D1222" s="1564"/>
      <c r="E1222" s="1565"/>
      <c r="F1222" s="1566"/>
    </row>
    <row r="1223" spans="1:6" s="1486" customFormat="1">
      <c r="A1223" s="1561"/>
      <c r="B1223" s="1562"/>
      <c r="C1223" s="1563"/>
      <c r="D1223" s="1564"/>
      <c r="E1223" s="1565"/>
      <c r="F1223" s="1566"/>
    </row>
    <row r="1224" spans="1:6" s="1486" customFormat="1">
      <c r="A1224" s="1561"/>
      <c r="B1224" s="1562"/>
      <c r="C1224" s="1563"/>
      <c r="D1224" s="1564"/>
      <c r="E1224" s="1565"/>
      <c r="F1224" s="1566"/>
    </row>
    <row r="1225" spans="1:6" s="1486" customFormat="1">
      <c r="A1225" s="1561"/>
      <c r="B1225" s="1562"/>
      <c r="C1225" s="1563"/>
      <c r="D1225" s="1564"/>
      <c r="E1225" s="1565"/>
      <c r="F1225" s="1566"/>
    </row>
    <row r="1226" spans="1:6" s="1486" customFormat="1">
      <c r="A1226" s="1561"/>
      <c r="B1226" s="1562"/>
      <c r="C1226" s="1563"/>
      <c r="D1226" s="1564"/>
      <c r="E1226" s="1565"/>
      <c r="F1226" s="1566"/>
    </row>
    <row r="1227" spans="1:6" s="1486" customFormat="1">
      <c r="A1227" s="1561"/>
      <c r="B1227" s="1562"/>
      <c r="C1227" s="1563"/>
      <c r="D1227" s="1564"/>
      <c r="E1227" s="1565"/>
      <c r="F1227" s="1566"/>
    </row>
    <row r="1228" spans="1:6" s="1486" customFormat="1">
      <c r="A1228" s="1561"/>
      <c r="B1228" s="1562"/>
      <c r="C1228" s="1563"/>
      <c r="D1228" s="1564"/>
      <c r="E1228" s="1565"/>
      <c r="F1228" s="1566"/>
    </row>
    <row r="1229" spans="1:6" s="1486" customFormat="1">
      <c r="A1229" s="1561"/>
      <c r="B1229" s="1562"/>
      <c r="C1229" s="1563"/>
      <c r="D1229" s="1564"/>
      <c r="E1229" s="1565"/>
      <c r="F1229" s="1566"/>
    </row>
    <row r="1230" spans="1:6" s="1486" customFormat="1">
      <c r="A1230" s="1561"/>
      <c r="B1230" s="1562"/>
      <c r="C1230" s="1563"/>
      <c r="D1230" s="1564"/>
      <c r="E1230" s="1565"/>
      <c r="F1230" s="1566"/>
    </row>
    <row r="1231" spans="1:6" s="1486" customFormat="1">
      <c r="A1231" s="1561"/>
      <c r="B1231" s="1562"/>
      <c r="C1231" s="1563"/>
      <c r="D1231" s="1564"/>
      <c r="E1231" s="1565"/>
      <c r="F1231" s="1566"/>
    </row>
    <row r="1232" spans="1:6" s="1486" customFormat="1">
      <c r="A1232" s="1561"/>
      <c r="B1232" s="1562"/>
      <c r="C1232" s="1563"/>
      <c r="D1232" s="1564"/>
      <c r="E1232" s="1565"/>
      <c r="F1232" s="1566"/>
    </row>
    <row r="1233" spans="1:6" s="1486" customFormat="1">
      <c r="A1233" s="1561"/>
      <c r="B1233" s="1562"/>
      <c r="C1233" s="1563"/>
      <c r="D1233" s="1564"/>
      <c r="E1233" s="1565"/>
      <c r="F1233" s="1566"/>
    </row>
    <row r="1234" spans="1:6" s="1486" customFormat="1">
      <c r="A1234" s="1561"/>
      <c r="B1234" s="1562"/>
      <c r="C1234" s="1563"/>
      <c r="D1234" s="1564"/>
      <c r="E1234" s="1565"/>
      <c r="F1234" s="1566"/>
    </row>
    <row r="1235" spans="1:6" s="1486" customFormat="1">
      <c r="A1235" s="1561"/>
      <c r="B1235" s="1562"/>
      <c r="C1235" s="1563"/>
      <c r="D1235" s="1564"/>
      <c r="E1235" s="1565"/>
      <c r="F1235" s="1566"/>
    </row>
    <row r="1236" spans="1:6" s="1486" customFormat="1">
      <c r="A1236" s="1561"/>
      <c r="B1236" s="1562"/>
      <c r="C1236" s="1563"/>
      <c r="D1236" s="1564"/>
      <c r="E1236" s="1565"/>
      <c r="F1236" s="1566"/>
    </row>
    <row r="1237" spans="1:6" s="1486" customFormat="1">
      <c r="A1237" s="1561"/>
      <c r="B1237" s="1562"/>
      <c r="C1237" s="1563"/>
      <c r="D1237" s="1564"/>
      <c r="E1237" s="1565"/>
      <c r="F1237" s="1566"/>
    </row>
    <row r="1238" spans="1:6" s="1486" customFormat="1">
      <c r="A1238" s="1561"/>
      <c r="B1238" s="1562"/>
      <c r="C1238" s="1563"/>
      <c r="D1238" s="1564"/>
      <c r="E1238" s="1565"/>
      <c r="F1238" s="1566"/>
    </row>
    <row r="1239" spans="1:6" s="1486" customFormat="1">
      <c r="A1239" s="1561"/>
      <c r="B1239" s="1562"/>
      <c r="C1239" s="1563"/>
      <c r="D1239" s="1564"/>
      <c r="E1239" s="1565"/>
      <c r="F1239" s="1566"/>
    </row>
    <row r="1240" spans="1:6" s="1486" customFormat="1">
      <c r="A1240" s="1561"/>
      <c r="B1240" s="1562"/>
      <c r="C1240" s="1563"/>
      <c r="D1240" s="1564"/>
      <c r="E1240" s="1565"/>
      <c r="F1240" s="1566"/>
    </row>
    <row r="1241" spans="1:6" s="1486" customFormat="1">
      <c r="A1241" s="1561"/>
      <c r="B1241" s="1562"/>
      <c r="C1241" s="1563"/>
      <c r="D1241" s="1564"/>
      <c r="E1241" s="1565"/>
      <c r="F1241" s="1566"/>
    </row>
    <row r="1242" spans="1:6" s="1486" customFormat="1">
      <c r="A1242" s="1561"/>
      <c r="B1242" s="1562"/>
      <c r="C1242" s="1563"/>
      <c r="D1242" s="1564"/>
      <c r="E1242" s="1565"/>
      <c r="F1242" s="1566"/>
    </row>
    <row r="1243" spans="1:6" s="1486" customFormat="1">
      <c r="A1243" s="1561"/>
      <c r="B1243" s="1562"/>
      <c r="C1243" s="1563"/>
      <c r="D1243" s="1564"/>
      <c r="E1243" s="1565"/>
      <c r="F1243" s="1566"/>
    </row>
    <row r="1244" spans="1:6" s="1486" customFormat="1">
      <c r="A1244" s="1561"/>
      <c r="B1244" s="1562"/>
      <c r="C1244" s="1563"/>
      <c r="D1244" s="1564"/>
      <c r="E1244" s="1565"/>
      <c r="F1244" s="1566"/>
    </row>
    <row r="1245" spans="1:6" s="1486" customFormat="1">
      <c r="A1245" s="1561"/>
      <c r="B1245" s="1562"/>
      <c r="C1245" s="1563"/>
      <c r="D1245" s="1564"/>
      <c r="E1245" s="1565"/>
      <c r="F1245" s="1566"/>
    </row>
    <row r="1246" spans="1:6" s="1486" customFormat="1">
      <c r="A1246" s="1561"/>
      <c r="B1246" s="1562"/>
      <c r="C1246" s="1563"/>
      <c r="D1246" s="1564"/>
      <c r="E1246" s="1565"/>
      <c r="F1246" s="1566"/>
    </row>
    <row r="1247" spans="1:6" s="1486" customFormat="1">
      <c r="A1247" s="1561"/>
      <c r="B1247" s="1562"/>
      <c r="C1247" s="1563"/>
      <c r="D1247" s="1564"/>
      <c r="E1247" s="1565"/>
      <c r="F1247" s="1566"/>
    </row>
    <row r="1248" spans="1:6" s="1486" customFormat="1">
      <c r="A1248" s="1561"/>
      <c r="B1248" s="1562"/>
      <c r="C1248" s="1563"/>
      <c r="D1248" s="1564"/>
      <c r="E1248" s="1565"/>
      <c r="F1248" s="1566"/>
    </row>
    <row r="1249" spans="1:6" s="1486" customFormat="1">
      <c r="A1249" s="1561"/>
      <c r="B1249" s="1562"/>
      <c r="C1249" s="1563"/>
      <c r="D1249" s="1564"/>
      <c r="E1249" s="1565"/>
      <c r="F1249" s="1566"/>
    </row>
    <row r="1250" spans="1:6" s="1486" customFormat="1">
      <c r="A1250" s="1561"/>
      <c r="B1250" s="1562"/>
      <c r="C1250" s="1563"/>
      <c r="D1250" s="1564"/>
      <c r="E1250" s="1565"/>
      <c r="F1250" s="1566"/>
    </row>
    <row r="1251" spans="1:6" s="1486" customFormat="1">
      <c r="A1251" s="1561"/>
      <c r="B1251" s="1562"/>
      <c r="C1251" s="1563"/>
      <c r="D1251" s="1564"/>
      <c r="E1251" s="1565"/>
      <c r="F1251" s="1566"/>
    </row>
    <row r="1252" spans="1:6" s="1486" customFormat="1">
      <c r="A1252" s="1561"/>
      <c r="B1252" s="1562"/>
      <c r="C1252" s="1563"/>
      <c r="D1252" s="1564"/>
      <c r="E1252" s="1565"/>
      <c r="F1252" s="1566"/>
    </row>
    <row r="1253" spans="1:6" s="1486" customFormat="1">
      <c r="A1253" s="1561"/>
      <c r="B1253" s="1562"/>
      <c r="C1253" s="1563"/>
      <c r="D1253" s="1564"/>
      <c r="E1253" s="1565"/>
      <c r="F1253" s="1566"/>
    </row>
    <row r="1254" spans="1:6" s="1486" customFormat="1">
      <c r="A1254" s="1561"/>
      <c r="B1254" s="1562"/>
      <c r="C1254" s="1563"/>
      <c r="D1254" s="1564"/>
      <c r="E1254" s="1565"/>
      <c r="F1254" s="1566"/>
    </row>
    <row r="1255" spans="1:6" s="1486" customFormat="1">
      <c r="A1255" s="1561"/>
      <c r="B1255" s="1562"/>
      <c r="C1255" s="1563"/>
      <c r="D1255" s="1564"/>
      <c r="E1255" s="1565"/>
      <c r="F1255" s="1566"/>
    </row>
    <row r="1256" spans="1:6" s="1486" customFormat="1">
      <c r="A1256" s="1561"/>
      <c r="B1256" s="1562"/>
      <c r="C1256" s="1563"/>
      <c r="D1256" s="1564"/>
      <c r="E1256" s="1565"/>
      <c r="F1256" s="1566"/>
    </row>
    <row r="1257" spans="1:6" s="1486" customFormat="1">
      <c r="A1257" s="1561"/>
      <c r="B1257" s="1562"/>
      <c r="C1257" s="1563"/>
      <c r="D1257" s="1564"/>
      <c r="E1257" s="1565"/>
      <c r="F1257" s="1566"/>
    </row>
    <row r="1258" spans="1:6" s="1486" customFormat="1">
      <c r="A1258" s="1561"/>
      <c r="B1258" s="1562"/>
      <c r="C1258" s="1563"/>
      <c r="D1258" s="1564"/>
      <c r="E1258" s="1565"/>
      <c r="F1258" s="1566"/>
    </row>
    <row r="1259" spans="1:6" s="1486" customFormat="1">
      <c r="A1259" s="1561"/>
      <c r="B1259" s="1562"/>
      <c r="C1259" s="1563"/>
      <c r="D1259" s="1564"/>
      <c r="E1259" s="1565"/>
      <c r="F1259" s="1566"/>
    </row>
    <row r="1260" spans="1:6" s="1486" customFormat="1">
      <c r="A1260" s="1561"/>
      <c r="B1260" s="1562"/>
      <c r="C1260" s="1563"/>
      <c r="D1260" s="1564"/>
      <c r="E1260" s="1565"/>
      <c r="F1260" s="1566"/>
    </row>
    <row r="1261" spans="1:6" s="1486" customFormat="1">
      <c r="A1261" s="1561"/>
      <c r="B1261" s="1562"/>
      <c r="C1261" s="1563"/>
      <c r="D1261" s="1564"/>
      <c r="E1261" s="1565"/>
      <c r="F1261" s="1566"/>
    </row>
    <row r="1262" spans="1:6" s="1486" customFormat="1">
      <c r="A1262" s="1561"/>
      <c r="B1262" s="1562"/>
      <c r="C1262" s="1563"/>
      <c r="D1262" s="1564"/>
      <c r="E1262" s="1565"/>
      <c r="F1262" s="1566"/>
    </row>
    <row r="1263" spans="1:6" s="1486" customFormat="1">
      <c r="A1263" s="1561"/>
      <c r="B1263" s="1562"/>
      <c r="C1263" s="1563"/>
      <c r="D1263" s="1564"/>
      <c r="E1263" s="1565"/>
      <c r="F1263" s="1566"/>
    </row>
    <row r="1264" spans="1:6" s="1486" customFormat="1">
      <c r="A1264" s="1561"/>
      <c r="B1264" s="1562"/>
      <c r="C1264" s="1563"/>
      <c r="D1264" s="1564"/>
      <c r="E1264" s="1565"/>
      <c r="F1264" s="1566"/>
    </row>
    <row r="1265" spans="1:6" s="1486" customFormat="1">
      <c r="A1265" s="1561"/>
      <c r="B1265" s="1562"/>
      <c r="C1265" s="1563"/>
      <c r="D1265" s="1564"/>
      <c r="E1265" s="1565"/>
      <c r="F1265" s="1566"/>
    </row>
    <row r="1266" spans="1:6" s="1486" customFormat="1">
      <c r="A1266" s="1561"/>
      <c r="B1266" s="1562"/>
      <c r="C1266" s="1563"/>
      <c r="D1266" s="1564"/>
      <c r="E1266" s="1565"/>
      <c r="F1266" s="1566"/>
    </row>
    <row r="1267" spans="1:6" s="1486" customFormat="1">
      <c r="A1267" s="1561"/>
      <c r="B1267" s="1562"/>
      <c r="C1267" s="1563"/>
      <c r="D1267" s="1564"/>
      <c r="E1267" s="1565"/>
      <c r="F1267" s="1566"/>
    </row>
    <row r="1268" spans="1:6" s="1486" customFormat="1">
      <c r="A1268" s="1561"/>
      <c r="B1268" s="1562"/>
      <c r="C1268" s="1563"/>
      <c r="D1268" s="1564"/>
      <c r="E1268" s="1565"/>
      <c r="F1268" s="1566"/>
    </row>
    <row r="1269" spans="1:6" s="1486" customFormat="1">
      <c r="A1269" s="1561"/>
      <c r="B1269" s="1562"/>
      <c r="C1269" s="1563"/>
      <c r="D1269" s="1564"/>
      <c r="E1269" s="1565"/>
      <c r="F1269" s="1566"/>
    </row>
    <row r="1270" spans="1:6" s="1486" customFormat="1">
      <c r="A1270" s="1561"/>
      <c r="B1270" s="1562"/>
      <c r="C1270" s="1563"/>
      <c r="D1270" s="1564"/>
      <c r="E1270" s="1565"/>
      <c r="F1270" s="1566"/>
    </row>
    <row r="1271" spans="1:6" s="1486" customFormat="1">
      <c r="A1271" s="1561"/>
      <c r="B1271" s="1562"/>
      <c r="C1271" s="1563"/>
      <c r="D1271" s="1564"/>
      <c r="E1271" s="1565"/>
      <c r="F1271" s="1566"/>
    </row>
    <row r="1272" spans="1:6" s="1486" customFormat="1">
      <c r="A1272" s="1561"/>
      <c r="B1272" s="1562"/>
      <c r="C1272" s="1563"/>
      <c r="D1272" s="1564"/>
      <c r="E1272" s="1565"/>
      <c r="F1272" s="1566"/>
    </row>
    <row r="1273" spans="1:6" s="1486" customFormat="1">
      <c r="A1273" s="1561"/>
      <c r="B1273" s="1562"/>
      <c r="C1273" s="1563"/>
      <c r="D1273" s="1564"/>
      <c r="E1273" s="1565"/>
      <c r="F1273" s="1566"/>
    </row>
    <row r="1274" spans="1:6" s="1486" customFormat="1">
      <c r="A1274" s="1561"/>
      <c r="B1274" s="1562"/>
      <c r="C1274" s="1563"/>
      <c r="D1274" s="1564"/>
      <c r="E1274" s="1565"/>
      <c r="F1274" s="1566"/>
    </row>
    <row r="1275" spans="1:6" s="1486" customFormat="1">
      <c r="A1275" s="1561"/>
      <c r="B1275" s="1562"/>
      <c r="C1275" s="1563"/>
      <c r="D1275" s="1564"/>
      <c r="E1275" s="1565"/>
      <c r="F1275" s="1566"/>
    </row>
    <row r="1276" spans="1:6" s="1486" customFormat="1">
      <c r="A1276" s="1561"/>
      <c r="B1276" s="1562"/>
      <c r="C1276" s="1563"/>
      <c r="D1276" s="1564"/>
      <c r="E1276" s="1565"/>
      <c r="F1276" s="1566"/>
    </row>
    <row r="1277" spans="1:6" s="1486" customFormat="1">
      <c r="A1277" s="1561"/>
      <c r="B1277" s="1562"/>
      <c r="C1277" s="1563"/>
      <c r="D1277" s="1564"/>
      <c r="E1277" s="1565"/>
      <c r="F1277" s="1566"/>
    </row>
    <row r="1278" spans="1:6" s="1486" customFormat="1">
      <c r="A1278" s="1561"/>
      <c r="B1278" s="1562"/>
      <c r="C1278" s="1563"/>
      <c r="D1278" s="1564"/>
      <c r="E1278" s="1565"/>
      <c r="F1278" s="1566"/>
    </row>
    <row r="1279" spans="1:6" s="1486" customFormat="1">
      <c r="A1279" s="1561"/>
      <c r="B1279" s="1562"/>
      <c r="C1279" s="1563"/>
      <c r="D1279" s="1564"/>
      <c r="E1279" s="1565"/>
      <c r="F1279" s="1566"/>
    </row>
    <row r="1280" spans="1:6" s="1486" customFormat="1">
      <c r="A1280" s="1561"/>
      <c r="B1280" s="1562"/>
      <c r="C1280" s="1563"/>
      <c r="D1280" s="1564"/>
      <c r="E1280" s="1565"/>
      <c r="F1280" s="1566"/>
    </row>
    <row r="1281" spans="1:6" s="1486" customFormat="1">
      <c r="A1281" s="1561"/>
      <c r="B1281" s="1562"/>
      <c r="C1281" s="1563"/>
      <c r="D1281" s="1564"/>
      <c r="E1281" s="1565"/>
      <c r="F1281" s="1566"/>
    </row>
    <row r="1282" spans="1:6" s="1486" customFormat="1">
      <c r="A1282" s="1561"/>
      <c r="B1282" s="1562"/>
      <c r="C1282" s="1563"/>
      <c r="D1282" s="1564"/>
      <c r="E1282" s="1565"/>
      <c r="F1282" s="1566"/>
    </row>
    <row r="1283" spans="1:6" s="1486" customFormat="1">
      <c r="A1283" s="1561"/>
      <c r="B1283" s="1562"/>
      <c r="C1283" s="1563"/>
      <c r="D1283" s="1564"/>
      <c r="E1283" s="1565"/>
      <c r="F1283" s="1566"/>
    </row>
    <row r="1284" spans="1:6" s="1486" customFormat="1">
      <c r="A1284" s="1561"/>
      <c r="B1284" s="1562"/>
      <c r="C1284" s="1563"/>
      <c r="D1284" s="1564"/>
      <c r="E1284" s="1565"/>
      <c r="F1284" s="1566"/>
    </row>
    <row r="1285" spans="1:6" s="1486" customFormat="1">
      <c r="A1285" s="1561"/>
      <c r="B1285" s="1562"/>
      <c r="C1285" s="1563"/>
      <c r="D1285" s="1564"/>
      <c r="E1285" s="1565"/>
      <c r="F1285" s="1566"/>
    </row>
    <row r="1286" spans="1:6" s="1486" customFormat="1">
      <c r="A1286" s="1561"/>
      <c r="B1286" s="1562"/>
      <c r="C1286" s="1563"/>
      <c r="D1286" s="1564"/>
      <c r="E1286" s="1565"/>
      <c r="F1286" s="1566"/>
    </row>
    <row r="1287" spans="1:6" s="1486" customFormat="1">
      <c r="A1287" s="1561"/>
      <c r="B1287" s="1562"/>
      <c r="C1287" s="1563"/>
      <c r="D1287" s="1564"/>
      <c r="E1287" s="1565"/>
      <c r="F1287" s="1566"/>
    </row>
    <row r="1288" spans="1:6" s="1486" customFormat="1">
      <c r="A1288" s="1561"/>
      <c r="B1288" s="1562"/>
      <c r="C1288" s="1563"/>
      <c r="D1288" s="1564"/>
      <c r="E1288" s="1565"/>
      <c r="F1288" s="1566"/>
    </row>
    <row r="1289" spans="1:6" s="1486" customFormat="1">
      <c r="A1289" s="1561"/>
      <c r="B1289" s="1562"/>
      <c r="C1289" s="1563"/>
      <c r="D1289" s="1564"/>
      <c r="E1289" s="1565"/>
      <c r="F1289" s="1566"/>
    </row>
    <row r="1290" spans="1:6" s="1486" customFormat="1">
      <c r="A1290" s="1561"/>
      <c r="B1290" s="1562"/>
      <c r="C1290" s="1563"/>
      <c r="D1290" s="1564"/>
      <c r="E1290" s="1565"/>
      <c r="F1290" s="1566"/>
    </row>
    <row r="1291" spans="1:6" s="1486" customFormat="1">
      <c r="A1291" s="1561"/>
      <c r="B1291" s="1562"/>
      <c r="C1291" s="1563"/>
      <c r="D1291" s="1564"/>
      <c r="E1291" s="1565"/>
      <c r="F1291" s="1566"/>
    </row>
    <row r="1292" spans="1:6" s="1486" customFormat="1">
      <c r="A1292" s="1561"/>
      <c r="B1292" s="1562"/>
      <c r="C1292" s="1563"/>
      <c r="D1292" s="1564"/>
      <c r="E1292" s="1565"/>
      <c r="F1292" s="1566"/>
    </row>
    <row r="1293" spans="1:6" s="1486" customFormat="1">
      <c r="A1293" s="1561"/>
      <c r="B1293" s="1562"/>
      <c r="C1293" s="1563"/>
      <c r="D1293" s="1564"/>
      <c r="E1293" s="1565"/>
      <c r="F1293" s="1566"/>
    </row>
    <row r="1294" spans="1:6" s="1486" customFormat="1">
      <c r="A1294" s="1561"/>
      <c r="B1294" s="1562"/>
      <c r="C1294" s="1563"/>
      <c r="D1294" s="1564"/>
      <c r="E1294" s="1565"/>
      <c r="F1294" s="1566"/>
    </row>
    <row r="1295" spans="1:6" s="1486" customFormat="1">
      <c r="A1295" s="1561"/>
      <c r="B1295" s="1562"/>
      <c r="C1295" s="1563"/>
      <c r="D1295" s="1564"/>
      <c r="E1295" s="1565"/>
      <c r="F1295" s="1566"/>
    </row>
    <row r="1296" spans="1:6" s="1486" customFormat="1">
      <c r="A1296" s="1561"/>
      <c r="B1296" s="1562"/>
      <c r="C1296" s="1563"/>
      <c r="D1296" s="1564"/>
      <c r="E1296" s="1565"/>
      <c r="F1296" s="1566"/>
    </row>
    <row r="1297" spans="1:6" s="1486" customFormat="1">
      <c r="A1297" s="1561"/>
      <c r="B1297" s="1562"/>
      <c r="C1297" s="1563"/>
      <c r="D1297" s="1564"/>
      <c r="E1297" s="1565"/>
      <c r="F1297" s="1566"/>
    </row>
    <row r="1298" spans="1:6" s="1486" customFormat="1">
      <c r="A1298" s="1561"/>
      <c r="B1298" s="1562"/>
      <c r="C1298" s="1563"/>
      <c r="D1298" s="1564"/>
      <c r="E1298" s="1565"/>
      <c r="F1298" s="1566"/>
    </row>
    <row r="1299" spans="1:6" s="1486" customFormat="1">
      <c r="A1299" s="1561"/>
      <c r="B1299" s="1562"/>
      <c r="C1299" s="1563"/>
      <c r="D1299" s="1564"/>
      <c r="E1299" s="1565"/>
      <c r="F1299" s="1566"/>
    </row>
    <row r="1300" spans="1:6" s="1486" customFormat="1">
      <c r="A1300" s="1561"/>
      <c r="B1300" s="1562"/>
      <c r="C1300" s="1563"/>
      <c r="D1300" s="1564"/>
      <c r="E1300" s="1565"/>
      <c r="F1300" s="1566"/>
    </row>
    <row r="1301" spans="1:6" s="1486" customFormat="1">
      <c r="A1301" s="1561"/>
      <c r="B1301" s="1562"/>
      <c r="C1301" s="1563"/>
      <c r="D1301" s="1564"/>
      <c r="E1301" s="1565"/>
      <c r="F1301" s="1566"/>
    </row>
    <row r="1302" spans="1:6" s="1486" customFormat="1">
      <c r="A1302" s="1561"/>
      <c r="B1302" s="1562"/>
      <c r="C1302" s="1563"/>
      <c r="D1302" s="1564"/>
      <c r="E1302" s="1565"/>
      <c r="F1302" s="1566"/>
    </row>
    <row r="1303" spans="1:6" s="1486" customFormat="1">
      <c r="A1303" s="1561"/>
      <c r="B1303" s="1562"/>
      <c r="C1303" s="1563"/>
      <c r="D1303" s="1564"/>
      <c r="E1303" s="1565"/>
      <c r="F1303" s="1566"/>
    </row>
    <row r="1304" spans="1:6" s="1486" customFormat="1">
      <c r="A1304" s="1561"/>
      <c r="B1304" s="1562"/>
      <c r="C1304" s="1563"/>
      <c r="D1304" s="1564"/>
      <c r="E1304" s="1565"/>
      <c r="F1304" s="1566"/>
    </row>
    <row r="1305" spans="1:6" s="1486" customFormat="1">
      <c r="A1305" s="1561"/>
      <c r="B1305" s="1562"/>
      <c r="C1305" s="1563"/>
      <c r="D1305" s="1564"/>
      <c r="E1305" s="1565"/>
      <c r="F1305" s="1566"/>
    </row>
    <row r="1306" spans="1:6" s="1486" customFormat="1">
      <c r="A1306" s="1561"/>
      <c r="B1306" s="1562"/>
      <c r="C1306" s="1563"/>
      <c r="D1306" s="1564"/>
      <c r="E1306" s="1565"/>
      <c r="F1306" s="1566"/>
    </row>
    <row r="1307" spans="1:6" s="1486" customFormat="1">
      <c r="A1307" s="1561"/>
      <c r="B1307" s="1562"/>
      <c r="C1307" s="1563"/>
      <c r="D1307" s="1564"/>
      <c r="E1307" s="1565"/>
      <c r="F1307" s="1566"/>
    </row>
    <row r="1308" spans="1:6" s="1486" customFormat="1">
      <c r="A1308" s="1561"/>
      <c r="B1308" s="1562"/>
      <c r="C1308" s="1563"/>
      <c r="D1308" s="1564"/>
      <c r="E1308" s="1565"/>
      <c r="F1308" s="1566"/>
    </row>
    <row r="1309" spans="1:6" s="1486" customFormat="1">
      <c r="A1309" s="1561"/>
      <c r="B1309" s="1562"/>
      <c r="C1309" s="1563"/>
      <c r="D1309" s="1564"/>
      <c r="E1309" s="1565"/>
      <c r="F1309" s="1566"/>
    </row>
    <row r="1310" spans="1:6" s="1486" customFormat="1">
      <c r="A1310" s="1561"/>
      <c r="B1310" s="1562"/>
      <c r="C1310" s="1563"/>
      <c r="D1310" s="1564"/>
      <c r="E1310" s="1565"/>
      <c r="F1310" s="1566"/>
    </row>
    <row r="1311" spans="1:6" s="1486" customFormat="1">
      <c r="A1311" s="1561"/>
      <c r="B1311" s="1562"/>
      <c r="C1311" s="1563"/>
      <c r="D1311" s="1564"/>
      <c r="E1311" s="1565"/>
      <c r="F1311" s="1566"/>
    </row>
    <row r="1312" spans="1:6" s="1486" customFormat="1">
      <c r="A1312" s="1561"/>
      <c r="B1312" s="1562"/>
      <c r="C1312" s="1563"/>
      <c r="D1312" s="1564"/>
      <c r="E1312" s="1565"/>
      <c r="F1312" s="1566"/>
    </row>
    <row r="1313" spans="1:6" s="1486" customFormat="1">
      <c r="A1313" s="1561"/>
      <c r="B1313" s="1562"/>
      <c r="C1313" s="1563"/>
      <c r="D1313" s="1564"/>
      <c r="E1313" s="1565"/>
      <c r="F1313" s="1566"/>
    </row>
    <row r="1314" spans="1:6" s="1486" customFormat="1">
      <c r="A1314" s="1561"/>
      <c r="B1314" s="1562"/>
      <c r="C1314" s="1563"/>
      <c r="D1314" s="1564"/>
      <c r="E1314" s="1565"/>
      <c r="F1314" s="1566"/>
    </row>
    <row r="1315" spans="1:6" s="1486" customFormat="1">
      <c r="A1315" s="1561"/>
      <c r="B1315" s="1562"/>
      <c r="C1315" s="1563"/>
      <c r="D1315" s="1564"/>
      <c r="E1315" s="1565"/>
      <c r="F1315" s="1566"/>
    </row>
    <row r="1316" spans="1:6" s="1486" customFormat="1">
      <c r="A1316" s="1561"/>
      <c r="B1316" s="1562"/>
      <c r="C1316" s="1563"/>
      <c r="D1316" s="1564"/>
      <c r="E1316" s="1565"/>
      <c r="F1316" s="1566"/>
    </row>
    <row r="1317" spans="1:6" s="1486" customFormat="1">
      <c r="A1317" s="1561"/>
      <c r="B1317" s="1562"/>
      <c r="C1317" s="1563"/>
      <c r="D1317" s="1564"/>
      <c r="E1317" s="1565"/>
      <c r="F1317" s="1566"/>
    </row>
    <row r="1318" spans="1:6" s="1486" customFormat="1">
      <c r="A1318" s="1561"/>
      <c r="B1318" s="1562"/>
      <c r="C1318" s="1563"/>
      <c r="D1318" s="1564"/>
      <c r="E1318" s="1565"/>
      <c r="F1318" s="1566"/>
    </row>
    <row r="1319" spans="1:6" s="1486" customFormat="1">
      <c r="A1319" s="1561"/>
      <c r="B1319" s="1562"/>
      <c r="C1319" s="1563"/>
      <c r="D1319" s="1564"/>
      <c r="E1319" s="1565"/>
      <c r="F1319" s="1566"/>
    </row>
    <row r="1320" spans="1:6" s="1486" customFormat="1">
      <c r="A1320" s="1561"/>
      <c r="B1320" s="1562"/>
      <c r="C1320" s="1563"/>
      <c r="D1320" s="1564"/>
      <c r="E1320" s="1565"/>
      <c r="F1320" s="1566"/>
    </row>
    <row r="1321" spans="1:6" s="1486" customFormat="1">
      <c r="A1321" s="1561"/>
      <c r="B1321" s="1562"/>
      <c r="C1321" s="1563"/>
      <c r="D1321" s="1564"/>
      <c r="E1321" s="1565"/>
      <c r="F1321" s="1566"/>
    </row>
    <row r="1322" spans="1:6" s="1486" customFormat="1">
      <c r="A1322" s="1561"/>
      <c r="B1322" s="1562"/>
      <c r="C1322" s="1563"/>
      <c r="D1322" s="1564"/>
      <c r="E1322" s="1565"/>
      <c r="F1322" s="1566"/>
    </row>
    <row r="1323" spans="1:6" s="1486" customFormat="1">
      <c r="A1323" s="1561"/>
      <c r="B1323" s="1562"/>
      <c r="C1323" s="1563"/>
      <c r="D1323" s="1564"/>
      <c r="E1323" s="1565"/>
      <c r="F1323" s="1566"/>
    </row>
    <row r="1324" spans="1:6" s="1486" customFormat="1">
      <c r="A1324" s="1561"/>
      <c r="B1324" s="1562"/>
      <c r="C1324" s="1563"/>
      <c r="D1324" s="1564"/>
      <c r="E1324" s="1565"/>
      <c r="F1324" s="1566"/>
    </row>
    <row r="1325" spans="1:6" s="1486" customFormat="1">
      <c r="A1325" s="1561"/>
      <c r="B1325" s="1562"/>
      <c r="C1325" s="1563"/>
      <c r="D1325" s="1564"/>
      <c r="E1325" s="1565"/>
      <c r="F1325" s="1566"/>
    </row>
    <row r="1326" spans="1:6" s="1486" customFormat="1">
      <c r="A1326" s="1561"/>
      <c r="B1326" s="1562"/>
      <c r="C1326" s="1563"/>
      <c r="D1326" s="1564"/>
      <c r="E1326" s="1565"/>
      <c r="F1326" s="1566"/>
    </row>
    <row r="1327" spans="1:6" s="1486" customFormat="1">
      <c r="A1327" s="1561"/>
      <c r="B1327" s="1562"/>
      <c r="C1327" s="1563"/>
      <c r="D1327" s="1564"/>
      <c r="E1327" s="1565"/>
      <c r="F1327" s="1566"/>
    </row>
    <row r="1328" spans="1:6" s="1486" customFormat="1">
      <c r="A1328" s="1561"/>
      <c r="B1328" s="1562"/>
      <c r="C1328" s="1563"/>
      <c r="D1328" s="1564"/>
      <c r="E1328" s="1565"/>
      <c r="F1328" s="1566"/>
    </row>
    <row r="1329" spans="1:6" s="1486" customFormat="1">
      <c r="A1329" s="1561"/>
      <c r="B1329" s="1562"/>
      <c r="C1329" s="1563"/>
      <c r="D1329" s="1564"/>
      <c r="E1329" s="1565"/>
      <c r="F1329" s="1566"/>
    </row>
    <row r="1330" spans="1:6" s="1486" customFormat="1">
      <c r="A1330" s="1561"/>
      <c r="B1330" s="1562"/>
      <c r="C1330" s="1563"/>
      <c r="D1330" s="1564"/>
      <c r="E1330" s="1565"/>
      <c r="F1330" s="1566"/>
    </row>
    <row r="1331" spans="1:6" s="1486" customFormat="1">
      <c r="A1331" s="1561"/>
      <c r="B1331" s="1562"/>
      <c r="C1331" s="1563"/>
      <c r="D1331" s="1564"/>
      <c r="E1331" s="1565"/>
      <c r="F1331" s="1566"/>
    </row>
    <row r="1332" spans="1:6" s="1486" customFormat="1">
      <c r="A1332" s="1561"/>
      <c r="B1332" s="1562"/>
      <c r="C1332" s="1563"/>
      <c r="D1332" s="1564"/>
      <c r="E1332" s="1565"/>
      <c r="F1332" s="1566"/>
    </row>
    <row r="1333" spans="1:6" s="1486" customFormat="1">
      <c r="A1333" s="1561"/>
      <c r="B1333" s="1562"/>
      <c r="C1333" s="1563"/>
      <c r="D1333" s="1564"/>
      <c r="E1333" s="1565"/>
      <c r="F1333" s="1566"/>
    </row>
    <row r="1334" spans="1:6" s="1486" customFormat="1">
      <c r="A1334" s="1561"/>
      <c r="B1334" s="1562"/>
      <c r="C1334" s="1563"/>
      <c r="D1334" s="1564"/>
      <c r="E1334" s="1565"/>
      <c r="F1334" s="1566"/>
    </row>
    <row r="1335" spans="1:6" s="1486" customFormat="1">
      <c r="A1335" s="1561"/>
      <c r="B1335" s="1562"/>
      <c r="C1335" s="1563"/>
      <c r="D1335" s="1564"/>
      <c r="E1335" s="1565"/>
      <c r="F1335" s="1566"/>
    </row>
    <row r="1336" spans="1:6" s="1486" customFormat="1">
      <c r="A1336" s="1561"/>
      <c r="B1336" s="1562"/>
      <c r="C1336" s="1563"/>
      <c r="D1336" s="1564"/>
      <c r="E1336" s="1565"/>
      <c r="F1336" s="1566"/>
    </row>
    <row r="1337" spans="1:6" s="1486" customFormat="1">
      <c r="A1337" s="1561"/>
      <c r="B1337" s="1562"/>
      <c r="C1337" s="1563"/>
      <c r="D1337" s="1564"/>
      <c r="E1337" s="1565"/>
      <c r="F1337" s="1566"/>
    </row>
    <row r="1338" spans="1:6" s="1486" customFormat="1">
      <c r="A1338" s="1561"/>
      <c r="B1338" s="1562"/>
      <c r="C1338" s="1563"/>
      <c r="D1338" s="1564"/>
      <c r="E1338" s="1565"/>
      <c r="F1338" s="1566"/>
    </row>
    <row r="1339" spans="1:6" s="1486" customFormat="1">
      <c r="A1339" s="1561"/>
      <c r="B1339" s="1562"/>
      <c r="C1339" s="1563"/>
      <c r="D1339" s="1564"/>
      <c r="E1339" s="1565"/>
      <c r="F1339" s="1566"/>
    </row>
    <row r="1340" spans="1:6" s="1486" customFormat="1">
      <c r="A1340" s="1561"/>
      <c r="B1340" s="1562"/>
      <c r="C1340" s="1563"/>
      <c r="D1340" s="1564"/>
      <c r="E1340" s="1565"/>
      <c r="F1340" s="1566"/>
    </row>
    <row r="1341" spans="1:6" s="1486" customFormat="1">
      <c r="A1341" s="1561"/>
      <c r="B1341" s="1562"/>
      <c r="C1341" s="1563"/>
      <c r="D1341" s="1564"/>
      <c r="E1341" s="1565"/>
      <c r="F1341" s="1566"/>
    </row>
    <row r="1342" spans="1:6" s="1486" customFormat="1">
      <c r="A1342" s="1561"/>
      <c r="B1342" s="1562"/>
      <c r="C1342" s="1563"/>
      <c r="D1342" s="1564"/>
      <c r="E1342" s="1565"/>
      <c r="F1342" s="1566"/>
    </row>
    <row r="1343" spans="1:6" s="1486" customFormat="1">
      <c r="A1343" s="1561"/>
      <c r="B1343" s="1562"/>
      <c r="C1343" s="1563"/>
      <c r="D1343" s="1564"/>
      <c r="E1343" s="1565"/>
      <c r="F1343" s="1566"/>
    </row>
    <row r="1344" spans="1:6" s="1486" customFormat="1">
      <c r="A1344" s="1561"/>
      <c r="B1344" s="1562"/>
      <c r="C1344" s="1563"/>
      <c r="D1344" s="1564"/>
      <c r="E1344" s="1565"/>
      <c r="F1344" s="1566"/>
    </row>
    <row r="1345" spans="1:6" s="1486" customFormat="1">
      <c r="A1345" s="1561"/>
      <c r="B1345" s="1562"/>
      <c r="C1345" s="1563"/>
      <c r="D1345" s="1564"/>
      <c r="E1345" s="1565"/>
      <c r="F1345" s="1566"/>
    </row>
    <row r="1346" spans="1:6" s="1486" customFormat="1">
      <c r="A1346" s="1561"/>
      <c r="B1346" s="1562"/>
      <c r="C1346" s="1563"/>
      <c r="D1346" s="1564"/>
      <c r="E1346" s="1565"/>
      <c r="F1346" s="1566"/>
    </row>
    <row r="1347" spans="1:6" s="1486" customFormat="1">
      <c r="A1347" s="1561"/>
      <c r="B1347" s="1562"/>
      <c r="C1347" s="1563"/>
      <c r="D1347" s="1564"/>
      <c r="E1347" s="1565"/>
      <c r="F1347" s="1566"/>
    </row>
    <row r="1348" spans="1:6" s="1486" customFormat="1">
      <c r="A1348" s="1561"/>
      <c r="B1348" s="1562"/>
      <c r="C1348" s="1563"/>
      <c r="D1348" s="1564"/>
      <c r="E1348" s="1565"/>
      <c r="F1348" s="1566"/>
    </row>
    <row r="1349" spans="1:6" s="1486" customFormat="1">
      <c r="A1349" s="1561"/>
      <c r="B1349" s="1562"/>
      <c r="C1349" s="1563"/>
      <c r="D1349" s="1564"/>
      <c r="E1349" s="1565"/>
      <c r="F1349" s="1566"/>
    </row>
    <row r="1350" spans="1:6" s="1486" customFormat="1">
      <c r="A1350" s="1561"/>
      <c r="B1350" s="1562"/>
      <c r="C1350" s="1563"/>
      <c r="D1350" s="1564"/>
      <c r="E1350" s="1565"/>
      <c r="F1350" s="1566"/>
    </row>
    <row r="1351" spans="1:6" s="1486" customFormat="1">
      <c r="A1351" s="1561"/>
      <c r="B1351" s="1562"/>
      <c r="C1351" s="1563"/>
      <c r="D1351" s="1564"/>
      <c r="E1351" s="1565"/>
      <c r="F1351" s="1566"/>
    </row>
    <row r="1352" spans="1:6" s="1486" customFormat="1">
      <c r="A1352" s="1561"/>
      <c r="B1352" s="1562"/>
      <c r="C1352" s="1563"/>
      <c r="D1352" s="1564"/>
      <c r="E1352" s="1565"/>
      <c r="F1352" s="1566"/>
    </row>
    <row r="1353" spans="1:6" s="1486" customFormat="1">
      <c r="A1353" s="1561"/>
      <c r="B1353" s="1562"/>
      <c r="C1353" s="1563"/>
      <c r="D1353" s="1564"/>
      <c r="E1353" s="1565"/>
      <c r="F1353" s="1566"/>
    </row>
    <row r="1354" spans="1:6" s="1486" customFormat="1">
      <c r="A1354" s="1561"/>
      <c r="B1354" s="1562"/>
      <c r="C1354" s="1563"/>
      <c r="D1354" s="1564"/>
      <c r="E1354" s="1565"/>
      <c r="F1354" s="1566"/>
    </row>
    <row r="1355" spans="1:6" s="1486" customFormat="1">
      <c r="A1355" s="1561"/>
      <c r="B1355" s="1562"/>
      <c r="C1355" s="1563"/>
      <c r="D1355" s="1564"/>
      <c r="E1355" s="1565"/>
      <c r="F1355" s="1566"/>
    </row>
    <row r="1356" spans="1:6" s="1486" customFormat="1">
      <c r="A1356" s="1561"/>
      <c r="B1356" s="1562"/>
      <c r="C1356" s="1563"/>
      <c r="D1356" s="1564"/>
      <c r="E1356" s="1565"/>
      <c r="F1356" s="1566"/>
    </row>
    <row r="1357" spans="1:6" s="1486" customFormat="1">
      <c r="A1357" s="1561"/>
      <c r="B1357" s="1562"/>
      <c r="C1357" s="1563"/>
      <c r="D1357" s="1564"/>
      <c r="E1357" s="1565"/>
      <c r="F1357" s="1566"/>
    </row>
    <row r="1358" spans="1:6" s="1486" customFormat="1">
      <c r="A1358" s="1561"/>
      <c r="B1358" s="1562"/>
      <c r="C1358" s="1563"/>
      <c r="D1358" s="1564"/>
      <c r="E1358" s="1565"/>
      <c r="F1358" s="1566"/>
    </row>
    <row r="1359" spans="1:6" s="1486" customFormat="1">
      <c r="A1359" s="1561"/>
      <c r="B1359" s="1562"/>
      <c r="C1359" s="1563"/>
      <c r="D1359" s="1564"/>
      <c r="E1359" s="1565"/>
      <c r="F1359" s="1566"/>
    </row>
    <row r="1360" spans="1:6" s="1486" customFormat="1">
      <c r="A1360" s="1561"/>
      <c r="B1360" s="1562"/>
      <c r="C1360" s="1563"/>
      <c r="D1360" s="1564"/>
      <c r="E1360" s="1565"/>
      <c r="F1360" s="1566"/>
    </row>
    <row r="1361" spans="1:6" s="1486" customFormat="1">
      <c r="A1361" s="1561"/>
      <c r="B1361" s="1562"/>
      <c r="C1361" s="1563"/>
      <c r="D1361" s="1564"/>
      <c r="E1361" s="1565"/>
      <c r="F1361" s="1566"/>
    </row>
    <row r="1362" spans="1:6" s="1486" customFormat="1">
      <c r="A1362" s="1561"/>
      <c r="B1362" s="1562"/>
      <c r="C1362" s="1563"/>
      <c r="D1362" s="1564"/>
      <c r="E1362" s="1565"/>
      <c r="F1362" s="1566"/>
    </row>
    <row r="1363" spans="1:6" s="1486" customFormat="1">
      <c r="A1363" s="1561"/>
      <c r="B1363" s="1562"/>
      <c r="C1363" s="1563"/>
      <c r="D1363" s="1564"/>
      <c r="E1363" s="1565"/>
      <c r="F1363" s="1566"/>
    </row>
    <row r="1364" spans="1:6" s="1486" customFormat="1">
      <c r="A1364" s="1561"/>
      <c r="B1364" s="1562"/>
      <c r="C1364" s="1563"/>
      <c r="D1364" s="1564"/>
      <c r="E1364" s="1565"/>
      <c r="F1364" s="1566"/>
    </row>
    <row r="1365" spans="1:6" s="1486" customFormat="1">
      <c r="A1365" s="1561"/>
      <c r="B1365" s="1562"/>
      <c r="C1365" s="1563"/>
      <c r="D1365" s="1564"/>
      <c r="E1365" s="1565"/>
      <c r="F1365" s="1566"/>
    </row>
    <row r="1366" spans="1:6" s="1486" customFormat="1">
      <c r="A1366" s="1561"/>
      <c r="B1366" s="1562"/>
      <c r="C1366" s="1563"/>
      <c r="D1366" s="1564"/>
      <c r="E1366" s="1565"/>
      <c r="F1366" s="1566"/>
    </row>
    <row r="1367" spans="1:6" s="1486" customFormat="1">
      <c r="A1367" s="1561"/>
      <c r="B1367" s="1562"/>
      <c r="C1367" s="1563"/>
      <c r="D1367" s="1564"/>
      <c r="E1367" s="1565"/>
      <c r="F1367" s="1566"/>
    </row>
    <row r="1368" spans="1:6" s="1486" customFormat="1">
      <c r="A1368" s="1561"/>
      <c r="B1368" s="1562"/>
      <c r="C1368" s="1563"/>
      <c r="D1368" s="1564"/>
      <c r="E1368" s="1565"/>
      <c r="F1368" s="1566"/>
    </row>
    <row r="1369" spans="1:6" s="1486" customFormat="1">
      <c r="A1369" s="1561"/>
      <c r="B1369" s="1562"/>
      <c r="C1369" s="1563"/>
      <c r="D1369" s="1564"/>
      <c r="E1369" s="1565"/>
      <c r="F1369" s="1566"/>
    </row>
    <row r="1370" spans="1:6" s="1486" customFormat="1">
      <c r="A1370" s="1561"/>
      <c r="B1370" s="1562"/>
      <c r="C1370" s="1563"/>
      <c r="D1370" s="1564"/>
      <c r="E1370" s="1565"/>
      <c r="F1370" s="1566"/>
    </row>
    <row r="1371" spans="1:6" s="1486" customFormat="1">
      <c r="A1371" s="1561"/>
      <c r="B1371" s="1562"/>
      <c r="C1371" s="1563"/>
      <c r="D1371" s="1564"/>
      <c r="E1371" s="1565"/>
      <c r="F1371" s="1566"/>
    </row>
    <row r="1372" spans="1:6" s="1486" customFormat="1">
      <c r="A1372" s="1561"/>
      <c r="B1372" s="1562"/>
      <c r="C1372" s="1563"/>
      <c r="D1372" s="1564"/>
      <c r="E1372" s="1565"/>
      <c r="F1372" s="1566"/>
    </row>
    <row r="1373" spans="1:6" s="1486" customFormat="1">
      <c r="A1373" s="1561"/>
      <c r="B1373" s="1562"/>
      <c r="C1373" s="1563"/>
      <c r="D1373" s="1564"/>
      <c r="E1373" s="1565"/>
      <c r="F1373" s="1566"/>
    </row>
    <row r="1374" spans="1:6" s="1486" customFormat="1">
      <c r="A1374" s="1561"/>
      <c r="B1374" s="1562"/>
      <c r="C1374" s="1563"/>
      <c r="D1374" s="1564"/>
      <c r="E1374" s="1565"/>
      <c r="F1374" s="1566"/>
    </row>
    <row r="1375" spans="1:6" s="1486" customFormat="1">
      <c r="A1375" s="1561"/>
      <c r="B1375" s="1562"/>
      <c r="C1375" s="1563"/>
      <c r="D1375" s="1564"/>
      <c r="E1375" s="1565"/>
      <c r="F1375" s="1566"/>
    </row>
    <row r="1376" spans="1:6" s="1486" customFormat="1">
      <c r="A1376" s="1561"/>
      <c r="B1376" s="1562"/>
      <c r="C1376" s="1563"/>
      <c r="D1376" s="1564"/>
      <c r="E1376" s="1565"/>
      <c r="F1376" s="1566"/>
    </row>
    <row r="1377" spans="1:6" s="1486" customFormat="1">
      <c r="A1377" s="1561"/>
      <c r="B1377" s="1562"/>
      <c r="C1377" s="1563"/>
      <c r="D1377" s="1564"/>
      <c r="E1377" s="1565"/>
      <c r="F1377" s="1566"/>
    </row>
    <row r="1378" spans="1:6" s="1486" customFormat="1">
      <c r="A1378" s="1561"/>
      <c r="B1378" s="1562"/>
      <c r="C1378" s="1563"/>
      <c r="D1378" s="1564"/>
      <c r="E1378" s="1565"/>
      <c r="F1378" s="1566"/>
    </row>
    <row r="1379" spans="1:6" s="1486" customFormat="1">
      <c r="A1379" s="1561"/>
      <c r="B1379" s="1562"/>
      <c r="C1379" s="1563"/>
      <c r="D1379" s="1564"/>
      <c r="E1379" s="1565"/>
      <c r="F1379" s="1566"/>
    </row>
    <row r="1380" spans="1:6" s="1486" customFormat="1">
      <c r="A1380" s="1561"/>
      <c r="B1380" s="1562"/>
      <c r="C1380" s="1563"/>
      <c r="D1380" s="1564"/>
      <c r="E1380" s="1565"/>
      <c r="F1380" s="1566"/>
    </row>
    <row r="1381" spans="1:6" s="1486" customFormat="1">
      <c r="A1381" s="1561"/>
      <c r="B1381" s="1562"/>
      <c r="C1381" s="1563"/>
      <c r="D1381" s="1564"/>
      <c r="E1381" s="1565"/>
      <c r="F1381" s="1566"/>
    </row>
    <row r="1382" spans="1:6" s="1486" customFormat="1">
      <c r="A1382" s="1561"/>
      <c r="B1382" s="1562"/>
      <c r="C1382" s="1563"/>
      <c r="D1382" s="1564"/>
      <c r="E1382" s="1565"/>
      <c r="F1382" s="1566"/>
    </row>
    <row r="1383" spans="1:6" s="1486" customFormat="1">
      <c r="A1383" s="1561"/>
      <c r="B1383" s="1562"/>
      <c r="C1383" s="1563"/>
      <c r="D1383" s="1564"/>
      <c r="E1383" s="1565"/>
      <c r="F1383" s="1566"/>
    </row>
    <row r="1384" spans="1:6" s="1486" customFormat="1">
      <c r="A1384" s="1561"/>
      <c r="B1384" s="1562"/>
      <c r="C1384" s="1563"/>
      <c r="D1384" s="1564"/>
      <c r="E1384" s="1565"/>
      <c r="F1384" s="1566"/>
    </row>
    <row r="1385" spans="1:6" s="1486" customFormat="1">
      <c r="A1385" s="1561"/>
      <c r="B1385" s="1562"/>
      <c r="C1385" s="1563"/>
      <c r="D1385" s="1564"/>
      <c r="E1385" s="1565"/>
      <c r="F1385" s="1566"/>
    </row>
    <row r="1386" spans="1:6" s="1486" customFormat="1">
      <c r="A1386" s="1561"/>
      <c r="B1386" s="1562"/>
      <c r="C1386" s="1563"/>
      <c r="D1386" s="1564"/>
      <c r="E1386" s="1565"/>
      <c r="F1386" s="1566"/>
    </row>
    <row r="1387" spans="1:6" s="1486" customFormat="1">
      <c r="A1387" s="1561"/>
      <c r="B1387" s="1562"/>
      <c r="C1387" s="1563"/>
      <c r="D1387" s="1564"/>
      <c r="E1387" s="1565"/>
      <c r="F1387" s="1566"/>
    </row>
    <row r="1388" spans="1:6" s="1486" customFormat="1">
      <c r="A1388" s="1561"/>
      <c r="B1388" s="1562"/>
      <c r="C1388" s="1563"/>
      <c r="D1388" s="1564"/>
      <c r="E1388" s="1565"/>
      <c r="F1388" s="1566"/>
    </row>
    <row r="1389" spans="1:6" s="1486" customFormat="1">
      <c r="A1389" s="1561"/>
      <c r="B1389" s="1562"/>
      <c r="C1389" s="1563"/>
      <c r="D1389" s="1564"/>
      <c r="E1389" s="1565"/>
      <c r="F1389" s="1566"/>
    </row>
    <row r="1390" spans="1:6" s="1486" customFormat="1">
      <c r="A1390" s="1561"/>
      <c r="B1390" s="1562"/>
      <c r="C1390" s="1563"/>
      <c r="D1390" s="1564"/>
      <c r="E1390" s="1565"/>
      <c r="F1390" s="1566"/>
    </row>
    <row r="1391" spans="1:6" s="1486" customFormat="1">
      <c r="A1391" s="1561"/>
      <c r="B1391" s="1562"/>
      <c r="C1391" s="1563"/>
      <c r="D1391" s="1564"/>
      <c r="E1391" s="1565"/>
      <c r="F1391" s="1566"/>
    </row>
    <row r="1392" spans="1:6" s="1486" customFormat="1">
      <c r="A1392" s="1561"/>
      <c r="B1392" s="1562"/>
      <c r="C1392" s="1563"/>
      <c r="D1392" s="1564"/>
      <c r="E1392" s="1565"/>
      <c r="F1392" s="1566"/>
    </row>
    <row r="1393" spans="1:6" s="1486" customFormat="1">
      <c r="A1393" s="1561"/>
      <c r="B1393" s="1562"/>
      <c r="C1393" s="1563"/>
      <c r="D1393" s="1564"/>
      <c r="E1393" s="1565"/>
      <c r="F1393" s="1566"/>
    </row>
    <row r="1394" spans="1:6" s="1486" customFormat="1">
      <c r="A1394" s="1561"/>
      <c r="B1394" s="1562"/>
      <c r="C1394" s="1563"/>
      <c r="D1394" s="1564"/>
      <c r="E1394" s="1565"/>
      <c r="F1394" s="1566"/>
    </row>
    <row r="1395" spans="1:6" s="1486" customFormat="1">
      <c r="A1395" s="1561"/>
      <c r="B1395" s="1562"/>
      <c r="C1395" s="1563"/>
      <c r="D1395" s="1564"/>
      <c r="E1395" s="1565"/>
      <c r="F1395" s="1566"/>
    </row>
    <row r="1396" spans="1:6" s="1486" customFormat="1">
      <c r="A1396" s="1561"/>
      <c r="B1396" s="1562"/>
      <c r="C1396" s="1563"/>
      <c r="D1396" s="1564"/>
      <c r="E1396" s="1565"/>
      <c r="F1396" s="1566"/>
    </row>
    <row r="1397" spans="1:6" s="1486" customFormat="1">
      <c r="A1397" s="1561"/>
      <c r="B1397" s="1562"/>
      <c r="C1397" s="1563"/>
      <c r="D1397" s="1564"/>
      <c r="E1397" s="1565"/>
      <c r="F1397" s="1566"/>
    </row>
    <row r="1398" spans="1:6" s="1486" customFormat="1">
      <c r="A1398" s="1561"/>
      <c r="B1398" s="1562"/>
      <c r="C1398" s="1563"/>
      <c r="D1398" s="1564"/>
      <c r="E1398" s="1565"/>
      <c r="F1398" s="1566"/>
    </row>
    <row r="1399" spans="1:6" s="1486" customFormat="1">
      <c r="A1399" s="1561"/>
      <c r="B1399" s="1562"/>
      <c r="C1399" s="1563"/>
      <c r="D1399" s="1564"/>
      <c r="E1399" s="1565"/>
      <c r="F1399" s="1566"/>
    </row>
    <row r="1400" spans="1:6" s="1486" customFormat="1">
      <c r="A1400" s="1561"/>
      <c r="B1400" s="1562"/>
      <c r="C1400" s="1563"/>
      <c r="D1400" s="1564"/>
      <c r="E1400" s="1565"/>
      <c r="F1400" s="1566"/>
    </row>
    <row r="1401" spans="1:6" s="1486" customFormat="1">
      <c r="A1401" s="1561"/>
      <c r="B1401" s="1562"/>
      <c r="C1401" s="1563"/>
      <c r="D1401" s="1564"/>
      <c r="E1401" s="1565"/>
      <c r="F1401" s="1566"/>
    </row>
    <row r="1402" spans="1:6" s="1486" customFormat="1">
      <c r="A1402" s="1561"/>
      <c r="B1402" s="1562"/>
      <c r="C1402" s="1563"/>
      <c r="D1402" s="1564"/>
      <c r="E1402" s="1565"/>
      <c r="F1402" s="1566"/>
    </row>
    <row r="1403" spans="1:6" s="1486" customFormat="1">
      <c r="A1403" s="1561"/>
      <c r="B1403" s="1562"/>
      <c r="C1403" s="1563"/>
      <c r="D1403" s="1564"/>
      <c r="E1403" s="1565"/>
      <c r="F1403" s="1566"/>
    </row>
    <row r="1404" spans="1:6" s="1486" customFormat="1">
      <c r="A1404" s="1561"/>
      <c r="B1404" s="1562"/>
      <c r="C1404" s="1563"/>
      <c r="D1404" s="1564"/>
      <c r="E1404" s="1565"/>
      <c r="F1404" s="1566"/>
    </row>
    <row r="1405" spans="1:6" s="1486" customFormat="1">
      <c r="A1405" s="1561"/>
      <c r="B1405" s="1562"/>
      <c r="C1405" s="1563"/>
      <c r="D1405" s="1564"/>
      <c r="E1405" s="1565"/>
      <c r="F1405" s="1566"/>
    </row>
    <row r="1406" spans="1:6" s="1486" customFormat="1">
      <c r="A1406" s="1561"/>
      <c r="B1406" s="1562"/>
      <c r="C1406" s="1563"/>
      <c r="D1406" s="1564"/>
      <c r="E1406" s="1565"/>
      <c r="F1406" s="1566"/>
    </row>
    <row r="1407" spans="1:6" s="1486" customFormat="1">
      <c r="A1407" s="1561"/>
      <c r="B1407" s="1562"/>
      <c r="C1407" s="1563"/>
      <c r="D1407" s="1564"/>
      <c r="E1407" s="1565"/>
      <c r="F1407" s="1566"/>
    </row>
    <row r="1408" spans="1:6" s="1486" customFormat="1">
      <c r="A1408" s="1561"/>
      <c r="B1408" s="1562"/>
      <c r="C1408" s="1563"/>
      <c r="D1408" s="1564"/>
      <c r="E1408" s="1565"/>
      <c r="F1408" s="1566"/>
    </row>
    <row r="1409" spans="1:6" s="1486" customFormat="1">
      <c r="A1409" s="1561"/>
      <c r="B1409" s="1562"/>
      <c r="C1409" s="1563"/>
      <c r="D1409" s="1564"/>
      <c r="E1409" s="1565"/>
      <c r="F1409" s="1566"/>
    </row>
    <row r="1410" spans="1:6" s="1486" customFormat="1">
      <c r="A1410" s="1561"/>
      <c r="B1410" s="1562"/>
      <c r="C1410" s="1563"/>
      <c r="D1410" s="1564"/>
      <c r="E1410" s="1565"/>
      <c r="F1410" s="1566"/>
    </row>
    <row r="1411" spans="1:6" s="1486" customFormat="1">
      <c r="A1411" s="1561"/>
      <c r="B1411" s="1562"/>
      <c r="C1411" s="1563"/>
      <c r="D1411" s="1564"/>
      <c r="E1411" s="1565"/>
      <c r="F1411" s="1566"/>
    </row>
    <row r="1412" spans="1:6" s="1486" customFormat="1">
      <c r="A1412" s="1561"/>
      <c r="B1412" s="1562"/>
      <c r="C1412" s="1563"/>
      <c r="D1412" s="1564"/>
      <c r="E1412" s="1565"/>
      <c r="F1412" s="1566"/>
    </row>
    <row r="1413" spans="1:6" s="1486" customFormat="1">
      <c r="A1413" s="1561"/>
      <c r="B1413" s="1562"/>
      <c r="C1413" s="1563"/>
      <c r="D1413" s="1564"/>
      <c r="E1413" s="1565"/>
      <c r="F1413" s="1566"/>
    </row>
    <row r="1414" spans="1:6" s="1486" customFormat="1">
      <c r="A1414" s="1561"/>
      <c r="B1414" s="1562"/>
      <c r="C1414" s="1563"/>
      <c r="D1414" s="1564"/>
      <c r="E1414" s="1565"/>
      <c r="F1414" s="1566"/>
    </row>
    <row r="1415" spans="1:6" s="1486" customFormat="1">
      <c r="A1415" s="1561"/>
      <c r="B1415" s="1562"/>
      <c r="C1415" s="1563"/>
      <c r="D1415" s="1564"/>
      <c r="E1415" s="1565"/>
      <c r="F1415" s="1566"/>
    </row>
    <row r="1416" spans="1:6" s="1486" customFormat="1">
      <c r="A1416" s="1561"/>
      <c r="B1416" s="1562"/>
      <c r="C1416" s="1563"/>
      <c r="D1416" s="1564"/>
      <c r="E1416" s="1565"/>
      <c r="F1416" s="1566"/>
    </row>
    <row r="1417" spans="1:6" s="1486" customFormat="1">
      <c r="A1417" s="1561"/>
      <c r="B1417" s="1562"/>
      <c r="C1417" s="1563"/>
      <c r="D1417" s="1564"/>
      <c r="E1417" s="1565"/>
      <c r="F1417" s="1566"/>
    </row>
    <row r="1418" spans="1:6" s="1486" customFormat="1">
      <c r="A1418" s="1561"/>
      <c r="B1418" s="1562"/>
      <c r="C1418" s="1563"/>
      <c r="D1418" s="1564"/>
      <c r="E1418" s="1565"/>
      <c r="F1418" s="1566"/>
    </row>
    <row r="1419" spans="1:6" s="1486" customFormat="1">
      <c r="A1419" s="1561"/>
      <c r="B1419" s="1562"/>
      <c r="C1419" s="1563"/>
      <c r="D1419" s="1564"/>
      <c r="E1419" s="1565"/>
      <c r="F1419" s="1566"/>
    </row>
    <row r="1420" spans="1:6" s="1486" customFormat="1">
      <c r="A1420" s="1561"/>
      <c r="B1420" s="1562"/>
      <c r="C1420" s="1563"/>
      <c r="D1420" s="1564"/>
      <c r="E1420" s="1565"/>
      <c r="F1420" s="1566"/>
    </row>
    <row r="1421" spans="1:6" s="1486" customFormat="1">
      <c r="A1421" s="1561"/>
      <c r="B1421" s="1562"/>
      <c r="C1421" s="1563"/>
      <c r="D1421" s="1564"/>
      <c r="E1421" s="1565"/>
      <c r="F1421" s="1566"/>
    </row>
    <row r="1422" spans="1:6" s="1486" customFormat="1">
      <c r="A1422" s="1561"/>
      <c r="B1422" s="1562"/>
      <c r="C1422" s="1563"/>
      <c r="D1422" s="1564"/>
      <c r="E1422" s="1565"/>
      <c r="F1422" s="1566"/>
    </row>
    <row r="1423" spans="1:6" s="1486" customFormat="1">
      <c r="A1423" s="1561"/>
      <c r="B1423" s="1562"/>
      <c r="C1423" s="1563"/>
      <c r="D1423" s="1564"/>
      <c r="E1423" s="1565"/>
      <c r="F1423" s="1566"/>
    </row>
    <row r="1424" spans="1:6" s="1486" customFormat="1">
      <c r="A1424" s="1561"/>
      <c r="B1424" s="1562"/>
      <c r="C1424" s="1563"/>
      <c r="D1424" s="1564"/>
      <c r="E1424" s="1565"/>
      <c r="F1424" s="1566"/>
    </row>
    <row r="1425" spans="1:6" s="1486" customFormat="1">
      <c r="A1425" s="1561"/>
      <c r="B1425" s="1562"/>
      <c r="C1425" s="1563"/>
      <c r="D1425" s="1564"/>
      <c r="E1425" s="1565"/>
      <c r="F1425" s="1566"/>
    </row>
    <row r="1426" spans="1:6" s="1486" customFormat="1">
      <c r="A1426" s="1561"/>
      <c r="B1426" s="1562"/>
      <c r="C1426" s="1563"/>
      <c r="D1426" s="1564"/>
      <c r="E1426" s="1565"/>
      <c r="F1426" s="1566"/>
    </row>
    <row r="1427" spans="1:6" s="1486" customFormat="1">
      <c r="A1427" s="1561"/>
      <c r="B1427" s="1562"/>
      <c r="C1427" s="1563"/>
      <c r="D1427" s="1564"/>
      <c r="E1427" s="1565"/>
      <c r="F1427" s="1566"/>
    </row>
    <row r="1428" spans="1:6" s="1486" customFormat="1">
      <c r="A1428" s="1561"/>
      <c r="B1428" s="1562"/>
      <c r="C1428" s="1563"/>
      <c r="D1428" s="1564"/>
      <c r="E1428" s="1565"/>
      <c r="F1428" s="1566"/>
    </row>
    <row r="1429" spans="1:6" s="1486" customFormat="1">
      <c r="A1429" s="1561"/>
      <c r="B1429" s="1562"/>
      <c r="C1429" s="1563"/>
      <c r="D1429" s="1564"/>
      <c r="E1429" s="1565"/>
      <c r="F1429" s="1566"/>
    </row>
    <row r="1430" spans="1:6" s="1486" customFormat="1">
      <c r="A1430" s="1561"/>
      <c r="B1430" s="1562"/>
      <c r="C1430" s="1563"/>
      <c r="D1430" s="1564"/>
      <c r="E1430" s="1565"/>
      <c r="F1430" s="1566"/>
    </row>
    <row r="1431" spans="1:6" s="1486" customFormat="1">
      <c r="A1431" s="1561"/>
      <c r="B1431" s="1562"/>
      <c r="C1431" s="1563"/>
      <c r="D1431" s="1564"/>
      <c r="E1431" s="1565"/>
      <c r="F1431" s="1566"/>
    </row>
    <row r="1432" spans="1:6" s="1486" customFormat="1">
      <c r="A1432" s="1561"/>
      <c r="B1432" s="1562"/>
      <c r="C1432" s="1563"/>
      <c r="D1432" s="1564"/>
      <c r="E1432" s="1565"/>
      <c r="F1432" s="1566"/>
    </row>
    <row r="1433" spans="1:6" s="1486" customFormat="1">
      <c r="A1433" s="1561"/>
      <c r="B1433" s="1562"/>
      <c r="C1433" s="1563"/>
      <c r="D1433" s="1564"/>
      <c r="E1433" s="1565"/>
      <c r="F1433" s="1566"/>
    </row>
    <row r="1434" spans="1:6" s="1486" customFormat="1">
      <c r="A1434" s="1561"/>
      <c r="B1434" s="1562"/>
      <c r="C1434" s="1563"/>
      <c r="D1434" s="1564"/>
      <c r="E1434" s="1565"/>
      <c r="F1434" s="1566"/>
    </row>
    <row r="1435" spans="1:6" s="1486" customFormat="1">
      <c r="A1435" s="1561"/>
      <c r="B1435" s="1562"/>
      <c r="C1435" s="1563"/>
      <c r="D1435" s="1564"/>
      <c r="E1435" s="1565"/>
      <c r="F1435" s="1566"/>
    </row>
    <row r="1436" spans="1:6" s="1486" customFormat="1">
      <c r="A1436" s="1561"/>
      <c r="B1436" s="1562"/>
      <c r="C1436" s="1563"/>
      <c r="D1436" s="1564"/>
      <c r="E1436" s="1565"/>
      <c r="F1436" s="1566"/>
    </row>
    <row r="1437" spans="1:6" s="1486" customFormat="1">
      <c r="A1437" s="1561"/>
      <c r="B1437" s="1562"/>
      <c r="C1437" s="1563"/>
      <c r="D1437" s="1564"/>
      <c r="E1437" s="1565"/>
      <c r="F1437" s="1566"/>
    </row>
    <row r="1438" spans="1:6" s="1486" customFormat="1">
      <c r="A1438" s="1561"/>
      <c r="B1438" s="1562"/>
      <c r="C1438" s="1563"/>
      <c r="D1438" s="1564"/>
      <c r="E1438" s="1565"/>
      <c r="F1438" s="1566"/>
    </row>
    <row r="1439" spans="1:6" s="1486" customFormat="1">
      <c r="A1439" s="1561"/>
      <c r="B1439" s="1562"/>
      <c r="C1439" s="1563"/>
      <c r="D1439" s="1564"/>
      <c r="E1439" s="1565"/>
      <c r="F1439" s="1566"/>
    </row>
    <row r="1440" spans="1:6" s="1486" customFormat="1">
      <c r="A1440" s="1561"/>
      <c r="B1440" s="1562"/>
      <c r="C1440" s="1563"/>
      <c r="D1440" s="1564"/>
      <c r="E1440" s="1565"/>
      <c r="F1440" s="1566"/>
    </row>
    <row r="1441" spans="1:6" s="1486" customFormat="1">
      <c r="A1441" s="1561"/>
      <c r="B1441" s="1562"/>
      <c r="C1441" s="1563"/>
      <c r="D1441" s="1564"/>
      <c r="E1441" s="1565"/>
      <c r="F1441" s="1566"/>
    </row>
    <row r="1442" spans="1:6" s="1486" customFormat="1">
      <c r="A1442" s="1561"/>
      <c r="B1442" s="1562"/>
      <c r="C1442" s="1563"/>
      <c r="D1442" s="1564"/>
      <c r="E1442" s="1565"/>
      <c r="F1442" s="1566"/>
    </row>
    <row r="1443" spans="1:6" s="1486" customFormat="1">
      <c r="A1443" s="1561"/>
      <c r="B1443" s="1562"/>
      <c r="C1443" s="1563"/>
      <c r="D1443" s="1564"/>
      <c r="E1443" s="1565"/>
      <c r="F1443" s="1566"/>
    </row>
    <row r="1444" spans="1:6" s="1486" customFormat="1">
      <c r="A1444" s="1561"/>
      <c r="B1444" s="1562"/>
      <c r="C1444" s="1563"/>
      <c r="D1444" s="1564"/>
      <c r="E1444" s="1565"/>
      <c r="F1444" s="1566"/>
    </row>
    <row r="1445" spans="1:6" s="1486" customFormat="1">
      <c r="A1445" s="1561"/>
      <c r="B1445" s="1562"/>
      <c r="C1445" s="1563"/>
      <c r="D1445" s="1564"/>
      <c r="E1445" s="1565"/>
      <c r="F1445" s="1566"/>
    </row>
    <row r="1446" spans="1:6" s="1486" customFormat="1">
      <c r="A1446" s="1561"/>
      <c r="B1446" s="1562"/>
      <c r="C1446" s="1563"/>
      <c r="D1446" s="1564"/>
      <c r="E1446" s="1565"/>
      <c r="F1446" s="1566"/>
    </row>
    <row r="1447" spans="1:6" s="1486" customFormat="1">
      <c r="A1447" s="1561"/>
      <c r="B1447" s="1562"/>
      <c r="C1447" s="1563"/>
      <c r="D1447" s="1564"/>
      <c r="E1447" s="1565"/>
      <c r="F1447" s="1566"/>
    </row>
    <row r="1448" spans="1:6" s="1486" customFormat="1">
      <c r="A1448" s="1561"/>
      <c r="B1448" s="1562"/>
      <c r="C1448" s="1563"/>
      <c r="D1448" s="1564"/>
      <c r="E1448" s="1565"/>
      <c r="F1448" s="1566"/>
    </row>
    <row r="1449" spans="1:6" s="1486" customFormat="1">
      <c r="A1449" s="1561"/>
      <c r="B1449" s="1562"/>
      <c r="C1449" s="1563"/>
      <c r="D1449" s="1564"/>
      <c r="E1449" s="1565"/>
      <c r="F1449" s="1566"/>
    </row>
    <row r="1450" spans="1:6" s="1486" customFormat="1">
      <c r="A1450" s="1561"/>
      <c r="B1450" s="1562"/>
      <c r="C1450" s="1563"/>
      <c r="D1450" s="1564"/>
      <c r="E1450" s="1565"/>
      <c r="F1450" s="1566"/>
    </row>
    <row r="1451" spans="1:6" s="1486" customFormat="1">
      <c r="A1451" s="1561"/>
      <c r="B1451" s="1562"/>
      <c r="C1451" s="1563"/>
      <c r="D1451" s="1564"/>
      <c r="E1451" s="1565"/>
      <c r="F1451" s="1566"/>
    </row>
    <row r="1452" spans="1:6" s="1486" customFormat="1">
      <c r="A1452" s="1561"/>
      <c r="B1452" s="1562"/>
      <c r="C1452" s="1563"/>
      <c r="D1452" s="1564"/>
      <c r="E1452" s="1565"/>
      <c r="F1452" s="1566"/>
    </row>
    <row r="1453" spans="1:6" s="1486" customFormat="1">
      <c r="A1453" s="1561"/>
      <c r="B1453" s="1562"/>
      <c r="C1453" s="1563"/>
      <c r="D1453" s="1564"/>
      <c r="E1453" s="1565"/>
      <c r="F1453" s="1566"/>
    </row>
    <row r="1454" spans="1:6" s="1486" customFormat="1">
      <c r="A1454" s="1561"/>
      <c r="B1454" s="1562"/>
      <c r="C1454" s="1563"/>
      <c r="D1454" s="1564"/>
      <c r="E1454" s="1565"/>
      <c r="F1454" s="1566"/>
    </row>
    <row r="1455" spans="1:6" s="1486" customFormat="1">
      <c r="A1455" s="1561"/>
      <c r="B1455" s="1562"/>
      <c r="C1455" s="1563"/>
      <c r="D1455" s="1564"/>
      <c r="E1455" s="1565"/>
      <c r="F1455" s="1566"/>
    </row>
    <row r="1456" spans="1:6" s="1486" customFormat="1">
      <c r="A1456" s="1561"/>
      <c r="B1456" s="1562"/>
      <c r="C1456" s="1563"/>
      <c r="D1456" s="1564"/>
      <c r="E1456" s="1565"/>
      <c r="F1456" s="1566"/>
    </row>
    <row r="1457" spans="1:6" s="1486" customFormat="1">
      <c r="A1457" s="1561"/>
      <c r="B1457" s="1562"/>
      <c r="C1457" s="1563"/>
      <c r="D1457" s="1564"/>
      <c r="E1457" s="1565"/>
      <c r="F1457" s="1566"/>
    </row>
    <row r="1458" spans="1:6" s="1486" customFormat="1">
      <c r="A1458" s="1561"/>
      <c r="B1458" s="1562"/>
      <c r="C1458" s="1563"/>
      <c r="D1458" s="1564"/>
      <c r="E1458" s="1565"/>
      <c r="F1458" s="1566"/>
    </row>
    <row r="1459" spans="1:6" s="1486" customFormat="1">
      <c r="A1459" s="1561"/>
      <c r="B1459" s="1562"/>
      <c r="C1459" s="1563"/>
      <c r="D1459" s="1564"/>
      <c r="E1459" s="1565"/>
      <c r="F1459" s="1566"/>
    </row>
    <row r="1460" spans="1:6" s="1486" customFormat="1">
      <c r="A1460" s="1561"/>
      <c r="B1460" s="1562"/>
      <c r="C1460" s="1563"/>
      <c r="D1460" s="1564"/>
      <c r="E1460" s="1565"/>
      <c r="F1460" s="1566"/>
    </row>
    <row r="1461" spans="1:6" s="1486" customFormat="1">
      <c r="A1461" s="1561"/>
      <c r="B1461" s="1562"/>
      <c r="C1461" s="1563"/>
      <c r="D1461" s="1564"/>
      <c r="E1461" s="1565"/>
      <c r="F1461" s="1566"/>
    </row>
    <row r="1462" spans="1:6" s="1486" customFormat="1">
      <c r="A1462" s="1561"/>
      <c r="B1462" s="1562"/>
      <c r="C1462" s="1563"/>
      <c r="D1462" s="1564"/>
      <c r="E1462" s="1565"/>
      <c r="F1462" s="1566"/>
    </row>
    <row r="1463" spans="1:6" s="1486" customFormat="1">
      <c r="A1463" s="1561"/>
      <c r="B1463" s="1562"/>
      <c r="C1463" s="1563"/>
      <c r="D1463" s="1564"/>
      <c r="E1463" s="1565"/>
      <c r="F1463" s="1566"/>
    </row>
    <row r="1464" spans="1:6" s="1486" customFormat="1">
      <c r="A1464" s="1561"/>
      <c r="B1464" s="1562"/>
      <c r="C1464" s="1563"/>
      <c r="D1464" s="1564"/>
      <c r="E1464" s="1565"/>
      <c r="F1464" s="1566"/>
    </row>
    <row r="1465" spans="1:6" s="1486" customFormat="1">
      <c r="A1465" s="1561"/>
      <c r="B1465" s="1562"/>
      <c r="C1465" s="1563"/>
      <c r="D1465" s="1564"/>
      <c r="E1465" s="1565"/>
      <c r="F1465" s="1566"/>
    </row>
    <row r="1466" spans="1:6" s="1486" customFormat="1">
      <c r="A1466" s="1561"/>
      <c r="B1466" s="1562"/>
      <c r="C1466" s="1563"/>
      <c r="D1466" s="1564"/>
      <c r="E1466" s="1565"/>
      <c r="F1466" s="1566"/>
    </row>
    <row r="1467" spans="1:6" s="1486" customFormat="1">
      <c r="A1467" s="1561"/>
      <c r="B1467" s="1562"/>
      <c r="C1467" s="1563"/>
      <c r="D1467" s="1564"/>
      <c r="E1467" s="1565"/>
      <c r="F1467" s="1566"/>
    </row>
    <row r="1468" spans="1:6" s="1486" customFormat="1">
      <c r="A1468" s="1561"/>
      <c r="B1468" s="1562"/>
      <c r="C1468" s="1563"/>
      <c r="D1468" s="1564"/>
      <c r="E1468" s="1565"/>
      <c r="F1468" s="1566"/>
    </row>
    <row r="1469" spans="1:6" s="1486" customFormat="1">
      <c r="A1469" s="1561"/>
      <c r="B1469" s="1562"/>
      <c r="C1469" s="1563"/>
      <c r="D1469" s="1564"/>
      <c r="E1469" s="1565"/>
      <c r="F1469" s="1566"/>
    </row>
    <row r="1470" spans="1:6" s="1486" customFormat="1">
      <c r="A1470" s="1561"/>
      <c r="B1470" s="1562"/>
      <c r="C1470" s="1563"/>
      <c r="D1470" s="1564"/>
      <c r="E1470" s="1565"/>
      <c r="F1470" s="1566"/>
    </row>
    <row r="1471" spans="1:6" s="1486" customFormat="1">
      <c r="A1471" s="1561"/>
      <c r="B1471" s="1562"/>
      <c r="C1471" s="1563"/>
      <c r="D1471" s="1564"/>
      <c r="E1471" s="1565"/>
      <c r="F1471" s="1566"/>
    </row>
    <row r="1472" spans="1:6" s="1486" customFormat="1">
      <c r="A1472" s="1561"/>
      <c r="B1472" s="1562"/>
      <c r="C1472" s="1563"/>
      <c r="D1472" s="1564"/>
      <c r="E1472" s="1565"/>
      <c r="F1472" s="1566"/>
    </row>
    <row r="1473" spans="1:6" s="1486" customFormat="1">
      <c r="A1473" s="1561"/>
      <c r="B1473" s="1562"/>
      <c r="C1473" s="1563"/>
      <c r="D1473" s="1564"/>
      <c r="E1473" s="1565"/>
      <c r="F1473" s="1566"/>
    </row>
    <row r="1474" spans="1:6" s="1486" customFormat="1">
      <c r="A1474" s="1561"/>
      <c r="B1474" s="1562"/>
      <c r="C1474" s="1563"/>
      <c r="D1474" s="1564"/>
      <c r="E1474" s="1565"/>
      <c r="F1474" s="1566"/>
    </row>
    <row r="1475" spans="1:6" s="1486" customFormat="1">
      <c r="A1475" s="1561"/>
      <c r="B1475" s="1562"/>
      <c r="C1475" s="1563"/>
      <c r="D1475" s="1564"/>
      <c r="E1475" s="1565"/>
      <c r="F1475" s="1566"/>
    </row>
    <row r="1476" spans="1:6" s="1486" customFormat="1">
      <c r="A1476" s="1561"/>
      <c r="B1476" s="1562"/>
      <c r="C1476" s="1563"/>
      <c r="D1476" s="1564"/>
      <c r="E1476" s="1565"/>
      <c r="F1476" s="1566"/>
    </row>
    <row r="1477" spans="1:6" s="1486" customFormat="1">
      <c r="A1477" s="1561"/>
      <c r="B1477" s="1562"/>
      <c r="C1477" s="1563"/>
      <c r="D1477" s="1564"/>
      <c r="E1477" s="1565"/>
      <c r="F1477" s="1566"/>
    </row>
    <row r="1478" spans="1:6" s="1486" customFormat="1">
      <c r="A1478" s="1561"/>
      <c r="B1478" s="1562"/>
      <c r="C1478" s="1563"/>
      <c r="D1478" s="1564"/>
      <c r="E1478" s="1565"/>
      <c r="F1478" s="1566"/>
    </row>
    <row r="1479" spans="1:6" s="1486" customFormat="1">
      <c r="A1479" s="1561"/>
      <c r="B1479" s="1562"/>
      <c r="C1479" s="1563"/>
      <c r="D1479" s="1564"/>
      <c r="E1479" s="1565"/>
      <c r="F1479" s="1566"/>
    </row>
    <row r="1480" spans="1:6" s="1486" customFormat="1">
      <c r="A1480" s="1561"/>
      <c r="B1480" s="1562"/>
      <c r="C1480" s="1563"/>
      <c r="D1480" s="1564"/>
      <c r="E1480" s="1565"/>
      <c r="F1480" s="1566"/>
    </row>
    <row r="1481" spans="1:6" s="1486" customFormat="1">
      <c r="A1481" s="1561"/>
      <c r="B1481" s="1562"/>
      <c r="C1481" s="1563"/>
      <c r="D1481" s="1564"/>
      <c r="E1481" s="1565"/>
      <c r="F1481" s="1566"/>
    </row>
    <row r="1482" spans="1:6" s="1486" customFormat="1">
      <c r="A1482" s="1561"/>
      <c r="B1482" s="1562"/>
      <c r="C1482" s="1563"/>
      <c r="D1482" s="1564"/>
      <c r="E1482" s="1565"/>
      <c r="F1482" s="1566"/>
    </row>
    <row r="1483" spans="1:6" s="1486" customFormat="1">
      <c r="A1483" s="1561"/>
      <c r="B1483" s="1562"/>
      <c r="C1483" s="1563"/>
      <c r="D1483" s="1564"/>
      <c r="E1483" s="1565"/>
      <c r="F1483" s="1566"/>
    </row>
    <row r="1484" spans="1:6" s="1486" customFormat="1">
      <c r="A1484" s="1561"/>
      <c r="B1484" s="1562"/>
      <c r="C1484" s="1563"/>
      <c r="D1484" s="1564"/>
      <c r="E1484" s="1565"/>
      <c r="F1484" s="1566"/>
    </row>
    <row r="1485" spans="1:6" s="1486" customFormat="1">
      <c r="A1485" s="1561"/>
      <c r="B1485" s="1562"/>
      <c r="C1485" s="1563"/>
      <c r="D1485" s="1564"/>
      <c r="E1485" s="1565"/>
      <c r="F1485" s="1566"/>
    </row>
    <row r="1486" spans="1:6" s="1486" customFormat="1">
      <c r="A1486" s="1561"/>
      <c r="B1486" s="1562"/>
      <c r="C1486" s="1563"/>
      <c r="D1486" s="1564"/>
      <c r="E1486" s="1565"/>
      <c r="F1486" s="1566"/>
    </row>
    <row r="1487" spans="1:6" s="1486" customFormat="1">
      <c r="A1487" s="1561"/>
      <c r="B1487" s="1562"/>
      <c r="C1487" s="1563"/>
      <c r="D1487" s="1564"/>
      <c r="E1487" s="1565"/>
      <c r="F1487" s="1566"/>
    </row>
    <row r="1488" spans="1:6" s="1486" customFormat="1">
      <c r="A1488" s="1561"/>
      <c r="B1488" s="1562"/>
      <c r="C1488" s="1563"/>
      <c r="D1488" s="1564"/>
      <c r="E1488" s="1565"/>
      <c r="F1488" s="1566"/>
    </row>
    <row r="1489" spans="1:6" s="1486" customFormat="1">
      <c r="A1489" s="1561"/>
      <c r="B1489" s="1562"/>
      <c r="C1489" s="1563"/>
      <c r="D1489" s="1564"/>
      <c r="E1489" s="1565"/>
      <c r="F1489" s="1566"/>
    </row>
    <row r="1490" spans="1:6" s="1486" customFormat="1">
      <c r="A1490" s="1561"/>
      <c r="B1490" s="1562"/>
      <c r="C1490" s="1563"/>
      <c r="D1490" s="1564"/>
      <c r="E1490" s="1565"/>
      <c r="F1490" s="1566"/>
    </row>
    <row r="1491" spans="1:6" s="1486" customFormat="1">
      <c r="A1491" s="1561"/>
      <c r="B1491" s="1562"/>
      <c r="C1491" s="1563"/>
      <c r="D1491" s="1564"/>
      <c r="E1491" s="1565"/>
      <c r="F1491" s="1566"/>
    </row>
    <row r="1492" spans="1:6" s="1486" customFormat="1">
      <c r="A1492" s="1561"/>
      <c r="B1492" s="1562"/>
      <c r="C1492" s="1563"/>
      <c r="D1492" s="1564"/>
      <c r="E1492" s="1565"/>
      <c r="F1492" s="1566"/>
    </row>
    <row r="1493" spans="1:6" s="1486" customFormat="1">
      <c r="A1493" s="1561"/>
      <c r="B1493" s="1562"/>
      <c r="C1493" s="1563"/>
      <c r="D1493" s="1564"/>
      <c r="E1493" s="1565"/>
      <c r="F1493" s="1566"/>
    </row>
    <row r="1494" spans="1:6" s="1486" customFormat="1">
      <c r="A1494" s="1561"/>
      <c r="B1494" s="1562"/>
      <c r="C1494" s="1563"/>
      <c r="D1494" s="1564"/>
      <c r="E1494" s="1565"/>
      <c r="F1494" s="1566"/>
    </row>
    <row r="1495" spans="1:6" s="1486" customFormat="1">
      <c r="A1495" s="1561"/>
      <c r="B1495" s="1562"/>
      <c r="C1495" s="1563"/>
      <c r="D1495" s="1564"/>
      <c r="E1495" s="1565"/>
      <c r="F1495" s="1566"/>
    </row>
    <row r="1496" spans="1:6" s="1486" customFormat="1">
      <c r="A1496" s="1561"/>
      <c r="B1496" s="1562"/>
      <c r="C1496" s="1563"/>
      <c r="D1496" s="1564"/>
      <c r="E1496" s="1565"/>
      <c r="F1496" s="1566"/>
    </row>
    <row r="1497" spans="1:6" s="1486" customFormat="1">
      <c r="A1497" s="1561"/>
      <c r="B1497" s="1562"/>
      <c r="C1497" s="1563"/>
      <c r="D1497" s="1564"/>
      <c r="E1497" s="1565"/>
      <c r="F1497" s="1566"/>
    </row>
    <row r="1498" spans="1:6" s="1486" customFormat="1">
      <c r="A1498" s="1561"/>
      <c r="B1498" s="1562"/>
      <c r="C1498" s="1563"/>
      <c r="D1498" s="1564"/>
      <c r="E1498" s="1565"/>
      <c r="F1498" s="1566"/>
    </row>
    <row r="1499" spans="1:6" s="1486" customFormat="1">
      <c r="A1499" s="1561"/>
      <c r="B1499" s="1562"/>
      <c r="C1499" s="1563"/>
      <c r="D1499" s="1564"/>
      <c r="E1499" s="1565"/>
      <c r="F1499" s="1566"/>
    </row>
    <row r="1500" spans="1:6" s="1486" customFormat="1">
      <c r="A1500" s="1561"/>
      <c r="B1500" s="1562"/>
      <c r="C1500" s="1563"/>
      <c r="D1500" s="1564"/>
      <c r="E1500" s="1565"/>
      <c r="F1500" s="1566"/>
    </row>
    <row r="1501" spans="1:6" s="1486" customFormat="1">
      <c r="A1501" s="1561"/>
      <c r="B1501" s="1562"/>
      <c r="C1501" s="1563"/>
      <c r="D1501" s="1564"/>
      <c r="E1501" s="1565"/>
      <c r="F1501" s="1566"/>
    </row>
    <row r="1502" spans="1:6" s="1486" customFormat="1">
      <c r="A1502" s="1561"/>
      <c r="B1502" s="1562"/>
      <c r="C1502" s="1563"/>
      <c r="D1502" s="1564"/>
      <c r="E1502" s="1565"/>
      <c r="F1502" s="1566"/>
    </row>
    <row r="1503" spans="1:6" s="1486" customFormat="1">
      <c r="A1503" s="1561"/>
      <c r="B1503" s="1562"/>
      <c r="C1503" s="1563"/>
      <c r="D1503" s="1564"/>
      <c r="E1503" s="1565"/>
      <c r="F1503" s="1566"/>
    </row>
    <row r="1504" spans="1:6" s="1486" customFormat="1">
      <c r="A1504" s="1561"/>
      <c r="B1504" s="1562"/>
      <c r="C1504" s="1563"/>
      <c r="D1504" s="1564"/>
      <c r="E1504" s="1565"/>
      <c r="F1504" s="1566"/>
    </row>
    <row r="1505" spans="1:6" s="1486" customFormat="1">
      <c r="A1505" s="1561"/>
      <c r="B1505" s="1562"/>
      <c r="C1505" s="1563"/>
      <c r="D1505" s="1564"/>
      <c r="E1505" s="1565"/>
      <c r="F1505" s="1566"/>
    </row>
    <row r="1506" spans="1:6" s="1486" customFormat="1">
      <c r="A1506" s="1561"/>
      <c r="B1506" s="1562"/>
      <c r="C1506" s="1563"/>
      <c r="D1506" s="1564"/>
      <c r="E1506" s="1565"/>
      <c r="F1506" s="1566"/>
    </row>
    <row r="1507" spans="1:6" s="1486" customFormat="1">
      <c r="A1507" s="1561"/>
      <c r="B1507" s="1562"/>
      <c r="C1507" s="1563"/>
      <c r="D1507" s="1564"/>
      <c r="E1507" s="1565"/>
      <c r="F1507" s="1566"/>
    </row>
    <row r="1508" spans="1:6" s="1486" customFormat="1">
      <c r="A1508" s="1561"/>
      <c r="B1508" s="1562"/>
      <c r="C1508" s="1563"/>
      <c r="D1508" s="1564"/>
      <c r="E1508" s="1565"/>
      <c r="F1508" s="1566"/>
    </row>
    <row r="1509" spans="1:6" s="1486" customFormat="1">
      <c r="A1509" s="1561"/>
      <c r="B1509" s="1562"/>
      <c r="C1509" s="1563"/>
      <c r="D1509" s="1564"/>
      <c r="E1509" s="1565"/>
      <c r="F1509" s="1566"/>
    </row>
    <row r="1510" spans="1:6" s="1486" customFormat="1">
      <c r="A1510" s="1561"/>
      <c r="B1510" s="1562"/>
      <c r="C1510" s="1563"/>
      <c r="D1510" s="1564"/>
      <c r="E1510" s="1565"/>
      <c r="F1510" s="1566"/>
    </row>
    <row r="1511" spans="1:6" s="1486" customFormat="1">
      <c r="A1511" s="1561"/>
      <c r="B1511" s="1562"/>
      <c r="C1511" s="1563"/>
      <c r="D1511" s="1564"/>
      <c r="E1511" s="1565"/>
      <c r="F1511" s="1566"/>
    </row>
    <row r="1512" spans="1:6" s="1486" customFormat="1">
      <c r="A1512" s="1561"/>
      <c r="B1512" s="1562"/>
      <c r="C1512" s="1563"/>
      <c r="D1512" s="1564"/>
      <c r="E1512" s="1565"/>
      <c r="F1512" s="1566"/>
    </row>
    <row r="1513" spans="1:6" s="1486" customFormat="1">
      <c r="A1513" s="1561"/>
      <c r="B1513" s="1562"/>
      <c r="C1513" s="1563"/>
      <c r="D1513" s="1564"/>
      <c r="E1513" s="1565"/>
      <c r="F1513" s="1566"/>
    </row>
    <row r="1514" spans="1:6" s="1486" customFormat="1">
      <c r="A1514" s="1561"/>
      <c r="B1514" s="1562"/>
      <c r="C1514" s="1563"/>
      <c r="D1514" s="1564"/>
      <c r="E1514" s="1565"/>
      <c r="F1514" s="1566"/>
    </row>
    <row r="1515" spans="1:6" s="1486" customFormat="1">
      <c r="A1515" s="1561"/>
      <c r="B1515" s="1562"/>
      <c r="C1515" s="1563"/>
      <c r="D1515" s="1564"/>
      <c r="E1515" s="1565"/>
      <c r="F1515" s="1566"/>
    </row>
    <row r="1516" spans="1:6" s="1486" customFormat="1">
      <c r="A1516" s="1561"/>
      <c r="B1516" s="1562"/>
      <c r="C1516" s="1563"/>
      <c r="D1516" s="1564"/>
      <c r="E1516" s="1565"/>
      <c r="F1516" s="1566"/>
    </row>
    <row r="1517" spans="1:6" s="1486" customFormat="1">
      <c r="A1517" s="1561"/>
      <c r="B1517" s="1562"/>
      <c r="C1517" s="1563"/>
      <c r="D1517" s="1564"/>
      <c r="E1517" s="1565"/>
      <c r="F1517" s="1566"/>
    </row>
    <row r="1518" spans="1:6" s="1486" customFormat="1">
      <c r="A1518" s="1561"/>
      <c r="B1518" s="1562"/>
      <c r="C1518" s="1563"/>
      <c r="D1518" s="1564"/>
      <c r="E1518" s="1565"/>
      <c r="F1518" s="1566"/>
    </row>
    <row r="1519" spans="1:6" s="1486" customFormat="1">
      <c r="A1519" s="1561"/>
      <c r="B1519" s="1562"/>
      <c r="C1519" s="1563"/>
      <c r="D1519" s="1564"/>
      <c r="E1519" s="1565"/>
      <c r="F1519" s="1566"/>
    </row>
    <row r="1520" spans="1:6" s="1486" customFormat="1">
      <c r="A1520" s="1561"/>
      <c r="B1520" s="1562"/>
      <c r="C1520" s="1563"/>
      <c r="D1520" s="1564"/>
      <c r="E1520" s="1565"/>
      <c r="F1520" s="1566"/>
    </row>
    <row r="1521" spans="1:6" s="1486" customFormat="1">
      <c r="A1521" s="1561"/>
      <c r="B1521" s="1562"/>
      <c r="C1521" s="1563"/>
      <c r="D1521" s="1564"/>
      <c r="E1521" s="1565"/>
      <c r="F1521" s="1566"/>
    </row>
    <row r="1522" spans="1:6" s="1486" customFormat="1">
      <c r="A1522" s="1561"/>
      <c r="B1522" s="1562"/>
      <c r="C1522" s="1563"/>
      <c r="D1522" s="1564"/>
      <c r="E1522" s="1565"/>
      <c r="F1522" s="1566"/>
    </row>
    <row r="1523" spans="1:6" s="1486" customFormat="1">
      <c r="A1523" s="1561"/>
      <c r="B1523" s="1562"/>
      <c r="C1523" s="1563"/>
      <c r="D1523" s="1564"/>
      <c r="E1523" s="1565"/>
      <c r="F1523" s="1566"/>
    </row>
    <row r="1524" spans="1:6" s="1486" customFormat="1">
      <c r="A1524" s="1561"/>
      <c r="B1524" s="1562"/>
      <c r="C1524" s="1563"/>
      <c r="D1524" s="1564"/>
      <c r="E1524" s="1565"/>
      <c r="F1524" s="1566"/>
    </row>
    <row r="1525" spans="1:6" s="1486" customFormat="1">
      <c r="A1525" s="1561"/>
      <c r="B1525" s="1562"/>
      <c r="C1525" s="1563"/>
      <c r="D1525" s="1564"/>
      <c r="E1525" s="1565"/>
      <c r="F1525" s="1566"/>
    </row>
    <row r="1526" spans="1:6" s="1486" customFormat="1">
      <c r="A1526" s="1561"/>
      <c r="B1526" s="1562"/>
      <c r="C1526" s="1563"/>
      <c r="D1526" s="1564"/>
      <c r="E1526" s="1565"/>
      <c r="F1526" s="1566"/>
    </row>
    <row r="1527" spans="1:6" s="1486" customFormat="1">
      <c r="A1527" s="1561"/>
      <c r="B1527" s="1562"/>
      <c r="C1527" s="1563"/>
      <c r="D1527" s="1564"/>
      <c r="E1527" s="1565"/>
      <c r="F1527" s="1566"/>
    </row>
    <row r="1528" spans="1:6" s="1486" customFormat="1">
      <c r="A1528" s="1561"/>
      <c r="B1528" s="1562"/>
      <c r="C1528" s="1563"/>
      <c r="D1528" s="1564"/>
      <c r="E1528" s="1565"/>
      <c r="F1528" s="1566"/>
    </row>
    <row r="1529" spans="1:6" s="1486" customFormat="1">
      <c r="A1529" s="1561"/>
      <c r="B1529" s="1562"/>
      <c r="C1529" s="1563"/>
      <c r="D1529" s="1564"/>
      <c r="E1529" s="1565"/>
      <c r="F1529" s="1566"/>
    </row>
    <row r="1530" spans="1:6" s="1486" customFormat="1">
      <c r="A1530" s="1561"/>
      <c r="B1530" s="1562"/>
      <c r="C1530" s="1563"/>
      <c r="D1530" s="1564"/>
      <c r="E1530" s="1565"/>
      <c r="F1530" s="1566"/>
    </row>
    <row r="1531" spans="1:6" s="1486" customFormat="1">
      <c r="A1531" s="1561"/>
      <c r="B1531" s="1562"/>
      <c r="C1531" s="1563"/>
      <c r="D1531" s="1564"/>
      <c r="E1531" s="1565"/>
      <c r="F1531" s="1566"/>
    </row>
    <row r="1532" spans="1:6" s="1486" customFormat="1">
      <c r="A1532" s="1561"/>
      <c r="B1532" s="1562"/>
      <c r="C1532" s="1563"/>
      <c r="D1532" s="1564"/>
      <c r="E1532" s="1565"/>
      <c r="F1532" s="1566"/>
    </row>
    <row r="1533" spans="1:6" s="1486" customFormat="1">
      <c r="A1533" s="1561"/>
      <c r="B1533" s="1562"/>
      <c r="C1533" s="1563"/>
      <c r="D1533" s="1564"/>
      <c r="E1533" s="1565"/>
      <c r="F1533" s="1566"/>
    </row>
    <row r="1534" spans="1:6" s="1486" customFormat="1">
      <c r="A1534" s="1561"/>
      <c r="B1534" s="1562"/>
      <c r="C1534" s="1563"/>
      <c r="D1534" s="1564"/>
      <c r="E1534" s="1565"/>
      <c r="F1534" s="1566"/>
    </row>
    <row r="1535" spans="1:6" s="1486" customFormat="1">
      <c r="A1535" s="1561"/>
      <c r="B1535" s="1562"/>
      <c r="C1535" s="1563"/>
      <c r="D1535" s="1564"/>
      <c r="E1535" s="1565"/>
      <c r="F1535" s="1566"/>
    </row>
    <row r="1536" spans="1:6" s="1486" customFormat="1">
      <c r="A1536" s="1561"/>
      <c r="B1536" s="1562"/>
      <c r="C1536" s="1563"/>
      <c r="D1536" s="1564"/>
      <c r="E1536" s="1565"/>
      <c r="F1536" s="1566"/>
    </row>
    <row r="1537" spans="1:6" s="1486" customFormat="1">
      <c r="A1537" s="1561"/>
      <c r="B1537" s="1562"/>
      <c r="C1537" s="1563"/>
      <c r="D1537" s="1564"/>
      <c r="E1537" s="1565"/>
      <c r="F1537" s="1566"/>
    </row>
    <row r="1538" spans="1:6" s="1486" customFormat="1">
      <c r="A1538" s="1561"/>
      <c r="B1538" s="1562"/>
      <c r="C1538" s="1563"/>
      <c r="D1538" s="1564"/>
      <c r="E1538" s="1565"/>
      <c r="F1538" s="1566"/>
    </row>
    <row r="1539" spans="1:6" s="1486" customFormat="1">
      <c r="A1539" s="1561"/>
      <c r="B1539" s="1562"/>
      <c r="C1539" s="1563"/>
      <c r="D1539" s="1564"/>
      <c r="E1539" s="1565"/>
      <c r="F1539" s="1566"/>
    </row>
    <row r="1540" spans="1:6" s="1486" customFormat="1">
      <c r="A1540" s="1561"/>
      <c r="B1540" s="1562"/>
      <c r="C1540" s="1563"/>
      <c r="D1540" s="1564"/>
      <c r="E1540" s="1565"/>
      <c r="F1540" s="1566"/>
    </row>
    <row r="1541" spans="1:6" s="1486" customFormat="1">
      <c r="A1541" s="1561"/>
      <c r="B1541" s="1562"/>
      <c r="C1541" s="1563"/>
      <c r="D1541" s="1564"/>
      <c r="E1541" s="1565"/>
      <c r="F1541" s="1566"/>
    </row>
    <row r="1542" spans="1:6" s="1486" customFormat="1">
      <c r="A1542" s="1561"/>
      <c r="B1542" s="1562"/>
      <c r="C1542" s="1563"/>
      <c r="D1542" s="1564"/>
      <c r="E1542" s="1565"/>
      <c r="F1542" s="1566"/>
    </row>
    <row r="1543" spans="1:6" s="1486" customFormat="1">
      <c r="A1543" s="1561"/>
      <c r="B1543" s="1562"/>
      <c r="C1543" s="1563"/>
      <c r="D1543" s="1564"/>
      <c r="E1543" s="1565"/>
      <c r="F1543" s="1566"/>
    </row>
    <row r="1544" spans="1:6" s="1486" customFormat="1">
      <c r="A1544" s="1561"/>
      <c r="B1544" s="1562"/>
      <c r="C1544" s="1563"/>
      <c r="D1544" s="1564"/>
      <c r="E1544" s="1565"/>
      <c r="F1544" s="1566"/>
    </row>
    <row r="1545" spans="1:6" s="1486" customFormat="1">
      <c r="A1545" s="1561"/>
      <c r="B1545" s="1562"/>
      <c r="C1545" s="1563"/>
      <c r="D1545" s="1564"/>
      <c r="E1545" s="1565"/>
      <c r="F1545" s="1566"/>
    </row>
    <row r="1546" spans="1:6" s="1486" customFormat="1">
      <c r="A1546" s="1561"/>
      <c r="B1546" s="1562"/>
      <c r="C1546" s="1563"/>
      <c r="D1546" s="1564"/>
      <c r="E1546" s="1565"/>
      <c r="F1546" s="1566"/>
    </row>
    <row r="1547" spans="1:6" s="1486" customFormat="1">
      <c r="A1547" s="1561"/>
      <c r="B1547" s="1562"/>
      <c r="C1547" s="1563"/>
      <c r="D1547" s="1564"/>
      <c r="E1547" s="1565"/>
      <c r="F1547" s="1566"/>
    </row>
    <row r="1548" spans="1:6" s="1486" customFormat="1">
      <c r="A1548" s="1561"/>
      <c r="B1548" s="1562"/>
      <c r="C1548" s="1563"/>
      <c r="D1548" s="1564"/>
      <c r="E1548" s="1565"/>
      <c r="F1548" s="1566"/>
    </row>
    <row r="1549" spans="1:6" s="1486" customFormat="1">
      <c r="A1549" s="1561"/>
      <c r="B1549" s="1562"/>
      <c r="C1549" s="1563"/>
      <c r="D1549" s="1564"/>
      <c r="E1549" s="1565"/>
      <c r="F1549" s="1566"/>
    </row>
    <row r="1550" spans="1:6" s="1486" customFormat="1">
      <c r="A1550" s="1561"/>
      <c r="B1550" s="1562"/>
      <c r="C1550" s="1563"/>
      <c r="D1550" s="1564"/>
      <c r="E1550" s="1565"/>
      <c r="F1550" s="1566"/>
    </row>
    <row r="1551" spans="1:6" s="1486" customFormat="1">
      <c r="A1551" s="1561"/>
      <c r="B1551" s="1562"/>
      <c r="C1551" s="1563"/>
      <c r="D1551" s="1564"/>
      <c r="E1551" s="1565"/>
      <c r="F1551" s="1566"/>
    </row>
    <row r="1552" spans="1:6" s="1486" customFormat="1">
      <c r="A1552" s="1561"/>
      <c r="B1552" s="1562"/>
      <c r="C1552" s="1563"/>
      <c r="D1552" s="1564"/>
      <c r="E1552" s="1565"/>
      <c r="F1552" s="1566"/>
    </row>
    <row r="1553" spans="1:6" s="1486" customFormat="1">
      <c r="A1553" s="1561"/>
      <c r="B1553" s="1562"/>
      <c r="C1553" s="1563"/>
      <c r="D1553" s="1564"/>
      <c r="E1553" s="1565"/>
      <c r="F1553" s="1566"/>
    </row>
    <row r="1554" spans="1:6" s="1486" customFormat="1">
      <c r="A1554" s="1561"/>
      <c r="B1554" s="1562"/>
      <c r="C1554" s="1563"/>
      <c r="D1554" s="1564"/>
      <c r="E1554" s="1565"/>
      <c r="F1554" s="1566"/>
    </row>
    <row r="1555" spans="1:6" s="1486" customFormat="1">
      <c r="A1555" s="1561"/>
      <c r="B1555" s="1562"/>
      <c r="C1555" s="1563"/>
      <c r="D1555" s="1564"/>
      <c r="E1555" s="1565"/>
      <c r="F1555" s="1566"/>
    </row>
    <row r="1556" spans="1:6" s="1486" customFormat="1">
      <c r="A1556" s="1561"/>
      <c r="B1556" s="1562"/>
      <c r="C1556" s="1563"/>
      <c r="D1556" s="1564"/>
      <c r="E1556" s="1565"/>
      <c r="F1556" s="1566"/>
    </row>
    <row r="1557" spans="1:6" s="1486" customFormat="1">
      <c r="A1557" s="1561"/>
      <c r="B1557" s="1562"/>
      <c r="C1557" s="1563"/>
      <c r="D1557" s="1564"/>
      <c r="E1557" s="1565"/>
      <c r="F1557" s="1566"/>
    </row>
    <row r="1558" spans="1:6" s="1486" customFormat="1">
      <c r="A1558" s="1561"/>
      <c r="B1558" s="1562"/>
      <c r="C1558" s="1563"/>
      <c r="D1558" s="1564"/>
      <c r="E1558" s="1565"/>
      <c r="F1558" s="1566"/>
    </row>
    <row r="1559" spans="1:6" s="1486" customFormat="1">
      <c r="A1559" s="1561"/>
      <c r="B1559" s="1562"/>
      <c r="C1559" s="1563"/>
      <c r="D1559" s="1564"/>
      <c r="E1559" s="1565"/>
      <c r="F1559" s="1566"/>
    </row>
    <row r="1560" spans="1:6" s="1486" customFormat="1">
      <c r="A1560" s="1561"/>
      <c r="B1560" s="1562"/>
      <c r="C1560" s="1563"/>
      <c r="D1560" s="1564"/>
      <c r="E1560" s="1565"/>
      <c r="F1560" s="1566"/>
    </row>
    <row r="1561" spans="1:6" s="1486" customFormat="1">
      <c r="A1561" s="1561"/>
      <c r="B1561" s="1562"/>
      <c r="C1561" s="1563"/>
      <c r="D1561" s="1564"/>
      <c r="E1561" s="1565"/>
      <c r="F1561" s="1566"/>
    </row>
    <row r="1562" spans="1:6" s="1486" customFormat="1">
      <c r="A1562" s="1561"/>
      <c r="B1562" s="1562"/>
      <c r="C1562" s="1563"/>
      <c r="D1562" s="1564"/>
      <c r="E1562" s="1565"/>
      <c r="F1562" s="1566"/>
    </row>
    <row r="1563" spans="1:6" s="1486" customFormat="1">
      <c r="A1563" s="1561"/>
      <c r="B1563" s="1562"/>
      <c r="C1563" s="1563"/>
      <c r="D1563" s="1564"/>
      <c r="E1563" s="1565"/>
      <c r="F1563" s="1566"/>
    </row>
    <row r="1564" spans="1:6" s="1486" customFormat="1">
      <c r="A1564" s="1561"/>
      <c r="B1564" s="1562"/>
      <c r="C1564" s="1563"/>
      <c r="D1564" s="1564"/>
      <c r="E1564" s="1565"/>
      <c r="F1564" s="1566"/>
    </row>
    <row r="1565" spans="1:6" s="1486" customFormat="1">
      <c r="A1565" s="1561"/>
      <c r="B1565" s="1562"/>
      <c r="C1565" s="1563"/>
      <c r="D1565" s="1564"/>
      <c r="E1565" s="1565"/>
      <c r="F1565" s="1566"/>
    </row>
    <row r="1566" spans="1:6" s="1486" customFormat="1">
      <c r="A1566" s="1561"/>
      <c r="B1566" s="1562"/>
      <c r="C1566" s="1563"/>
      <c r="D1566" s="1564"/>
      <c r="E1566" s="1565"/>
      <c r="F1566" s="1566"/>
    </row>
    <row r="1567" spans="1:6" s="1486" customFormat="1">
      <c r="A1567" s="1561"/>
      <c r="B1567" s="1562"/>
      <c r="C1567" s="1563"/>
      <c r="D1567" s="1564"/>
      <c r="E1567" s="1565"/>
      <c r="F1567" s="1566"/>
    </row>
    <row r="1568" spans="1:6" s="1486" customFormat="1">
      <c r="A1568" s="1561"/>
      <c r="B1568" s="1562"/>
      <c r="C1568" s="1563"/>
      <c r="D1568" s="1564"/>
      <c r="E1568" s="1565"/>
      <c r="F1568" s="1566"/>
    </row>
    <row r="1569" spans="1:6" s="1486" customFormat="1">
      <c r="A1569" s="1561"/>
      <c r="B1569" s="1562"/>
      <c r="C1569" s="1563"/>
      <c r="D1569" s="1564"/>
      <c r="E1569" s="1565"/>
      <c r="F1569" s="1566"/>
    </row>
    <row r="1570" spans="1:6" s="1486" customFormat="1">
      <c r="A1570" s="1561"/>
      <c r="B1570" s="1562"/>
      <c r="C1570" s="1563"/>
      <c r="D1570" s="1564"/>
      <c r="E1570" s="1565"/>
      <c r="F1570" s="1566"/>
    </row>
    <row r="1571" spans="1:6" s="1486" customFormat="1">
      <c r="A1571" s="1561"/>
      <c r="B1571" s="1562"/>
      <c r="C1571" s="1563"/>
      <c r="D1571" s="1564"/>
      <c r="E1571" s="1565"/>
      <c r="F1571" s="1566"/>
    </row>
    <row r="1572" spans="1:6" s="1486" customFormat="1">
      <c r="A1572" s="1561"/>
      <c r="B1572" s="1562"/>
      <c r="C1572" s="1563"/>
      <c r="D1572" s="1564"/>
      <c r="E1572" s="1565"/>
      <c r="F1572" s="1566"/>
    </row>
    <row r="1573" spans="1:6" s="1486" customFormat="1">
      <c r="A1573" s="1561"/>
      <c r="B1573" s="1562"/>
      <c r="C1573" s="1563"/>
      <c r="D1573" s="1564"/>
      <c r="E1573" s="1565"/>
      <c r="F1573" s="1566"/>
    </row>
    <row r="1574" spans="1:6" s="1486" customFormat="1">
      <c r="A1574" s="1561"/>
      <c r="B1574" s="1562"/>
      <c r="C1574" s="1563"/>
      <c r="D1574" s="1564"/>
      <c r="E1574" s="1565"/>
      <c r="F1574" s="1566"/>
    </row>
    <row r="1575" spans="1:6" s="1486" customFormat="1">
      <c r="A1575" s="1561"/>
      <c r="B1575" s="1562"/>
      <c r="C1575" s="1563"/>
      <c r="D1575" s="1564"/>
      <c r="E1575" s="1565"/>
      <c r="F1575" s="1566"/>
    </row>
    <row r="1576" spans="1:6" s="1486" customFormat="1">
      <c r="A1576" s="1561"/>
      <c r="B1576" s="1562"/>
      <c r="C1576" s="1563"/>
      <c r="D1576" s="1564"/>
      <c r="E1576" s="1565"/>
      <c r="F1576" s="1566"/>
    </row>
    <row r="1577" spans="1:6" s="1486" customFormat="1">
      <c r="A1577" s="1561"/>
      <c r="B1577" s="1562"/>
      <c r="C1577" s="1563"/>
      <c r="D1577" s="1564"/>
      <c r="E1577" s="1565"/>
      <c r="F1577" s="1566"/>
    </row>
    <row r="1578" spans="1:6" s="1486" customFormat="1">
      <c r="A1578" s="1561"/>
      <c r="B1578" s="1562"/>
      <c r="C1578" s="1563"/>
      <c r="D1578" s="1564"/>
      <c r="E1578" s="1565"/>
      <c r="F1578" s="1566"/>
    </row>
    <row r="1579" spans="1:6" s="1486" customFormat="1">
      <c r="A1579" s="1561"/>
      <c r="B1579" s="1562"/>
      <c r="C1579" s="1563"/>
      <c r="D1579" s="1564"/>
      <c r="E1579" s="1565"/>
      <c r="F1579" s="1566"/>
    </row>
    <row r="1580" spans="1:6" s="1486" customFormat="1">
      <c r="A1580" s="1561"/>
      <c r="B1580" s="1562"/>
      <c r="C1580" s="1563"/>
      <c r="D1580" s="1564"/>
      <c r="E1580" s="1565"/>
      <c r="F1580" s="1566"/>
    </row>
    <row r="1581" spans="1:6" s="1486" customFormat="1">
      <c r="A1581" s="1561"/>
      <c r="B1581" s="1562"/>
      <c r="C1581" s="1563"/>
      <c r="D1581" s="1564"/>
      <c r="E1581" s="1565"/>
      <c r="F1581" s="1566"/>
    </row>
    <row r="1582" spans="1:6" s="1486" customFormat="1">
      <c r="A1582" s="1561"/>
      <c r="B1582" s="1562"/>
      <c r="C1582" s="1563"/>
      <c r="D1582" s="1564"/>
      <c r="E1582" s="1565"/>
      <c r="F1582" s="1566"/>
    </row>
    <row r="1583" spans="1:6" s="1486" customFormat="1">
      <c r="A1583" s="1561"/>
      <c r="B1583" s="1562"/>
      <c r="C1583" s="1563"/>
      <c r="D1583" s="1564"/>
      <c r="E1583" s="1565"/>
      <c r="F1583" s="1566"/>
    </row>
    <row r="1584" spans="1:6" s="1486" customFormat="1">
      <c r="A1584" s="1561"/>
      <c r="B1584" s="1562"/>
      <c r="C1584" s="1563"/>
      <c r="D1584" s="1564"/>
      <c r="E1584" s="1565"/>
      <c r="F1584" s="1566"/>
    </row>
    <row r="1585" spans="1:6" s="1486" customFormat="1">
      <c r="A1585" s="1561"/>
      <c r="B1585" s="1562"/>
      <c r="C1585" s="1563"/>
      <c r="D1585" s="1564"/>
      <c r="E1585" s="1565"/>
      <c r="F1585" s="1566"/>
    </row>
    <row r="1586" spans="1:6" s="1486" customFormat="1">
      <c r="A1586" s="1561"/>
      <c r="B1586" s="1562"/>
      <c r="C1586" s="1563"/>
      <c r="D1586" s="1564"/>
      <c r="E1586" s="1565"/>
      <c r="F1586" s="1566"/>
    </row>
    <row r="1587" spans="1:6" s="1486" customFormat="1">
      <c r="A1587" s="1561"/>
      <c r="B1587" s="1562"/>
      <c r="C1587" s="1563"/>
      <c r="D1587" s="1564"/>
      <c r="E1587" s="1565"/>
      <c r="F1587" s="1566"/>
    </row>
    <row r="1588" spans="1:6" s="1486" customFormat="1">
      <c r="A1588" s="1561"/>
      <c r="B1588" s="1562"/>
      <c r="C1588" s="1563"/>
      <c r="D1588" s="1564"/>
      <c r="E1588" s="1565"/>
      <c r="F1588" s="1566"/>
    </row>
    <row r="1589" spans="1:6" s="1486" customFormat="1">
      <c r="A1589" s="1561"/>
      <c r="B1589" s="1562"/>
      <c r="C1589" s="1563"/>
      <c r="D1589" s="1564"/>
      <c r="E1589" s="1565"/>
      <c r="F1589" s="1566"/>
    </row>
    <row r="1590" spans="1:6" s="1486" customFormat="1">
      <c r="A1590" s="1561"/>
      <c r="B1590" s="1562"/>
      <c r="C1590" s="1563"/>
      <c r="D1590" s="1564"/>
      <c r="E1590" s="1565"/>
      <c r="F1590" s="1566"/>
    </row>
    <row r="1591" spans="1:6" s="1486" customFormat="1">
      <c r="A1591" s="1561"/>
      <c r="B1591" s="1562"/>
      <c r="C1591" s="1563"/>
      <c r="D1591" s="1564"/>
      <c r="E1591" s="1565"/>
      <c r="F1591" s="1566"/>
    </row>
    <row r="1592" spans="1:6" s="1486" customFormat="1">
      <c r="A1592" s="1561"/>
      <c r="B1592" s="1562"/>
      <c r="C1592" s="1563"/>
      <c r="D1592" s="1564"/>
      <c r="E1592" s="1565"/>
      <c r="F1592" s="1566"/>
    </row>
    <row r="1593" spans="1:6" s="1486" customFormat="1">
      <c r="A1593" s="1561"/>
      <c r="B1593" s="1562"/>
      <c r="C1593" s="1563"/>
      <c r="D1593" s="1564"/>
      <c r="E1593" s="1565"/>
      <c r="F1593" s="1566"/>
    </row>
    <row r="1594" spans="1:6" s="1486" customFormat="1">
      <c r="A1594" s="1561"/>
      <c r="B1594" s="1562"/>
      <c r="C1594" s="1563"/>
      <c r="D1594" s="1564"/>
      <c r="E1594" s="1565"/>
      <c r="F1594" s="1566"/>
    </row>
    <row r="1595" spans="1:6" s="1486" customFormat="1">
      <c r="A1595" s="1561"/>
      <c r="B1595" s="1562"/>
      <c r="C1595" s="1563"/>
      <c r="D1595" s="1564"/>
      <c r="E1595" s="1565"/>
      <c r="F1595" s="1566"/>
    </row>
    <row r="1596" spans="1:6" s="1486" customFormat="1">
      <c r="A1596" s="1561"/>
      <c r="B1596" s="1562"/>
      <c r="C1596" s="1563"/>
      <c r="D1596" s="1564"/>
      <c r="E1596" s="1565"/>
      <c r="F1596" s="1566"/>
    </row>
    <row r="1597" spans="1:6" s="1486" customFormat="1">
      <c r="A1597" s="1561"/>
      <c r="B1597" s="1562"/>
      <c r="C1597" s="1563"/>
      <c r="D1597" s="1564"/>
      <c r="E1597" s="1565"/>
      <c r="F1597" s="1566"/>
    </row>
    <row r="1598" spans="1:6" s="1486" customFormat="1">
      <c r="A1598" s="1561"/>
      <c r="B1598" s="1562"/>
      <c r="C1598" s="1563"/>
      <c r="D1598" s="1564"/>
      <c r="E1598" s="1565"/>
      <c r="F1598" s="1566"/>
    </row>
    <row r="1599" spans="1:6" s="1486" customFormat="1">
      <c r="A1599" s="1561"/>
      <c r="B1599" s="1562"/>
      <c r="C1599" s="1563"/>
      <c r="D1599" s="1564"/>
      <c r="E1599" s="1565"/>
      <c r="F1599" s="1566"/>
    </row>
    <row r="1600" spans="1:6" s="1486" customFormat="1">
      <c r="A1600" s="1561"/>
      <c r="B1600" s="1562"/>
      <c r="C1600" s="1563"/>
      <c r="D1600" s="1564"/>
      <c r="E1600" s="1565"/>
      <c r="F1600" s="1566"/>
    </row>
    <row r="1601" spans="1:6" s="1486" customFormat="1">
      <c r="A1601" s="1561"/>
      <c r="B1601" s="1562"/>
      <c r="C1601" s="1563"/>
      <c r="D1601" s="1564"/>
      <c r="E1601" s="1565"/>
      <c r="F1601" s="1566"/>
    </row>
    <row r="1602" spans="1:6" s="1486" customFormat="1">
      <c r="A1602" s="1561"/>
      <c r="B1602" s="1562"/>
      <c r="C1602" s="1563"/>
      <c r="D1602" s="1564"/>
      <c r="E1602" s="1565"/>
      <c r="F1602" s="1566"/>
    </row>
    <row r="1603" spans="1:6" s="1486" customFormat="1">
      <c r="A1603" s="1561"/>
      <c r="B1603" s="1562"/>
      <c r="C1603" s="1563"/>
      <c r="D1603" s="1564"/>
      <c r="E1603" s="1565"/>
      <c r="F1603" s="1566"/>
    </row>
    <row r="1604" spans="1:6" s="1486" customFormat="1">
      <c r="A1604" s="1561"/>
      <c r="B1604" s="1562"/>
      <c r="C1604" s="1563"/>
      <c r="D1604" s="1564"/>
      <c r="E1604" s="1565"/>
      <c r="F1604" s="1566"/>
    </row>
    <row r="1605" spans="1:6" s="1486" customFormat="1">
      <c r="A1605" s="1561"/>
      <c r="B1605" s="1562"/>
      <c r="C1605" s="1563"/>
      <c r="D1605" s="1564"/>
      <c r="E1605" s="1565"/>
      <c r="F1605" s="1566"/>
    </row>
    <row r="1606" spans="1:6" s="1486" customFormat="1">
      <c r="A1606" s="1561"/>
      <c r="B1606" s="1562"/>
      <c r="C1606" s="1563"/>
      <c r="D1606" s="1564"/>
      <c r="E1606" s="1565"/>
      <c r="F1606" s="1566"/>
    </row>
    <row r="1607" spans="1:6" s="1486" customFormat="1">
      <c r="A1607" s="1561"/>
      <c r="B1607" s="1562"/>
      <c r="C1607" s="1563"/>
      <c r="D1607" s="1564"/>
      <c r="E1607" s="1565"/>
      <c r="F1607" s="1566"/>
    </row>
    <row r="1608" spans="1:6" s="1486" customFormat="1">
      <c r="A1608" s="1561"/>
      <c r="B1608" s="1562"/>
      <c r="C1608" s="1563"/>
      <c r="D1608" s="1564"/>
      <c r="E1608" s="1565"/>
      <c r="F1608" s="1566"/>
    </row>
    <row r="1609" spans="1:6" s="1486" customFormat="1">
      <c r="A1609" s="1561"/>
      <c r="B1609" s="1562"/>
      <c r="C1609" s="1563"/>
      <c r="D1609" s="1564"/>
      <c r="E1609" s="1565"/>
      <c r="F1609" s="1566"/>
    </row>
    <row r="1610" spans="1:6" s="1486" customFormat="1">
      <c r="A1610" s="1561"/>
      <c r="B1610" s="1562"/>
      <c r="C1610" s="1563"/>
      <c r="D1610" s="1564"/>
      <c r="E1610" s="1565"/>
      <c r="F1610" s="1566"/>
    </row>
    <row r="1611" spans="1:6" s="1486" customFormat="1">
      <c r="A1611" s="1561"/>
      <c r="B1611" s="1562"/>
      <c r="C1611" s="1563"/>
      <c r="D1611" s="1564"/>
      <c r="E1611" s="1565"/>
      <c r="F1611" s="1566"/>
    </row>
    <row r="1612" spans="1:6" s="1486" customFormat="1">
      <c r="A1612" s="1561"/>
      <c r="B1612" s="1562"/>
      <c r="C1612" s="1563"/>
      <c r="D1612" s="1564"/>
      <c r="E1612" s="1565"/>
      <c r="F1612" s="1566"/>
    </row>
    <row r="1613" spans="1:6" s="1486" customFormat="1">
      <c r="A1613" s="1561"/>
      <c r="B1613" s="1562"/>
      <c r="C1613" s="1563"/>
      <c r="D1613" s="1564"/>
      <c r="E1613" s="1565"/>
      <c r="F1613" s="1566"/>
    </row>
    <row r="1614" spans="1:6" s="1486" customFormat="1">
      <c r="A1614" s="1561"/>
      <c r="B1614" s="1562"/>
      <c r="C1614" s="1563"/>
      <c r="D1614" s="1564"/>
      <c r="E1614" s="1565"/>
      <c r="F1614" s="1566"/>
    </row>
    <row r="1615" spans="1:6" s="1486" customFormat="1">
      <c r="A1615" s="1561"/>
      <c r="B1615" s="1562"/>
      <c r="C1615" s="1563"/>
      <c r="D1615" s="1564"/>
      <c r="E1615" s="1565"/>
      <c r="F1615" s="1566"/>
    </row>
    <row r="1616" spans="1:6" s="1486" customFormat="1">
      <c r="A1616" s="1561"/>
      <c r="B1616" s="1562"/>
      <c r="C1616" s="1563"/>
      <c r="D1616" s="1564"/>
      <c r="E1616" s="1565"/>
      <c r="F1616" s="1566"/>
    </row>
    <row r="1617" spans="1:6" s="1486" customFormat="1">
      <c r="A1617" s="1561"/>
      <c r="B1617" s="1562"/>
      <c r="C1617" s="1563"/>
      <c r="D1617" s="1564"/>
      <c r="E1617" s="1565"/>
      <c r="F1617" s="1566"/>
    </row>
    <row r="1618" spans="1:6" s="1486" customFormat="1">
      <c r="A1618" s="1561"/>
      <c r="B1618" s="1562"/>
      <c r="C1618" s="1563"/>
      <c r="D1618" s="1564"/>
      <c r="E1618" s="1565"/>
      <c r="F1618" s="1566"/>
    </row>
    <row r="1619" spans="1:6" s="1486" customFormat="1">
      <c r="A1619" s="1561"/>
      <c r="B1619" s="1562"/>
      <c r="C1619" s="1563"/>
      <c r="D1619" s="1564"/>
      <c r="E1619" s="1565"/>
      <c r="F1619" s="1566"/>
    </row>
    <row r="1620" spans="1:6" s="1486" customFormat="1">
      <c r="A1620" s="1561"/>
      <c r="B1620" s="1562"/>
      <c r="C1620" s="1563"/>
      <c r="D1620" s="1564"/>
      <c r="E1620" s="1565"/>
      <c r="F1620" s="1566"/>
    </row>
    <row r="1621" spans="1:6" s="1486" customFormat="1">
      <c r="A1621" s="1561"/>
      <c r="B1621" s="1562"/>
      <c r="C1621" s="1563"/>
      <c r="D1621" s="1564"/>
      <c r="E1621" s="1565"/>
      <c r="F1621" s="1566"/>
    </row>
    <row r="1622" spans="1:6" s="1486" customFormat="1">
      <c r="A1622" s="1561"/>
      <c r="B1622" s="1562"/>
      <c r="C1622" s="1563"/>
      <c r="D1622" s="1564"/>
      <c r="E1622" s="1565"/>
      <c r="F1622" s="1566"/>
    </row>
    <row r="1623" spans="1:6" s="1486" customFormat="1">
      <c r="A1623" s="1561"/>
      <c r="B1623" s="1562"/>
      <c r="C1623" s="1563"/>
      <c r="D1623" s="1564"/>
      <c r="E1623" s="1565"/>
      <c r="F1623" s="1566"/>
    </row>
    <row r="1624" spans="1:6" s="1486" customFormat="1">
      <c r="A1624" s="1561"/>
      <c r="B1624" s="1562"/>
      <c r="C1624" s="1563"/>
      <c r="D1624" s="1564"/>
      <c r="E1624" s="1565"/>
      <c r="F1624" s="1566"/>
    </row>
    <row r="1625" spans="1:6" s="1486" customFormat="1">
      <c r="A1625" s="1561"/>
      <c r="B1625" s="1562"/>
      <c r="C1625" s="1563"/>
      <c r="D1625" s="1564"/>
      <c r="E1625" s="1565"/>
      <c r="F1625" s="1566"/>
    </row>
    <row r="1626" spans="1:6" s="1486" customFormat="1">
      <c r="A1626" s="1561"/>
      <c r="B1626" s="1562"/>
      <c r="C1626" s="1563"/>
      <c r="D1626" s="1564"/>
      <c r="E1626" s="1565"/>
      <c r="F1626" s="1566"/>
    </row>
    <row r="1627" spans="1:6" s="1486" customFormat="1">
      <c r="A1627" s="1561"/>
      <c r="B1627" s="1562"/>
      <c r="C1627" s="1563"/>
      <c r="D1627" s="1564"/>
      <c r="E1627" s="1565"/>
      <c r="F1627" s="1566"/>
    </row>
    <row r="1628" spans="1:6" s="1486" customFormat="1">
      <c r="A1628" s="1561"/>
      <c r="B1628" s="1562"/>
      <c r="C1628" s="1563"/>
      <c r="D1628" s="1564"/>
      <c r="E1628" s="1565"/>
      <c r="F1628" s="1566"/>
    </row>
    <row r="1629" spans="1:6" s="1486" customFormat="1">
      <c r="A1629" s="1561"/>
      <c r="B1629" s="1562"/>
      <c r="C1629" s="1563"/>
      <c r="D1629" s="1564"/>
      <c r="E1629" s="1565"/>
      <c r="F1629" s="1566"/>
    </row>
    <row r="1630" spans="1:6" s="1486" customFormat="1">
      <c r="A1630" s="1561"/>
      <c r="B1630" s="1562"/>
      <c r="C1630" s="1563"/>
      <c r="D1630" s="1564"/>
      <c r="E1630" s="1565"/>
      <c r="F1630" s="1566"/>
    </row>
    <row r="1631" spans="1:6" s="1486" customFormat="1">
      <c r="A1631" s="1561"/>
      <c r="B1631" s="1562"/>
      <c r="C1631" s="1563"/>
      <c r="D1631" s="1564"/>
      <c r="E1631" s="1565"/>
      <c r="F1631" s="1566"/>
    </row>
    <row r="1632" spans="1:6" s="1486" customFormat="1">
      <c r="A1632" s="1561"/>
      <c r="B1632" s="1562"/>
      <c r="C1632" s="1563"/>
      <c r="D1632" s="1564"/>
      <c r="E1632" s="1565"/>
      <c r="F1632" s="1566"/>
    </row>
    <row r="1633" spans="1:6" s="1486" customFormat="1">
      <c r="A1633" s="1561"/>
      <c r="B1633" s="1562"/>
      <c r="C1633" s="1563"/>
      <c r="D1633" s="1564"/>
      <c r="E1633" s="1565"/>
      <c r="F1633" s="1566"/>
    </row>
    <row r="1634" spans="1:6" s="1486" customFormat="1">
      <c r="A1634" s="1561"/>
      <c r="B1634" s="1562"/>
      <c r="C1634" s="1563"/>
      <c r="D1634" s="1564"/>
      <c r="E1634" s="1565"/>
      <c r="F1634" s="1566"/>
    </row>
    <row r="1635" spans="1:6" s="1486" customFormat="1">
      <c r="A1635" s="1561"/>
      <c r="B1635" s="1562"/>
      <c r="C1635" s="1563"/>
      <c r="D1635" s="1564"/>
      <c r="E1635" s="1565"/>
      <c r="F1635" s="1566"/>
    </row>
    <row r="1636" spans="1:6" s="1486" customFormat="1">
      <c r="A1636" s="1561"/>
      <c r="B1636" s="1562"/>
      <c r="C1636" s="1563"/>
      <c r="D1636" s="1564"/>
      <c r="E1636" s="1565"/>
      <c r="F1636" s="1566"/>
    </row>
    <row r="1637" spans="1:6" s="1486" customFormat="1">
      <c r="A1637" s="1561"/>
      <c r="B1637" s="1562"/>
      <c r="C1637" s="1563"/>
      <c r="D1637" s="1564"/>
      <c r="E1637" s="1565"/>
      <c r="F1637" s="1566"/>
    </row>
    <row r="1638" spans="1:6" s="1486" customFormat="1">
      <c r="A1638" s="1561"/>
      <c r="B1638" s="1562"/>
      <c r="C1638" s="1563"/>
      <c r="D1638" s="1564"/>
      <c r="E1638" s="1565"/>
      <c r="F1638" s="1566"/>
    </row>
    <row r="1639" spans="1:6" s="1486" customFormat="1">
      <c r="A1639" s="1561"/>
      <c r="B1639" s="1562"/>
      <c r="C1639" s="1563"/>
      <c r="D1639" s="1564"/>
      <c r="E1639" s="1565"/>
      <c r="F1639" s="1566"/>
    </row>
    <row r="1640" spans="1:6" s="1486" customFormat="1">
      <c r="A1640" s="1561"/>
      <c r="B1640" s="1562"/>
      <c r="C1640" s="1563"/>
      <c r="D1640" s="1564"/>
      <c r="E1640" s="1565"/>
      <c r="F1640" s="1566"/>
    </row>
    <row r="1641" spans="1:6" s="1486" customFormat="1">
      <c r="A1641" s="1561"/>
      <c r="B1641" s="1562"/>
      <c r="C1641" s="1563"/>
      <c r="D1641" s="1564"/>
      <c r="E1641" s="1565"/>
      <c r="F1641" s="1566"/>
    </row>
    <row r="1642" spans="1:6" s="1486" customFormat="1">
      <c r="A1642" s="1561"/>
      <c r="B1642" s="1562"/>
      <c r="C1642" s="1563"/>
      <c r="D1642" s="1564"/>
      <c r="E1642" s="1565"/>
      <c r="F1642" s="1566"/>
    </row>
    <row r="1643" spans="1:6" s="1486" customFormat="1">
      <c r="A1643" s="1561"/>
      <c r="B1643" s="1562"/>
      <c r="C1643" s="1563"/>
      <c r="D1643" s="1564"/>
      <c r="E1643" s="1565"/>
      <c r="F1643" s="1566"/>
    </row>
    <row r="1644" spans="1:6" s="1486" customFormat="1">
      <c r="A1644" s="1561"/>
      <c r="B1644" s="1562"/>
      <c r="C1644" s="1563"/>
      <c r="D1644" s="1564"/>
      <c r="E1644" s="1565"/>
      <c r="F1644" s="1566"/>
    </row>
    <row r="1645" spans="1:6" s="1486" customFormat="1">
      <c r="A1645" s="1561"/>
      <c r="B1645" s="1562"/>
      <c r="C1645" s="1563"/>
      <c r="D1645" s="1564"/>
      <c r="E1645" s="1565"/>
      <c r="F1645" s="1566"/>
    </row>
    <row r="1646" spans="1:6" s="1486" customFormat="1">
      <c r="A1646" s="1561"/>
      <c r="B1646" s="1562"/>
      <c r="C1646" s="1563"/>
      <c r="D1646" s="1564"/>
      <c r="E1646" s="1565"/>
      <c r="F1646" s="1566"/>
    </row>
    <row r="1647" spans="1:6" s="1486" customFormat="1">
      <c r="A1647" s="1561"/>
      <c r="B1647" s="1562"/>
      <c r="C1647" s="1563"/>
      <c r="D1647" s="1564"/>
      <c r="E1647" s="1565"/>
      <c r="F1647" s="1566"/>
    </row>
    <row r="1648" spans="1:6" s="1486" customFormat="1">
      <c r="A1648" s="1561"/>
      <c r="B1648" s="1562"/>
      <c r="C1648" s="1563"/>
      <c r="D1648" s="1564"/>
      <c r="E1648" s="1565"/>
      <c r="F1648" s="1566"/>
    </row>
    <row r="1649" spans="1:6" s="1486" customFormat="1">
      <c r="A1649" s="1561"/>
      <c r="B1649" s="1562"/>
      <c r="C1649" s="1563"/>
      <c r="D1649" s="1564"/>
      <c r="E1649" s="1565"/>
      <c r="F1649" s="1566"/>
    </row>
    <row r="1650" spans="1:6" s="1486" customFormat="1">
      <c r="A1650" s="1561"/>
      <c r="B1650" s="1562"/>
      <c r="C1650" s="1563"/>
      <c r="D1650" s="1564"/>
      <c r="E1650" s="1565"/>
      <c r="F1650" s="1566"/>
    </row>
    <row r="1651" spans="1:6" s="1486" customFormat="1">
      <c r="A1651" s="1561"/>
      <c r="B1651" s="1562"/>
      <c r="C1651" s="1563"/>
      <c r="D1651" s="1564"/>
      <c r="E1651" s="1565"/>
      <c r="F1651" s="1566"/>
    </row>
    <row r="1652" spans="1:6" s="1486" customFormat="1">
      <c r="A1652" s="1561"/>
      <c r="B1652" s="1562"/>
      <c r="C1652" s="1563"/>
      <c r="D1652" s="1564"/>
      <c r="E1652" s="1565"/>
      <c r="F1652" s="1566"/>
    </row>
    <row r="1653" spans="1:6" s="1486" customFormat="1">
      <c r="A1653" s="1561"/>
      <c r="B1653" s="1562"/>
      <c r="C1653" s="1563"/>
      <c r="D1653" s="1564"/>
      <c r="E1653" s="1565"/>
      <c r="F1653" s="1566"/>
    </row>
    <row r="1654" spans="1:6" s="1486" customFormat="1">
      <c r="A1654" s="1561"/>
      <c r="B1654" s="1562"/>
      <c r="C1654" s="1563"/>
      <c r="D1654" s="1564"/>
      <c r="E1654" s="1565"/>
      <c r="F1654" s="1566"/>
    </row>
    <row r="1655" spans="1:6" s="1486" customFormat="1">
      <c r="A1655" s="1561"/>
      <c r="B1655" s="1562"/>
      <c r="C1655" s="1563"/>
      <c r="D1655" s="1564"/>
      <c r="E1655" s="1565"/>
      <c r="F1655" s="1566"/>
    </row>
    <row r="1656" spans="1:6" s="1486" customFormat="1">
      <c r="A1656" s="1561"/>
      <c r="B1656" s="1562"/>
      <c r="C1656" s="1563"/>
      <c r="D1656" s="1564"/>
      <c r="E1656" s="1565"/>
      <c r="F1656" s="1566"/>
    </row>
    <row r="1657" spans="1:6" s="1486" customFormat="1">
      <c r="A1657" s="1561"/>
      <c r="B1657" s="1562"/>
      <c r="C1657" s="1563"/>
      <c r="D1657" s="1564"/>
      <c r="E1657" s="1565"/>
      <c r="F1657" s="1566"/>
    </row>
    <row r="1658" spans="1:6" s="1486" customFormat="1">
      <c r="A1658" s="1561"/>
      <c r="B1658" s="1562"/>
      <c r="C1658" s="1563"/>
      <c r="D1658" s="1564"/>
      <c r="E1658" s="1565"/>
      <c r="F1658" s="1566"/>
    </row>
    <row r="1659" spans="1:6" s="1486" customFormat="1">
      <c r="A1659" s="1561"/>
      <c r="B1659" s="1562"/>
      <c r="C1659" s="1563"/>
      <c r="D1659" s="1564"/>
      <c r="E1659" s="1565"/>
      <c r="F1659" s="1566"/>
    </row>
    <row r="1660" spans="1:6" s="1486" customFormat="1">
      <c r="A1660" s="1561"/>
      <c r="B1660" s="1562"/>
      <c r="C1660" s="1563"/>
      <c r="D1660" s="1564"/>
      <c r="E1660" s="1565"/>
      <c r="F1660" s="1566"/>
    </row>
    <row r="1661" spans="1:6" s="1486" customFormat="1">
      <c r="A1661" s="1561"/>
      <c r="B1661" s="1562"/>
      <c r="C1661" s="1563"/>
      <c r="D1661" s="1564"/>
      <c r="E1661" s="1565"/>
      <c r="F1661" s="1566"/>
    </row>
    <row r="1662" spans="1:6" s="1486" customFormat="1">
      <c r="A1662" s="1561"/>
      <c r="B1662" s="1562"/>
      <c r="C1662" s="1563"/>
      <c r="D1662" s="1564"/>
      <c r="E1662" s="1565"/>
      <c r="F1662" s="1566"/>
    </row>
    <row r="1663" spans="1:6" s="1486" customFormat="1">
      <c r="A1663" s="1561"/>
      <c r="B1663" s="1562"/>
      <c r="C1663" s="1563"/>
      <c r="D1663" s="1564"/>
      <c r="E1663" s="1565"/>
      <c r="F1663" s="1566"/>
    </row>
    <row r="1664" spans="1:6" s="1486" customFormat="1">
      <c r="A1664" s="1561"/>
      <c r="B1664" s="1562"/>
      <c r="C1664" s="1563"/>
      <c r="D1664" s="1564"/>
      <c r="E1664" s="1565"/>
      <c r="F1664" s="1566"/>
    </row>
    <row r="1665" spans="1:6" s="1486" customFormat="1">
      <c r="A1665" s="1561"/>
      <c r="B1665" s="1562"/>
      <c r="C1665" s="1563"/>
      <c r="D1665" s="1564"/>
      <c r="E1665" s="1565"/>
      <c r="F1665" s="1566"/>
    </row>
    <row r="1666" spans="1:6" s="1486" customFormat="1">
      <c r="A1666" s="1561"/>
      <c r="B1666" s="1562"/>
      <c r="C1666" s="1563"/>
      <c r="D1666" s="1564"/>
      <c r="E1666" s="1565"/>
      <c r="F1666" s="1566"/>
    </row>
    <row r="1667" spans="1:6" s="1486" customFormat="1">
      <c r="A1667" s="1561"/>
      <c r="B1667" s="1562"/>
      <c r="C1667" s="1563"/>
      <c r="D1667" s="1564"/>
      <c r="E1667" s="1565"/>
      <c r="F1667" s="1566"/>
    </row>
    <row r="1668" spans="1:6" s="1486" customFormat="1">
      <c r="A1668" s="1561"/>
      <c r="B1668" s="1562"/>
      <c r="C1668" s="1563"/>
      <c r="D1668" s="1564"/>
      <c r="E1668" s="1565"/>
      <c r="F1668" s="1566"/>
    </row>
    <row r="1669" spans="1:6" s="1486" customFormat="1">
      <c r="A1669" s="1561"/>
      <c r="B1669" s="1562"/>
      <c r="C1669" s="1563"/>
      <c r="D1669" s="1564"/>
      <c r="E1669" s="1565"/>
      <c r="F1669" s="1566"/>
    </row>
    <row r="1670" spans="1:6" s="1486" customFormat="1">
      <c r="A1670" s="1561"/>
      <c r="B1670" s="1562"/>
      <c r="C1670" s="1563"/>
      <c r="D1670" s="1564"/>
      <c r="E1670" s="1565"/>
      <c r="F1670" s="1566"/>
    </row>
    <row r="1671" spans="1:6" s="1486" customFormat="1">
      <c r="A1671" s="1561"/>
      <c r="B1671" s="1562"/>
      <c r="C1671" s="1563"/>
      <c r="D1671" s="1564"/>
      <c r="E1671" s="1565"/>
      <c r="F1671" s="1566"/>
    </row>
    <row r="1672" spans="1:6" s="1486" customFormat="1">
      <c r="A1672" s="1561"/>
      <c r="B1672" s="1562"/>
      <c r="C1672" s="1563"/>
      <c r="D1672" s="1564"/>
      <c r="E1672" s="1565"/>
      <c r="F1672" s="1566"/>
    </row>
    <row r="1673" spans="1:6" s="1486" customFormat="1">
      <c r="A1673" s="1561"/>
      <c r="B1673" s="1562"/>
      <c r="C1673" s="1563"/>
      <c r="D1673" s="1564"/>
      <c r="E1673" s="1565"/>
      <c r="F1673" s="1566"/>
    </row>
    <row r="1674" spans="1:6" s="1486" customFormat="1">
      <c r="A1674" s="1561"/>
      <c r="B1674" s="1562"/>
      <c r="C1674" s="1563"/>
      <c r="D1674" s="1564"/>
      <c r="E1674" s="1565"/>
      <c r="F1674" s="1566"/>
    </row>
    <row r="1675" spans="1:6" s="1486" customFormat="1">
      <c r="A1675" s="1561"/>
      <c r="B1675" s="1562"/>
      <c r="C1675" s="1563"/>
      <c r="D1675" s="1564"/>
      <c r="E1675" s="1565"/>
      <c r="F1675" s="1566"/>
    </row>
    <row r="1676" spans="1:6" s="1486" customFormat="1">
      <c r="A1676" s="1561"/>
      <c r="B1676" s="1562"/>
      <c r="C1676" s="1563"/>
      <c r="D1676" s="1564"/>
      <c r="E1676" s="1565"/>
      <c r="F1676" s="1566"/>
    </row>
    <row r="1677" spans="1:6" s="1486" customFormat="1">
      <c r="A1677" s="1561"/>
      <c r="B1677" s="1562"/>
      <c r="C1677" s="1563"/>
      <c r="D1677" s="1564"/>
      <c r="E1677" s="1565"/>
      <c r="F1677" s="1566"/>
    </row>
    <row r="1678" spans="1:6" s="1486" customFormat="1">
      <c r="A1678" s="1561"/>
      <c r="B1678" s="1562"/>
      <c r="C1678" s="1563"/>
      <c r="D1678" s="1564"/>
      <c r="E1678" s="1565"/>
      <c r="F1678" s="1566"/>
    </row>
    <row r="1679" spans="1:6" s="1486" customFormat="1">
      <c r="A1679" s="1561"/>
      <c r="B1679" s="1562"/>
      <c r="C1679" s="1563"/>
      <c r="D1679" s="1564"/>
      <c r="E1679" s="1565"/>
      <c r="F1679" s="1566"/>
    </row>
    <row r="1680" spans="1:6" s="1486" customFormat="1">
      <c r="A1680" s="1561"/>
      <c r="B1680" s="1562"/>
      <c r="C1680" s="1563"/>
      <c r="D1680" s="1564"/>
      <c r="E1680" s="1565"/>
      <c r="F1680" s="1566"/>
    </row>
    <row r="1681" spans="1:6" s="1486" customFormat="1">
      <c r="A1681" s="1561"/>
      <c r="B1681" s="1562"/>
      <c r="C1681" s="1563"/>
      <c r="D1681" s="1564"/>
      <c r="E1681" s="1565"/>
      <c r="F1681" s="1566"/>
    </row>
    <row r="1682" spans="1:6" s="1486" customFormat="1">
      <c r="A1682" s="1561"/>
      <c r="B1682" s="1562"/>
      <c r="C1682" s="1563"/>
      <c r="D1682" s="1564"/>
      <c r="E1682" s="1565"/>
      <c r="F1682" s="1566"/>
    </row>
    <row r="1683" spans="1:6" s="1486" customFormat="1">
      <c r="A1683" s="1561"/>
      <c r="B1683" s="1562"/>
      <c r="C1683" s="1563"/>
      <c r="D1683" s="1564"/>
      <c r="E1683" s="1565"/>
      <c r="F1683" s="1566"/>
    </row>
    <row r="1684" spans="1:6" s="1486" customFormat="1">
      <c r="A1684" s="1561"/>
      <c r="B1684" s="1562"/>
      <c r="C1684" s="1563"/>
      <c r="D1684" s="1564"/>
      <c r="E1684" s="1565"/>
      <c r="F1684" s="1566"/>
    </row>
    <row r="1685" spans="1:6" s="1486" customFormat="1">
      <c r="A1685" s="1561"/>
      <c r="B1685" s="1562"/>
      <c r="C1685" s="1563"/>
      <c r="D1685" s="1564"/>
      <c r="E1685" s="1565"/>
      <c r="F1685" s="1566"/>
    </row>
    <row r="1686" spans="1:6" s="1486" customFormat="1">
      <c r="A1686" s="1561"/>
      <c r="B1686" s="1562"/>
      <c r="C1686" s="1563"/>
      <c r="D1686" s="1564"/>
      <c r="E1686" s="1565"/>
      <c r="F1686" s="1566"/>
    </row>
    <row r="1687" spans="1:6" s="1486" customFormat="1">
      <c r="A1687" s="1561"/>
      <c r="B1687" s="1562"/>
      <c r="C1687" s="1563"/>
      <c r="D1687" s="1564"/>
      <c r="E1687" s="1565"/>
      <c r="F1687" s="1566"/>
    </row>
    <row r="1688" spans="1:6" s="1486" customFormat="1">
      <c r="A1688" s="1561"/>
      <c r="B1688" s="1562"/>
      <c r="C1688" s="1563"/>
      <c r="D1688" s="1564"/>
      <c r="E1688" s="1565"/>
      <c r="F1688" s="1566"/>
    </row>
    <row r="1689" spans="1:6" s="1486" customFormat="1">
      <c r="A1689" s="1561"/>
      <c r="B1689" s="1562"/>
      <c r="C1689" s="1563"/>
      <c r="D1689" s="1564"/>
      <c r="E1689" s="1565"/>
      <c r="F1689" s="1566"/>
    </row>
    <row r="1690" spans="1:6" s="1486" customFormat="1">
      <c r="A1690" s="1561"/>
      <c r="B1690" s="1562"/>
      <c r="C1690" s="1563"/>
      <c r="D1690" s="1564"/>
      <c r="E1690" s="1565"/>
      <c r="F1690" s="1566"/>
    </row>
    <row r="1691" spans="1:6" s="1486" customFormat="1">
      <c r="A1691" s="1561"/>
      <c r="B1691" s="1562"/>
      <c r="C1691" s="1563"/>
      <c r="D1691" s="1564"/>
      <c r="E1691" s="1565"/>
      <c r="F1691" s="1566"/>
    </row>
    <row r="1692" spans="1:6" s="1486" customFormat="1">
      <c r="A1692" s="1561"/>
      <c r="B1692" s="1562"/>
      <c r="C1692" s="1563"/>
      <c r="D1692" s="1564"/>
      <c r="E1692" s="1565"/>
      <c r="F1692" s="1566"/>
    </row>
    <row r="1693" spans="1:6" s="1486" customFormat="1">
      <c r="A1693" s="1561"/>
      <c r="B1693" s="1562"/>
      <c r="C1693" s="1563"/>
      <c r="D1693" s="1564"/>
      <c r="E1693" s="1565"/>
      <c r="F1693" s="1566"/>
    </row>
    <row r="1694" spans="1:6" s="1486" customFormat="1">
      <c r="A1694" s="1561"/>
      <c r="B1694" s="1562"/>
      <c r="C1694" s="1563"/>
      <c r="D1694" s="1564"/>
      <c r="E1694" s="1565"/>
      <c r="F1694" s="1566"/>
    </row>
    <row r="1695" spans="1:6" s="1486" customFormat="1">
      <c r="A1695" s="1561"/>
      <c r="B1695" s="1562"/>
      <c r="C1695" s="1563"/>
      <c r="D1695" s="1564"/>
      <c r="E1695" s="1565"/>
      <c r="F1695" s="1566"/>
    </row>
    <row r="1696" spans="1:6" s="1486" customFormat="1">
      <c r="A1696" s="1561"/>
      <c r="B1696" s="1562"/>
      <c r="C1696" s="1563"/>
      <c r="D1696" s="1564"/>
      <c r="E1696" s="1565"/>
      <c r="F1696" s="1566"/>
    </row>
    <row r="1697" spans="1:6" s="1486" customFormat="1">
      <c r="A1697" s="1561"/>
      <c r="B1697" s="1562"/>
      <c r="C1697" s="1563"/>
      <c r="D1697" s="1564"/>
      <c r="E1697" s="1565"/>
      <c r="F1697" s="1566"/>
    </row>
    <row r="1698" spans="1:6" s="1486" customFormat="1">
      <c r="A1698" s="1561"/>
      <c r="B1698" s="1562"/>
      <c r="C1698" s="1563"/>
      <c r="D1698" s="1564"/>
      <c r="E1698" s="1565"/>
      <c r="F1698" s="1566"/>
    </row>
    <row r="1699" spans="1:6" s="1486" customFormat="1">
      <c r="A1699" s="1561"/>
      <c r="B1699" s="1562"/>
      <c r="C1699" s="1563"/>
      <c r="D1699" s="1564"/>
      <c r="E1699" s="1565"/>
      <c r="F1699" s="1566"/>
    </row>
    <row r="1700" spans="1:6" s="1486" customFormat="1">
      <c r="A1700" s="1561"/>
      <c r="B1700" s="1562"/>
      <c r="C1700" s="1563"/>
      <c r="D1700" s="1564"/>
      <c r="E1700" s="1565"/>
      <c r="F1700" s="1566"/>
    </row>
    <row r="1701" spans="1:6" s="1486" customFormat="1">
      <c r="A1701" s="1561"/>
      <c r="B1701" s="1562"/>
      <c r="C1701" s="1563"/>
      <c r="D1701" s="1564"/>
      <c r="E1701" s="1565"/>
      <c r="F1701" s="1566"/>
    </row>
    <row r="1702" spans="1:6" s="1486" customFormat="1">
      <c r="A1702" s="1561"/>
      <c r="B1702" s="1562"/>
      <c r="C1702" s="1563"/>
      <c r="D1702" s="1564"/>
      <c r="E1702" s="1565"/>
      <c r="F1702" s="1566"/>
    </row>
    <row r="1703" spans="1:6" s="1486" customFormat="1">
      <c r="A1703" s="1561"/>
      <c r="B1703" s="1562"/>
      <c r="C1703" s="1563"/>
      <c r="D1703" s="1564"/>
      <c r="E1703" s="1565"/>
      <c r="F1703" s="1566"/>
    </row>
    <row r="1704" spans="1:6" s="1486" customFormat="1">
      <c r="A1704" s="1561"/>
      <c r="B1704" s="1562"/>
      <c r="C1704" s="1563"/>
      <c r="D1704" s="1564"/>
      <c r="E1704" s="1565"/>
      <c r="F1704" s="1566"/>
    </row>
    <row r="1705" spans="1:6" s="1486" customFormat="1">
      <c r="A1705" s="1561"/>
      <c r="B1705" s="1562"/>
      <c r="C1705" s="1563"/>
      <c r="D1705" s="1564"/>
      <c r="E1705" s="1565"/>
      <c r="F1705" s="1566"/>
    </row>
    <row r="1706" spans="1:6" s="1486" customFormat="1">
      <c r="A1706" s="1561"/>
      <c r="B1706" s="1562"/>
      <c r="C1706" s="1563"/>
      <c r="D1706" s="1564"/>
      <c r="E1706" s="1565"/>
      <c r="F1706" s="1566"/>
    </row>
    <row r="1707" spans="1:6" s="1486" customFormat="1">
      <c r="A1707" s="1561"/>
      <c r="B1707" s="1562"/>
      <c r="C1707" s="1563"/>
      <c r="D1707" s="1564"/>
      <c r="E1707" s="1565"/>
      <c r="F1707" s="1566"/>
    </row>
    <row r="1708" spans="1:6" s="1486" customFormat="1">
      <c r="A1708" s="1561"/>
      <c r="B1708" s="1562"/>
      <c r="C1708" s="1563"/>
      <c r="D1708" s="1564"/>
      <c r="E1708" s="1565"/>
      <c r="F1708" s="1566"/>
    </row>
    <row r="1709" spans="1:6" s="1486" customFormat="1">
      <c r="A1709" s="1561"/>
      <c r="B1709" s="1562"/>
      <c r="C1709" s="1563"/>
      <c r="D1709" s="1564"/>
      <c r="E1709" s="1565"/>
      <c r="F1709" s="1566"/>
    </row>
    <row r="1710" spans="1:6" s="1486" customFormat="1">
      <c r="A1710" s="1561"/>
      <c r="B1710" s="1562"/>
      <c r="C1710" s="1563"/>
      <c r="D1710" s="1564"/>
      <c r="E1710" s="1565"/>
      <c r="F1710" s="1566"/>
    </row>
    <row r="1711" spans="1:6" s="1486" customFormat="1">
      <c r="A1711" s="1561"/>
      <c r="B1711" s="1562"/>
      <c r="C1711" s="1563"/>
      <c r="D1711" s="1564"/>
      <c r="E1711" s="1565"/>
      <c r="F1711" s="1566"/>
    </row>
    <row r="1712" spans="1:6" s="1486" customFormat="1">
      <c r="A1712" s="1561"/>
      <c r="B1712" s="1562"/>
      <c r="C1712" s="1563"/>
      <c r="D1712" s="1564"/>
      <c r="E1712" s="1565"/>
      <c r="F1712" s="1566"/>
    </row>
    <row r="1713" spans="1:6" s="1486" customFormat="1">
      <c r="A1713" s="1561"/>
      <c r="B1713" s="1562"/>
      <c r="C1713" s="1563"/>
      <c r="D1713" s="1564"/>
      <c r="E1713" s="1565"/>
      <c r="F1713" s="1566"/>
    </row>
    <row r="1714" spans="1:6" s="1486" customFormat="1">
      <c r="A1714" s="1561"/>
      <c r="B1714" s="1562"/>
      <c r="C1714" s="1563"/>
      <c r="D1714" s="1564"/>
      <c r="E1714" s="1565"/>
      <c r="F1714" s="1566"/>
    </row>
    <row r="1715" spans="1:6" s="1486" customFormat="1">
      <c r="A1715" s="1561"/>
      <c r="B1715" s="1562"/>
      <c r="C1715" s="1563"/>
      <c r="D1715" s="1564"/>
      <c r="E1715" s="1565"/>
      <c r="F1715" s="1566"/>
    </row>
    <row r="1716" spans="1:6" s="1486" customFormat="1">
      <c r="A1716" s="1561"/>
      <c r="B1716" s="1562"/>
      <c r="C1716" s="1563"/>
      <c r="D1716" s="1564"/>
      <c r="E1716" s="1565"/>
      <c r="F1716" s="1566"/>
    </row>
    <row r="1717" spans="1:6" s="1486" customFormat="1">
      <c r="A1717" s="1561"/>
      <c r="B1717" s="1562"/>
      <c r="C1717" s="1563"/>
      <c r="D1717" s="1564"/>
      <c r="E1717" s="1565"/>
      <c r="F1717" s="1566"/>
    </row>
    <row r="1718" spans="1:6" s="1486" customFormat="1">
      <c r="A1718" s="1561"/>
      <c r="B1718" s="1562"/>
      <c r="C1718" s="1563"/>
      <c r="D1718" s="1564"/>
      <c r="E1718" s="1565"/>
      <c r="F1718" s="1566"/>
    </row>
    <row r="1719" spans="1:6" s="1486" customFormat="1">
      <c r="A1719" s="1561"/>
      <c r="B1719" s="1562"/>
      <c r="C1719" s="1563"/>
      <c r="D1719" s="1564"/>
      <c r="E1719" s="1565"/>
      <c r="F1719" s="1566"/>
    </row>
    <row r="1720" spans="1:6" s="1486" customFormat="1">
      <c r="A1720" s="1561"/>
      <c r="B1720" s="1562"/>
      <c r="C1720" s="1563"/>
      <c r="D1720" s="1564"/>
      <c r="E1720" s="1565"/>
      <c r="F1720" s="1566"/>
    </row>
    <row r="1721" spans="1:6" s="1486" customFormat="1">
      <c r="A1721" s="1561"/>
      <c r="B1721" s="1562"/>
      <c r="C1721" s="1563"/>
      <c r="D1721" s="1564"/>
      <c r="E1721" s="1565"/>
      <c r="F1721" s="1566"/>
    </row>
    <row r="1722" spans="1:6" s="1486" customFormat="1">
      <c r="A1722" s="1561"/>
      <c r="B1722" s="1562"/>
      <c r="C1722" s="1563"/>
      <c r="D1722" s="1564"/>
      <c r="E1722" s="1565"/>
      <c r="F1722" s="1566"/>
    </row>
    <row r="1723" spans="1:6" s="1486" customFormat="1">
      <c r="A1723" s="1561"/>
      <c r="B1723" s="1562"/>
      <c r="C1723" s="1563"/>
      <c r="D1723" s="1564"/>
      <c r="E1723" s="1565"/>
      <c r="F1723" s="1566"/>
    </row>
    <row r="1724" spans="1:6" s="1486" customFormat="1">
      <c r="A1724" s="1561"/>
      <c r="B1724" s="1562"/>
      <c r="C1724" s="1563"/>
      <c r="D1724" s="1564"/>
      <c r="E1724" s="1565"/>
      <c r="F1724" s="1566"/>
    </row>
    <row r="1725" spans="1:6" s="1486" customFormat="1">
      <c r="A1725" s="1561"/>
      <c r="B1725" s="1562"/>
      <c r="C1725" s="1563"/>
      <c r="D1725" s="1564"/>
      <c r="E1725" s="1565"/>
      <c r="F1725" s="1566"/>
    </row>
    <row r="1726" spans="1:6" s="1486" customFormat="1">
      <c r="A1726" s="1561"/>
      <c r="B1726" s="1562"/>
      <c r="C1726" s="1563"/>
      <c r="D1726" s="1564"/>
      <c r="E1726" s="1565"/>
      <c r="F1726" s="1566"/>
    </row>
    <row r="1727" spans="1:6" s="1486" customFormat="1">
      <c r="A1727" s="1561"/>
      <c r="B1727" s="1562"/>
      <c r="C1727" s="1563"/>
      <c r="D1727" s="1564"/>
      <c r="E1727" s="1565"/>
      <c r="F1727" s="1566"/>
    </row>
    <row r="1728" spans="1:6" s="1486" customFormat="1">
      <c r="A1728" s="1561"/>
      <c r="B1728" s="1562"/>
      <c r="C1728" s="1563"/>
      <c r="D1728" s="1564"/>
      <c r="E1728" s="1565"/>
      <c r="F1728" s="1566"/>
    </row>
    <row r="1729" spans="1:6" s="1486" customFormat="1">
      <c r="A1729" s="1561"/>
      <c r="B1729" s="1562"/>
      <c r="C1729" s="1563"/>
      <c r="D1729" s="1564"/>
      <c r="E1729" s="1565"/>
      <c r="F1729" s="1566"/>
    </row>
    <row r="1730" spans="1:6" s="1486" customFormat="1">
      <c r="A1730" s="1561"/>
      <c r="B1730" s="1562"/>
      <c r="C1730" s="1563"/>
      <c r="D1730" s="1564"/>
      <c r="E1730" s="1565"/>
      <c r="F1730" s="1566"/>
    </row>
    <row r="1731" spans="1:6" s="1486" customFormat="1">
      <c r="A1731" s="1561"/>
      <c r="B1731" s="1562"/>
      <c r="C1731" s="1563"/>
      <c r="D1731" s="1564"/>
      <c r="E1731" s="1565"/>
      <c r="F1731" s="1566"/>
    </row>
    <row r="1732" spans="1:6" s="1486" customFormat="1">
      <c r="A1732" s="1561"/>
      <c r="B1732" s="1562"/>
      <c r="C1732" s="1563"/>
      <c r="D1732" s="1564"/>
      <c r="E1732" s="1565"/>
      <c r="F1732" s="1566"/>
    </row>
    <row r="1733" spans="1:6" s="1486" customFormat="1">
      <c r="A1733" s="1561"/>
      <c r="B1733" s="1562"/>
      <c r="C1733" s="1563"/>
      <c r="D1733" s="1564"/>
      <c r="E1733" s="1565"/>
      <c r="F1733" s="1566"/>
    </row>
    <row r="1734" spans="1:6" s="1486" customFormat="1">
      <c r="A1734" s="1561"/>
      <c r="B1734" s="1562"/>
      <c r="C1734" s="1563"/>
      <c r="D1734" s="1564"/>
      <c r="E1734" s="1565"/>
      <c r="F1734" s="1566"/>
    </row>
    <row r="1735" spans="1:6" s="1486" customFormat="1">
      <c r="A1735" s="1561"/>
      <c r="B1735" s="1562"/>
      <c r="C1735" s="1563"/>
      <c r="D1735" s="1564"/>
      <c r="E1735" s="1565"/>
      <c r="F1735" s="1566"/>
    </row>
    <row r="1736" spans="1:6" s="1486" customFormat="1">
      <c r="A1736" s="1561"/>
      <c r="B1736" s="1562"/>
      <c r="C1736" s="1563"/>
      <c r="D1736" s="1564"/>
      <c r="E1736" s="1565"/>
      <c r="F1736" s="1566"/>
    </row>
    <row r="1737" spans="1:6" s="1486" customFormat="1">
      <c r="A1737" s="1561"/>
      <c r="B1737" s="1562"/>
      <c r="C1737" s="1563"/>
      <c r="D1737" s="1564"/>
      <c r="E1737" s="1565"/>
      <c r="F1737" s="1566"/>
    </row>
    <row r="1738" spans="1:6" s="1486" customFormat="1">
      <c r="A1738" s="1561"/>
      <c r="B1738" s="1562"/>
      <c r="C1738" s="1563"/>
      <c r="D1738" s="1564"/>
      <c r="E1738" s="1565"/>
      <c r="F1738" s="1566"/>
    </row>
    <row r="1739" spans="1:6" s="1486" customFormat="1">
      <c r="A1739" s="1561"/>
      <c r="B1739" s="1562"/>
      <c r="C1739" s="1563"/>
      <c r="D1739" s="1564"/>
      <c r="E1739" s="1565"/>
      <c r="F1739" s="1566"/>
    </row>
    <row r="1740" spans="1:6" s="1486" customFormat="1">
      <c r="A1740" s="1561"/>
      <c r="B1740" s="1562"/>
      <c r="C1740" s="1563"/>
      <c r="D1740" s="1564"/>
      <c r="E1740" s="1565"/>
      <c r="F1740" s="1566"/>
    </row>
    <row r="1741" spans="1:6" s="1486" customFormat="1">
      <c r="A1741" s="1561"/>
      <c r="B1741" s="1562"/>
      <c r="C1741" s="1563"/>
      <c r="D1741" s="1564"/>
      <c r="E1741" s="1565"/>
      <c r="F1741" s="1566"/>
    </row>
    <row r="1742" spans="1:6" s="1486" customFormat="1">
      <c r="A1742" s="1561"/>
      <c r="B1742" s="1562"/>
      <c r="C1742" s="1563"/>
      <c r="D1742" s="1564"/>
      <c r="E1742" s="1565"/>
      <c r="F1742" s="1566"/>
    </row>
    <row r="1743" spans="1:6" s="1486" customFormat="1">
      <c r="A1743" s="1561"/>
      <c r="B1743" s="1562"/>
      <c r="C1743" s="1563"/>
      <c r="D1743" s="1564"/>
      <c r="E1743" s="1565"/>
      <c r="F1743" s="1566"/>
    </row>
    <row r="1744" spans="1:6" s="1486" customFormat="1">
      <c r="A1744" s="1561"/>
      <c r="B1744" s="1562"/>
      <c r="C1744" s="1563"/>
      <c r="D1744" s="1564"/>
      <c r="E1744" s="1565"/>
      <c r="F1744" s="1566"/>
    </row>
    <row r="1745" spans="1:6" s="1486" customFormat="1">
      <c r="A1745" s="1561"/>
      <c r="B1745" s="1562"/>
      <c r="C1745" s="1563"/>
      <c r="D1745" s="1564"/>
      <c r="E1745" s="1565"/>
      <c r="F1745" s="1566"/>
    </row>
    <row r="1746" spans="1:6" s="1486" customFormat="1">
      <c r="A1746" s="1561"/>
      <c r="B1746" s="1562"/>
      <c r="C1746" s="1563"/>
      <c r="D1746" s="1564"/>
      <c r="E1746" s="1565"/>
      <c r="F1746" s="1566"/>
    </row>
    <row r="1747" spans="1:6" s="1486" customFormat="1">
      <c r="A1747" s="1561"/>
      <c r="B1747" s="1562"/>
      <c r="C1747" s="1563"/>
      <c r="D1747" s="1564"/>
      <c r="E1747" s="1565"/>
      <c r="F1747" s="1566"/>
    </row>
    <row r="1748" spans="1:6" s="1486" customFormat="1">
      <c r="A1748" s="1561"/>
      <c r="B1748" s="1562"/>
      <c r="C1748" s="1563"/>
      <c r="D1748" s="1564"/>
      <c r="E1748" s="1565"/>
      <c r="F1748" s="1566"/>
    </row>
    <row r="1749" spans="1:6" s="1486" customFormat="1">
      <c r="A1749" s="1561"/>
      <c r="B1749" s="1562"/>
      <c r="C1749" s="1563"/>
      <c r="D1749" s="1564"/>
      <c r="E1749" s="1565"/>
      <c r="F1749" s="1566"/>
    </row>
    <row r="1750" spans="1:6" s="1486" customFormat="1">
      <c r="A1750" s="1561"/>
      <c r="B1750" s="1562"/>
      <c r="C1750" s="1563"/>
      <c r="D1750" s="1564"/>
      <c r="E1750" s="1565"/>
      <c r="F1750" s="1566"/>
    </row>
    <row r="1751" spans="1:6" s="1486" customFormat="1">
      <c r="A1751" s="1561"/>
      <c r="B1751" s="1562"/>
      <c r="C1751" s="1563"/>
      <c r="D1751" s="1564"/>
      <c r="E1751" s="1565"/>
      <c r="F1751" s="1566"/>
    </row>
    <row r="1752" spans="1:6" s="1486" customFormat="1">
      <c r="A1752" s="1561"/>
      <c r="B1752" s="1562"/>
      <c r="C1752" s="1563"/>
      <c r="D1752" s="1564"/>
      <c r="E1752" s="1565"/>
      <c r="F1752" s="1566"/>
    </row>
    <row r="1753" spans="1:6" s="1486" customFormat="1">
      <c r="A1753" s="1561"/>
      <c r="B1753" s="1562"/>
      <c r="C1753" s="1563"/>
      <c r="D1753" s="1564"/>
      <c r="E1753" s="1565"/>
      <c r="F1753" s="1566"/>
    </row>
    <row r="1754" spans="1:6" s="1486" customFormat="1">
      <c r="A1754" s="1561"/>
      <c r="B1754" s="1562"/>
      <c r="C1754" s="1563"/>
      <c r="D1754" s="1564"/>
      <c r="E1754" s="1565"/>
      <c r="F1754" s="1566"/>
    </row>
    <row r="1755" spans="1:6" s="1486" customFormat="1">
      <c r="A1755" s="1561"/>
      <c r="B1755" s="1562"/>
      <c r="C1755" s="1563"/>
      <c r="D1755" s="1564"/>
      <c r="E1755" s="1565"/>
      <c r="F1755" s="1566"/>
    </row>
    <row r="1756" spans="1:6" s="1486" customFormat="1">
      <c r="A1756" s="1561"/>
      <c r="B1756" s="1562"/>
      <c r="C1756" s="1563"/>
      <c r="D1756" s="1564"/>
      <c r="E1756" s="1565"/>
      <c r="F1756" s="1566"/>
    </row>
    <row r="1757" spans="1:6" s="1486" customFormat="1">
      <c r="A1757" s="1561"/>
      <c r="B1757" s="1562"/>
      <c r="C1757" s="1563"/>
      <c r="D1757" s="1564"/>
      <c r="E1757" s="1565"/>
      <c r="F1757" s="1566"/>
    </row>
    <row r="1758" spans="1:6" s="1486" customFormat="1">
      <c r="A1758" s="1561"/>
      <c r="B1758" s="1562"/>
      <c r="C1758" s="1563"/>
      <c r="D1758" s="1564"/>
      <c r="E1758" s="1565"/>
      <c r="F1758" s="1566"/>
    </row>
    <row r="1759" spans="1:6" s="1486" customFormat="1">
      <c r="A1759" s="1561"/>
      <c r="B1759" s="1562"/>
      <c r="C1759" s="1563"/>
      <c r="D1759" s="1564"/>
      <c r="E1759" s="1565"/>
      <c r="F1759" s="1566"/>
    </row>
    <row r="1760" spans="1:6" s="1486" customFormat="1">
      <c r="A1760" s="1561"/>
      <c r="B1760" s="1562"/>
      <c r="C1760" s="1563"/>
      <c r="D1760" s="1564"/>
      <c r="E1760" s="1565"/>
      <c r="F1760" s="1566"/>
    </row>
    <row r="1761" spans="1:6" s="1486" customFormat="1">
      <c r="A1761" s="1561"/>
      <c r="B1761" s="1562"/>
      <c r="C1761" s="1563"/>
      <c r="D1761" s="1564"/>
      <c r="E1761" s="1565"/>
      <c r="F1761" s="1566"/>
    </row>
    <row r="1762" spans="1:6" s="1486" customFormat="1">
      <c r="A1762" s="1561"/>
      <c r="B1762" s="1562"/>
      <c r="C1762" s="1563"/>
      <c r="D1762" s="1564"/>
      <c r="E1762" s="1565"/>
      <c r="F1762" s="1566"/>
    </row>
    <row r="1763" spans="1:6" s="1486" customFormat="1">
      <c r="A1763" s="1561"/>
      <c r="B1763" s="1562"/>
      <c r="C1763" s="1563"/>
      <c r="D1763" s="1564"/>
      <c r="E1763" s="1565"/>
      <c r="F1763" s="1566"/>
    </row>
    <row r="1764" spans="1:6" s="1486" customFormat="1">
      <c r="A1764" s="1561"/>
      <c r="B1764" s="1562"/>
      <c r="C1764" s="1563"/>
      <c r="D1764" s="1564"/>
      <c r="E1764" s="1565"/>
      <c r="F1764" s="1566"/>
    </row>
    <row r="1765" spans="1:6" s="1486" customFormat="1">
      <c r="A1765" s="1561"/>
      <c r="B1765" s="1562"/>
      <c r="C1765" s="1563"/>
      <c r="D1765" s="1564"/>
      <c r="E1765" s="1565"/>
      <c r="F1765" s="1566"/>
    </row>
    <row r="1766" spans="1:6" s="1486" customFormat="1">
      <c r="A1766" s="1561"/>
      <c r="B1766" s="1562"/>
      <c r="C1766" s="1563"/>
      <c r="D1766" s="1564"/>
      <c r="E1766" s="1565"/>
      <c r="F1766" s="1566"/>
    </row>
    <row r="1767" spans="1:6" s="1486" customFormat="1">
      <c r="A1767" s="1561"/>
      <c r="B1767" s="1562"/>
      <c r="C1767" s="1563"/>
      <c r="D1767" s="1564"/>
      <c r="E1767" s="1565"/>
      <c r="F1767" s="1566"/>
    </row>
    <row r="1768" spans="1:6" s="1486" customFormat="1">
      <c r="A1768" s="1561"/>
      <c r="B1768" s="1562"/>
      <c r="C1768" s="1563"/>
      <c r="D1768" s="1564"/>
      <c r="E1768" s="1565"/>
      <c r="F1768" s="1566"/>
    </row>
    <row r="1769" spans="1:6" s="1486" customFormat="1">
      <c r="A1769" s="1561"/>
      <c r="B1769" s="1562"/>
      <c r="C1769" s="1563"/>
      <c r="D1769" s="1564"/>
      <c r="E1769" s="1565"/>
      <c r="F1769" s="1566"/>
    </row>
    <row r="1770" spans="1:6" s="1486" customFormat="1">
      <c r="A1770" s="1561"/>
      <c r="B1770" s="1562"/>
      <c r="C1770" s="1563"/>
      <c r="D1770" s="1564"/>
      <c r="E1770" s="1565"/>
      <c r="F1770" s="1566"/>
    </row>
    <row r="1771" spans="1:6" s="1486" customFormat="1">
      <c r="A1771" s="1561"/>
      <c r="B1771" s="1562"/>
      <c r="C1771" s="1563"/>
      <c r="D1771" s="1564"/>
      <c r="E1771" s="1565"/>
      <c r="F1771" s="1566"/>
    </row>
    <row r="1772" spans="1:6" s="1486" customFormat="1">
      <c r="A1772" s="1561"/>
      <c r="B1772" s="1562"/>
      <c r="C1772" s="1563"/>
      <c r="D1772" s="1564"/>
      <c r="E1772" s="1565"/>
      <c r="F1772" s="1566"/>
    </row>
    <row r="1773" spans="1:6" s="1486" customFormat="1">
      <c r="A1773" s="1561"/>
      <c r="B1773" s="1562"/>
      <c r="C1773" s="1563"/>
      <c r="D1773" s="1564"/>
      <c r="E1773" s="1565"/>
      <c r="F1773" s="1566"/>
    </row>
    <row r="1774" spans="1:6" s="1486" customFormat="1">
      <c r="A1774" s="1561"/>
      <c r="B1774" s="1562"/>
      <c r="C1774" s="1563"/>
      <c r="D1774" s="1564"/>
      <c r="E1774" s="1565"/>
      <c r="F1774" s="1566"/>
    </row>
    <row r="1775" spans="1:6" s="1486" customFormat="1">
      <c r="A1775" s="1561"/>
      <c r="B1775" s="1562"/>
      <c r="C1775" s="1563"/>
      <c r="D1775" s="1564"/>
      <c r="E1775" s="1565"/>
      <c r="F1775" s="1566"/>
    </row>
    <row r="1776" spans="1:6" s="1486" customFormat="1">
      <c r="A1776" s="1561"/>
      <c r="B1776" s="1562"/>
      <c r="C1776" s="1563"/>
      <c r="D1776" s="1564"/>
      <c r="E1776" s="1565"/>
      <c r="F1776" s="1566"/>
    </row>
    <row r="1777" spans="1:6" s="1486" customFormat="1">
      <c r="A1777" s="1561"/>
      <c r="B1777" s="1562"/>
      <c r="C1777" s="1563"/>
      <c r="D1777" s="1564"/>
      <c r="E1777" s="1565"/>
      <c r="F1777" s="1566"/>
    </row>
    <row r="1778" spans="1:6" s="1486" customFormat="1">
      <c r="A1778" s="1561"/>
      <c r="B1778" s="1562"/>
      <c r="C1778" s="1563"/>
      <c r="D1778" s="1564"/>
      <c r="E1778" s="1565"/>
      <c r="F1778" s="1566"/>
    </row>
    <row r="1779" spans="1:6" s="1486" customFormat="1">
      <c r="A1779" s="1561"/>
      <c r="B1779" s="1562"/>
      <c r="C1779" s="1563"/>
      <c r="D1779" s="1564"/>
      <c r="E1779" s="1565"/>
      <c r="F1779" s="1566"/>
    </row>
    <row r="1780" spans="1:6" s="1486" customFormat="1">
      <c r="A1780" s="1561"/>
      <c r="B1780" s="1562"/>
      <c r="C1780" s="1563"/>
      <c r="D1780" s="1564"/>
      <c r="E1780" s="1565"/>
      <c r="F1780" s="1566"/>
    </row>
    <row r="1781" spans="1:6" s="1486" customFormat="1">
      <c r="A1781" s="1561"/>
      <c r="B1781" s="1562"/>
      <c r="C1781" s="1563"/>
      <c r="D1781" s="1564"/>
      <c r="E1781" s="1565"/>
      <c r="F1781" s="1566"/>
    </row>
    <row r="1782" spans="1:6" s="1486" customFormat="1">
      <c r="A1782" s="1561"/>
      <c r="B1782" s="1562"/>
      <c r="C1782" s="1563"/>
      <c r="D1782" s="1564"/>
      <c r="E1782" s="1565"/>
      <c r="F1782" s="1566"/>
    </row>
    <row r="1783" spans="1:6" s="1486" customFormat="1">
      <c r="A1783" s="1561"/>
      <c r="B1783" s="1562"/>
      <c r="C1783" s="1563"/>
      <c r="D1783" s="1564"/>
      <c r="E1783" s="1565"/>
      <c r="F1783" s="1566"/>
    </row>
    <row r="1784" spans="1:6" s="1486" customFormat="1">
      <c r="A1784" s="1561"/>
      <c r="B1784" s="1562"/>
      <c r="C1784" s="1563"/>
      <c r="D1784" s="1564"/>
      <c r="E1784" s="1565"/>
      <c r="F1784" s="1566"/>
    </row>
    <row r="1785" spans="1:6" s="1486" customFormat="1">
      <c r="A1785" s="1561"/>
      <c r="B1785" s="1562"/>
      <c r="C1785" s="1563"/>
      <c r="D1785" s="1564"/>
      <c r="E1785" s="1565"/>
      <c r="F1785" s="1566"/>
    </row>
    <row r="1786" spans="1:6" s="1486" customFormat="1">
      <c r="A1786" s="1561"/>
      <c r="B1786" s="1562"/>
      <c r="C1786" s="1563"/>
      <c r="D1786" s="1564"/>
      <c r="E1786" s="1565"/>
      <c r="F1786" s="1566"/>
    </row>
    <row r="1787" spans="1:6" s="1486" customFormat="1">
      <c r="A1787" s="1561"/>
      <c r="B1787" s="1562"/>
      <c r="C1787" s="1563"/>
      <c r="D1787" s="1564"/>
      <c r="E1787" s="1565"/>
      <c r="F1787" s="1566"/>
    </row>
    <row r="1788" spans="1:6" s="1486" customFormat="1">
      <c r="A1788" s="1561"/>
      <c r="B1788" s="1562"/>
      <c r="C1788" s="1563"/>
      <c r="D1788" s="1564"/>
      <c r="E1788" s="1565"/>
      <c r="F1788" s="1566"/>
    </row>
    <row r="1789" spans="1:6" s="1486" customFormat="1">
      <c r="A1789" s="1561"/>
      <c r="B1789" s="1562"/>
      <c r="C1789" s="1563"/>
      <c r="D1789" s="1564"/>
      <c r="E1789" s="1565"/>
      <c r="F1789" s="1566"/>
    </row>
    <row r="1790" spans="1:6" s="1486" customFormat="1">
      <c r="A1790" s="1561"/>
      <c r="B1790" s="1562"/>
      <c r="C1790" s="1563"/>
      <c r="D1790" s="1564"/>
      <c r="E1790" s="1565"/>
      <c r="F1790" s="1566"/>
    </row>
    <row r="1791" spans="1:6" s="1486" customFormat="1">
      <c r="A1791" s="1561"/>
      <c r="B1791" s="1562"/>
      <c r="C1791" s="1563"/>
      <c r="D1791" s="1564"/>
      <c r="E1791" s="1565"/>
      <c r="F1791" s="1566"/>
    </row>
    <row r="1792" spans="1:6" s="1486" customFormat="1">
      <c r="A1792" s="1561"/>
      <c r="B1792" s="1562"/>
      <c r="C1792" s="1563"/>
      <c r="D1792" s="1564"/>
      <c r="E1792" s="1565"/>
      <c r="F1792" s="1566"/>
    </row>
    <row r="1793" spans="1:6" s="1486" customFormat="1">
      <c r="A1793" s="1561"/>
      <c r="B1793" s="1562"/>
      <c r="C1793" s="1563"/>
      <c r="D1793" s="1564"/>
      <c r="E1793" s="1565"/>
      <c r="F1793" s="1566"/>
    </row>
    <row r="1794" spans="1:6" s="1486" customFormat="1">
      <c r="A1794" s="1561"/>
      <c r="B1794" s="1562"/>
      <c r="C1794" s="1563"/>
      <c r="D1794" s="1564"/>
      <c r="E1794" s="1565"/>
      <c r="F1794" s="1566"/>
    </row>
    <row r="1795" spans="1:6" s="1486" customFormat="1">
      <c r="A1795" s="1561"/>
      <c r="B1795" s="1562"/>
      <c r="C1795" s="1563"/>
      <c r="D1795" s="1564"/>
      <c r="E1795" s="1565"/>
      <c r="F1795" s="1566"/>
    </row>
    <row r="1796" spans="1:6" s="1486" customFormat="1">
      <c r="A1796" s="1561"/>
      <c r="B1796" s="1562"/>
      <c r="C1796" s="1563"/>
      <c r="D1796" s="1564"/>
      <c r="E1796" s="1565"/>
      <c r="F1796" s="1566"/>
    </row>
    <row r="1797" spans="1:6" s="1486" customFormat="1">
      <c r="A1797" s="1561"/>
      <c r="B1797" s="1562"/>
      <c r="C1797" s="1563"/>
      <c r="D1797" s="1564"/>
      <c r="E1797" s="1565"/>
      <c r="F1797" s="1566"/>
    </row>
    <row r="1798" spans="1:6" s="1486" customFormat="1">
      <c r="A1798" s="1561"/>
      <c r="B1798" s="1562"/>
      <c r="C1798" s="1563"/>
      <c r="D1798" s="1564"/>
      <c r="E1798" s="1565"/>
      <c r="F1798" s="1566"/>
    </row>
    <row r="1799" spans="1:6" s="1486" customFormat="1">
      <c r="A1799" s="1561"/>
      <c r="B1799" s="1562"/>
      <c r="C1799" s="1563"/>
      <c r="D1799" s="1564"/>
      <c r="E1799" s="1565"/>
      <c r="F1799" s="1566"/>
    </row>
    <row r="1800" spans="1:6" s="1486" customFormat="1">
      <c r="A1800" s="1561"/>
      <c r="B1800" s="1562"/>
      <c r="C1800" s="1563"/>
      <c r="D1800" s="1564"/>
      <c r="E1800" s="1565"/>
      <c r="F1800" s="1566"/>
    </row>
    <row r="1801" spans="1:6" s="1486" customFormat="1">
      <c r="A1801" s="1561"/>
      <c r="B1801" s="1562"/>
      <c r="C1801" s="1563"/>
      <c r="D1801" s="1564"/>
      <c r="E1801" s="1565"/>
      <c r="F1801" s="1566"/>
    </row>
    <row r="1802" spans="1:6" s="1486" customFormat="1">
      <c r="A1802" s="1561"/>
      <c r="B1802" s="1562"/>
      <c r="C1802" s="1563"/>
      <c r="D1802" s="1564"/>
      <c r="E1802" s="1565"/>
      <c r="F1802" s="1566"/>
    </row>
    <row r="1803" spans="1:6" s="1486" customFormat="1">
      <c r="A1803" s="1561"/>
      <c r="B1803" s="1562"/>
      <c r="C1803" s="1563"/>
      <c r="D1803" s="1564"/>
      <c r="E1803" s="1565"/>
      <c r="F1803" s="1566"/>
    </row>
    <row r="1804" spans="1:6" s="1486" customFormat="1">
      <c r="A1804" s="1561"/>
      <c r="B1804" s="1562"/>
      <c r="C1804" s="1563"/>
      <c r="D1804" s="1564"/>
      <c r="E1804" s="1565"/>
      <c r="F1804" s="1566"/>
    </row>
    <row r="1805" spans="1:6" s="1486" customFormat="1">
      <c r="A1805" s="1561"/>
      <c r="B1805" s="1562"/>
      <c r="C1805" s="1563"/>
      <c r="D1805" s="1564"/>
      <c r="E1805" s="1565"/>
      <c r="F1805" s="1566"/>
    </row>
    <row r="1806" spans="1:6" s="1486" customFormat="1">
      <c r="A1806" s="1561"/>
      <c r="B1806" s="1562"/>
      <c r="C1806" s="1563"/>
      <c r="D1806" s="1564"/>
      <c r="E1806" s="1565"/>
      <c r="F1806" s="1566"/>
    </row>
    <row r="1807" spans="1:6" s="1486" customFormat="1">
      <c r="A1807" s="1561"/>
      <c r="B1807" s="1562"/>
      <c r="C1807" s="1563"/>
      <c r="D1807" s="1564"/>
      <c r="E1807" s="1565"/>
      <c r="F1807" s="1566"/>
    </row>
    <row r="1808" spans="1:6" s="1486" customFormat="1">
      <c r="A1808" s="1561"/>
      <c r="B1808" s="1562"/>
      <c r="C1808" s="1563"/>
      <c r="D1808" s="1564"/>
      <c r="E1808" s="1565"/>
      <c r="F1808" s="1566"/>
    </row>
    <row r="1809" spans="1:6" s="1486" customFormat="1">
      <c r="A1809" s="1561"/>
      <c r="B1809" s="1562"/>
      <c r="C1809" s="1563"/>
      <c r="D1809" s="1564"/>
      <c r="E1809" s="1565"/>
      <c r="F1809" s="1566"/>
    </row>
    <row r="1810" spans="1:6" s="1486" customFormat="1">
      <c r="A1810" s="1561"/>
      <c r="B1810" s="1562"/>
      <c r="C1810" s="1563"/>
      <c r="D1810" s="1564"/>
      <c r="E1810" s="1565"/>
      <c r="F1810" s="1566"/>
    </row>
    <row r="1811" spans="1:6" s="1486" customFormat="1">
      <c r="A1811" s="1561"/>
      <c r="B1811" s="1562"/>
      <c r="C1811" s="1563"/>
      <c r="D1811" s="1564"/>
      <c r="E1811" s="1565"/>
      <c r="F1811" s="1566"/>
    </row>
    <row r="1812" spans="1:6" s="1486" customFormat="1">
      <c r="A1812" s="1561"/>
      <c r="B1812" s="1562"/>
      <c r="C1812" s="1563"/>
      <c r="D1812" s="1564"/>
      <c r="E1812" s="1565"/>
      <c r="F1812" s="1566"/>
    </row>
    <row r="1813" spans="1:6" s="1486" customFormat="1">
      <c r="A1813" s="1561"/>
      <c r="B1813" s="1562"/>
      <c r="C1813" s="1563"/>
      <c r="D1813" s="1564"/>
      <c r="E1813" s="1565"/>
      <c r="F1813" s="1566"/>
    </row>
    <row r="1814" spans="1:6" s="1486" customFormat="1">
      <c r="A1814" s="1561"/>
      <c r="B1814" s="1562"/>
      <c r="C1814" s="1563"/>
      <c r="D1814" s="1564"/>
      <c r="E1814" s="1565"/>
      <c r="F1814" s="1566"/>
    </row>
    <row r="1815" spans="1:6" s="1486" customFormat="1">
      <c r="A1815" s="1561"/>
      <c r="B1815" s="1562"/>
      <c r="C1815" s="1563"/>
      <c r="D1815" s="1564"/>
      <c r="E1815" s="1565"/>
      <c r="F1815" s="1566"/>
    </row>
    <row r="1816" spans="1:6" s="1486" customFormat="1">
      <c r="A1816" s="1561"/>
      <c r="B1816" s="1562"/>
      <c r="C1816" s="1563"/>
      <c r="D1816" s="1564"/>
      <c r="E1816" s="1565"/>
      <c r="F1816" s="1566"/>
    </row>
    <row r="1817" spans="1:6" s="1486" customFormat="1">
      <c r="A1817" s="1561"/>
      <c r="B1817" s="1562"/>
      <c r="C1817" s="1563"/>
      <c r="D1817" s="1564"/>
      <c r="E1817" s="1565"/>
      <c r="F1817" s="1566"/>
    </row>
    <row r="1818" spans="1:6" s="1486" customFormat="1">
      <c r="A1818" s="1561"/>
      <c r="B1818" s="1562"/>
      <c r="C1818" s="1563"/>
      <c r="D1818" s="1564"/>
      <c r="E1818" s="1565"/>
      <c r="F1818" s="1566"/>
    </row>
    <row r="1819" spans="1:6" s="1486" customFormat="1">
      <c r="A1819" s="1561"/>
      <c r="B1819" s="1562"/>
      <c r="C1819" s="1563"/>
      <c r="D1819" s="1564"/>
      <c r="E1819" s="1565"/>
      <c r="F1819" s="1566"/>
    </row>
    <row r="1820" spans="1:6" s="1486" customFormat="1">
      <c r="A1820" s="1561"/>
      <c r="B1820" s="1562"/>
      <c r="C1820" s="1563"/>
      <c r="D1820" s="1564"/>
      <c r="E1820" s="1565"/>
      <c r="F1820" s="1566"/>
    </row>
    <row r="1821" spans="1:6" s="1486" customFormat="1">
      <c r="A1821" s="1561"/>
      <c r="B1821" s="1562"/>
      <c r="C1821" s="1563"/>
      <c r="D1821" s="1564"/>
      <c r="E1821" s="1565"/>
      <c r="F1821" s="1566"/>
    </row>
    <row r="1822" spans="1:6" s="1486" customFormat="1">
      <c r="A1822" s="1561"/>
      <c r="B1822" s="1562"/>
      <c r="C1822" s="1563"/>
      <c r="D1822" s="1564"/>
      <c r="E1822" s="1565"/>
      <c r="F1822" s="1566"/>
    </row>
    <row r="1823" spans="1:6" s="1486" customFormat="1">
      <c r="A1823" s="1561"/>
      <c r="B1823" s="1562"/>
      <c r="C1823" s="1563"/>
      <c r="D1823" s="1564"/>
      <c r="E1823" s="1565"/>
      <c r="F1823" s="1566"/>
    </row>
    <row r="1824" spans="1:6" s="1486" customFormat="1">
      <c r="A1824" s="1561"/>
      <c r="B1824" s="1562"/>
      <c r="C1824" s="1563"/>
      <c r="D1824" s="1564"/>
      <c r="E1824" s="1565"/>
      <c r="F1824" s="1566"/>
    </row>
    <row r="1825" spans="1:6" s="1486" customFormat="1">
      <c r="A1825" s="1561"/>
      <c r="B1825" s="1562"/>
      <c r="C1825" s="1563"/>
      <c r="D1825" s="1564"/>
      <c r="E1825" s="1565"/>
      <c r="F1825" s="1566"/>
    </row>
    <row r="1826" spans="1:6" s="1486" customFormat="1">
      <c r="A1826" s="1561"/>
      <c r="B1826" s="1562"/>
      <c r="C1826" s="1563"/>
      <c r="D1826" s="1564"/>
      <c r="E1826" s="1565"/>
      <c r="F1826" s="1566"/>
    </row>
    <row r="1827" spans="1:6" s="1486" customFormat="1">
      <c r="A1827" s="1561"/>
      <c r="B1827" s="1562"/>
      <c r="C1827" s="1563"/>
      <c r="D1827" s="1564"/>
      <c r="E1827" s="1565"/>
      <c r="F1827" s="1566"/>
    </row>
    <row r="1828" spans="1:6" s="1486" customFormat="1">
      <c r="A1828" s="1561"/>
      <c r="B1828" s="1562"/>
      <c r="C1828" s="1563"/>
      <c r="D1828" s="1564"/>
      <c r="E1828" s="1565"/>
      <c r="F1828" s="1566"/>
    </row>
    <row r="1829" spans="1:6" s="1486" customFormat="1">
      <c r="A1829" s="1561"/>
      <c r="B1829" s="1562"/>
      <c r="C1829" s="1563"/>
      <c r="D1829" s="1564"/>
      <c r="E1829" s="1565"/>
      <c r="F1829" s="1566"/>
    </row>
    <row r="1830" spans="1:6" s="1486" customFormat="1">
      <c r="A1830" s="1561"/>
      <c r="B1830" s="1562"/>
      <c r="C1830" s="1563"/>
      <c r="D1830" s="1564"/>
      <c r="E1830" s="1565"/>
      <c r="F1830" s="1566"/>
    </row>
    <row r="1831" spans="1:6" s="1486" customFormat="1">
      <c r="A1831" s="1561"/>
      <c r="B1831" s="1562"/>
      <c r="C1831" s="1563"/>
      <c r="D1831" s="1564"/>
      <c r="E1831" s="1565"/>
      <c r="F1831" s="1566"/>
    </row>
    <row r="1832" spans="1:6" s="1486" customFormat="1">
      <c r="A1832" s="1561"/>
      <c r="B1832" s="1562"/>
      <c r="C1832" s="1563"/>
      <c r="D1832" s="1564"/>
      <c r="E1832" s="1565"/>
      <c r="F1832" s="1566"/>
    </row>
    <row r="1833" spans="1:6" s="1486" customFormat="1">
      <c r="A1833" s="1561"/>
      <c r="B1833" s="1562"/>
      <c r="C1833" s="1563"/>
      <c r="D1833" s="1564"/>
      <c r="E1833" s="1565"/>
      <c r="F1833" s="1566"/>
    </row>
    <row r="1834" spans="1:6" s="1486" customFormat="1">
      <c r="A1834" s="1561"/>
      <c r="B1834" s="1562"/>
      <c r="C1834" s="1563"/>
      <c r="D1834" s="1564"/>
      <c r="E1834" s="1565"/>
      <c r="F1834" s="1566"/>
    </row>
    <row r="1835" spans="1:6" s="1486" customFormat="1">
      <c r="A1835" s="1561"/>
      <c r="B1835" s="1562"/>
      <c r="C1835" s="1563"/>
      <c r="D1835" s="1564"/>
      <c r="E1835" s="1565"/>
      <c r="F1835" s="1566"/>
    </row>
    <row r="1836" spans="1:6" s="1486" customFormat="1">
      <c r="A1836" s="1561"/>
      <c r="B1836" s="1562"/>
      <c r="C1836" s="1563"/>
      <c r="D1836" s="1564"/>
      <c r="E1836" s="1565"/>
      <c r="F1836" s="1566"/>
    </row>
    <row r="1837" spans="1:6" s="1486" customFormat="1">
      <c r="A1837" s="1561"/>
      <c r="B1837" s="1562"/>
      <c r="C1837" s="1563"/>
      <c r="D1837" s="1564"/>
      <c r="E1837" s="1565"/>
      <c r="F1837" s="1566"/>
    </row>
    <row r="1838" spans="1:6" s="1486" customFormat="1">
      <c r="A1838" s="1561"/>
      <c r="B1838" s="1562"/>
      <c r="C1838" s="1563"/>
      <c r="D1838" s="1564"/>
      <c r="E1838" s="1565"/>
      <c r="F1838" s="1566"/>
    </row>
    <row r="1839" spans="1:6" s="1486" customFormat="1">
      <c r="A1839" s="1561"/>
      <c r="B1839" s="1562"/>
      <c r="C1839" s="1563"/>
      <c r="D1839" s="1564"/>
      <c r="E1839" s="1565"/>
      <c r="F1839" s="1566"/>
    </row>
    <row r="1840" spans="1:6" s="1486" customFormat="1">
      <c r="A1840" s="1561"/>
      <c r="B1840" s="1562"/>
      <c r="C1840" s="1563"/>
      <c r="D1840" s="1564"/>
      <c r="E1840" s="1565"/>
      <c r="F1840" s="1566"/>
    </row>
    <row r="1841" spans="1:6" s="1486" customFormat="1">
      <c r="A1841" s="1561"/>
      <c r="B1841" s="1562"/>
      <c r="C1841" s="1563"/>
      <c r="D1841" s="1564"/>
      <c r="E1841" s="1565"/>
      <c r="F1841" s="1566"/>
    </row>
    <row r="1842" spans="1:6" s="1486" customFormat="1">
      <c r="A1842" s="1561"/>
      <c r="B1842" s="1562"/>
      <c r="C1842" s="1563"/>
      <c r="D1842" s="1564"/>
      <c r="E1842" s="1565"/>
      <c r="F1842" s="1566"/>
    </row>
    <row r="1843" spans="1:6" s="1486" customFormat="1">
      <c r="A1843" s="1561"/>
      <c r="B1843" s="1562"/>
      <c r="C1843" s="1563"/>
      <c r="D1843" s="1564"/>
      <c r="E1843" s="1565"/>
      <c r="F1843" s="1566"/>
    </row>
    <row r="1844" spans="1:6" s="1486" customFormat="1">
      <c r="A1844" s="1561"/>
      <c r="B1844" s="1562"/>
      <c r="C1844" s="1563"/>
      <c r="D1844" s="1564"/>
      <c r="E1844" s="1565"/>
      <c r="F1844" s="1566"/>
    </row>
    <row r="1845" spans="1:6" s="1486" customFormat="1">
      <c r="A1845" s="1561"/>
      <c r="B1845" s="1562"/>
      <c r="C1845" s="1563"/>
      <c r="D1845" s="1564"/>
      <c r="E1845" s="1565"/>
      <c r="F1845" s="1566"/>
    </row>
    <row r="1846" spans="1:6" s="1486" customFormat="1">
      <c r="A1846" s="1561"/>
      <c r="B1846" s="1562"/>
      <c r="C1846" s="1563"/>
      <c r="D1846" s="1564"/>
      <c r="E1846" s="1565"/>
      <c r="F1846" s="1566"/>
    </row>
    <row r="1847" spans="1:6" s="1486" customFormat="1">
      <c r="A1847" s="1561"/>
      <c r="B1847" s="1562"/>
      <c r="C1847" s="1563"/>
      <c r="D1847" s="1564"/>
      <c r="E1847" s="1565"/>
      <c r="F1847" s="1566"/>
    </row>
    <row r="1848" spans="1:6" s="1486" customFormat="1">
      <c r="A1848" s="1561"/>
      <c r="B1848" s="1562"/>
      <c r="C1848" s="1563"/>
      <c r="D1848" s="1564"/>
      <c r="E1848" s="1565"/>
      <c r="F1848" s="1566"/>
    </row>
    <row r="1849" spans="1:6" s="1486" customFormat="1">
      <c r="A1849" s="1561"/>
      <c r="B1849" s="1562"/>
      <c r="C1849" s="1563"/>
      <c r="D1849" s="1564"/>
      <c r="E1849" s="1565"/>
      <c r="F1849" s="1566"/>
    </row>
    <row r="1850" spans="1:6" s="1486" customFormat="1">
      <c r="A1850" s="1561"/>
      <c r="B1850" s="1562"/>
      <c r="C1850" s="1563"/>
      <c r="D1850" s="1564"/>
      <c r="E1850" s="1565"/>
      <c r="F1850" s="1566"/>
    </row>
    <row r="1851" spans="1:6" s="1486" customFormat="1">
      <c r="A1851" s="1561"/>
      <c r="B1851" s="1562"/>
      <c r="C1851" s="1563"/>
      <c r="D1851" s="1564"/>
      <c r="E1851" s="1565"/>
      <c r="F1851" s="1566"/>
    </row>
    <row r="1852" spans="1:6" s="1486" customFormat="1">
      <c r="A1852" s="1561"/>
      <c r="B1852" s="1562"/>
      <c r="C1852" s="1563"/>
      <c r="D1852" s="1564"/>
      <c r="E1852" s="1565"/>
      <c r="F1852" s="1566"/>
    </row>
    <row r="1853" spans="1:6" s="1486" customFormat="1">
      <c r="A1853" s="1561"/>
      <c r="B1853" s="1562"/>
      <c r="C1853" s="1563"/>
      <c r="D1853" s="1564"/>
      <c r="E1853" s="1565"/>
      <c r="F1853" s="1566"/>
    </row>
    <row r="1854" spans="1:6" s="1486" customFormat="1">
      <c r="A1854" s="1561"/>
      <c r="B1854" s="1562"/>
      <c r="C1854" s="1563"/>
      <c r="D1854" s="1564"/>
      <c r="E1854" s="1565"/>
      <c r="F1854" s="1566"/>
    </row>
    <row r="1855" spans="1:6" s="1486" customFormat="1">
      <c r="A1855" s="1561"/>
      <c r="B1855" s="1562"/>
      <c r="C1855" s="1563"/>
      <c r="D1855" s="1564"/>
      <c r="E1855" s="1565"/>
      <c r="F1855" s="1566"/>
    </row>
    <row r="1856" spans="1:6" s="1486" customFormat="1">
      <c r="A1856" s="1561"/>
      <c r="B1856" s="1562"/>
      <c r="C1856" s="1563"/>
      <c r="D1856" s="1564"/>
      <c r="E1856" s="1565"/>
      <c r="F1856" s="1566"/>
    </row>
    <row r="1857" spans="1:6" s="1486" customFormat="1">
      <c r="A1857" s="1561"/>
      <c r="B1857" s="1562"/>
      <c r="C1857" s="1563"/>
      <c r="D1857" s="1564"/>
      <c r="E1857" s="1565"/>
      <c r="F1857" s="1566"/>
    </row>
    <row r="1858" spans="1:6" s="1486" customFormat="1">
      <c r="A1858" s="1561"/>
      <c r="B1858" s="1562"/>
      <c r="C1858" s="1563"/>
      <c r="D1858" s="1564"/>
      <c r="E1858" s="1565"/>
      <c r="F1858" s="1566"/>
    </row>
    <row r="1859" spans="1:6" s="1486" customFormat="1">
      <c r="A1859" s="1561"/>
      <c r="B1859" s="1562"/>
      <c r="C1859" s="1563"/>
      <c r="D1859" s="1564"/>
      <c r="E1859" s="1565"/>
      <c r="F1859" s="1566"/>
    </row>
    <row r="1860" spans="1:6" s="1486" customFormat="1">
      <c r="A1860" s="1561"/>
      <c r="B1860" s="1562"/>
      <c r="C1860" s="1563"/>
      <c r="D1860" s="1564"/>
      <c r="E1860" s="1565"/>
      <c r="F1860" s="1566"/>
    </row>
    <row r="1861" spans="1:6" s="1486" customFormat="1">
      <c r="A1861" s="1561"/>
      <c r="B1861" s="1562"/>
      <c r="C1861" s="1563"/>
      <c r="D1861" s="1564"/>
      <c r="E1861" s="1565"/>
      <c r="F1861" s="1566"/>
    </row>
    <row r="1862" spans="1:6" s="1486" customFormat="1">
      <c r="A1862" s="1561"/>
      <c r="B1862" s="1562"/>
      <c r="C1862" s="1563"/>
      <c r="D1862" s="1564"/>
      <c r="E1862" s="1565"/>
      <c r="F1862" s="1566"/>
    </row>
    <row r="1863" spans="1:6" s="1486" customFormat="1">
      <c r="A1863" s="1561"/>
      <c r="B1863" s="1562"/>
      <c r="C1863" s="1563"/>
      <c r="D1863" s="1564"/>
      <c r="E1863" s="1565"/>
      <c r="F1863" s="1566"/>
    </row>
    <row r="1864" spans="1:6" s="1486" customFormat="1">
      <c r="A1864" s="1561"/>
      <c r="B1864" s="1562"/>
      <c r="C1864" s="1563"/>
      <c r="D1864" s="1564"/>
      <c r="E1864" s="1565"/>
      <c r="F1864" s="1566"/>
    </row>
    <row r="1865" spans="1:6" s="1486" customFormat="1">
      <c r="A1865" s="1561"/>
      <c r="B1865" s="1562"/>
      <c r="C1865" s="1563"/>
      <c r="D1865" s="1564"/>
      <c r="E1865" s="1565"/>
      <c r="F1865" s="1566"/>
    </row>
    <row r="1866" spans="1:6" s="1486" customFormat="1">
      <c r="A1866" s="1561"/>
      <c r="B1866" s="1562"/>
      <c r="C1866" s="1563"/>
      <c r="D1866" s="1564"/>
      <c r="E1866" s="1565"/>
      <c r="F1866" s="1566"/>
    </row>
    <row r="1867" spans="1:6" s="1486" customFormat="1">
      <c r="A1867" s="1561"/>
      <c r="B1867" s="1562"/>
      <c r="C1867" s="1563"/>
      <c r="D1867" s="1564"/>
      <c r="E1867" s="1565"/>
      <c r="F1867" s="1566"/>
    </row>
    <row r="1868" spans="1:6" s="1486" customFormat="1">
      <c r="A1868" s="1561"/>
      <c r="B1868" s="1562"/>
      <c r="C1868" s="1563"/>
      <c r="D1868" s="1564"/>
      <c r="E1868" s="1565"/>
      <c r="F1868" s="1566"/>
    </row>
    <row r="1869" spans="1:6" s="1486" customFormat="1">
      <c r="A1869" s="1561"/>
      <c r="B1869" s="1562"/>
      <c r="C1869" s="1563"/>
      <c r="D1869" s="1564"/>
      <c r="E1869" s="1565"/>
      <c r="F1869" s="1566"/>
    </row>
    <row r="1870" spans="1:6" s="1486" customFormat="1">
      <c r="A1870" s="1561"/>
      <c r="B1870" s="1562"/>
      <c r="C1870" s="1563"/>
      <c r="D1870" s="1564"/>
      <c r="E1870" s="1565"/>
      <c r="F1870" s="1566"/>
    </row>
    <row r="1871" spans="1:6" s="1486" customFormat="1">
      <c r="A1871" s="1561"/>
      <c r="B1871" s="1562"/>
      <c r="C1871" s="1563"/>
      <c r="D1871" s="1564"/>
      <c r="E1871" s="1565"/>
      <c r="F1871" s="1566"/>
    </row>
    <row r="1872" spans="1:6" s="1486" customFormat="1">
      <c r="A1872" s="1561"/>
      <c r="B1872" s="1562"/>
      <c r="C1872" s="1563"/>
      <c r="D1872" s="1564"/>
      <c r="E1872" s="1565"/>
      <c r="F1872" s="1566"/>
    </row>
    <row r="1873" spans="1:6" s="1486" customFormat="1">
      <c r="A1873" s="1561"/>
      <c r="B1873" s="1562"/>
      <c r="C1873" s="1563"/>
      <c r="D1873" s="1564"/>
      <c r="E1873" s="1565"/>
      <c r="F1873" s="1566"/>
    </row>
    <row r="1874" spans="1:6" s="1486" customFormat="1">
      <c r="A1874" s="1561"/>
      <c r="B1874" s="1562"/>
      <c r="C1874" s="1563"/>
      <c r="D1874" s="1564"/>
      <c r="E1874" s="1565"/>
      <c r="F1874" s="1566"/>
    </row>
    <row r="1875" spans="1:6" s="1486" customFormat="1">
      <c r="A1875" s="1561"/>
      <c r="B1875" s="1562"/>
      <c r="C1875" s="1563"/>
      <c r="D1875" s="1564"/>
      <c r="E1875" s="1565"/>
      <c r="F1875" s="1566"/>
    </row>
    <row r="1876" spans="1:6" s="1486" customFormat="1">
      <c r="A1876" s="1561"/>
      <c r="B1876" s="1562"/>
      <c r="C1876" s="1563"/>
      <c r="D1876" s="1564"/>
      <c r="E1876" s="1565"/>
      <c r="F1876" s="1566"/>
    </row>
    <row r="1877" spans="1:6" s="1486" customFormat="1">
      <c r="A1877" s="1561"/>
      <c r="B1877" s="1562"/>
      <c r="C1877" s="1563"/>
      <c r="D1877" s="1564"/>
      <c r="E1877" s="1565"/>
      <c r="F1877" s="1566"/>
    </row>
    <row r="1878" spans="1:6" s="1486" customFormat="1">
      <c r="A1878" s="1561"/>
      <c r="B1878" s="1562"/>
      <c r="C1878" s="1563"/>
      <c r="D1878" s="1564"/>
      <c r="E1878" s="1565"/>
      <c r="F1878" s="1566"/>
    </row>
    <row r="1879" spans="1:6" s="1486" customFormat="1">
      <c r="A1879" s="1561"/>
      <c r="B1879" s="1562"/>
      <c r="C1879" s="1563"/>
      <c r="D1879" s="1564"/>
      <c r="E1879" s="1565"/>
      <c r="F1879" s="1566"/>
    </row>
    <row r="1880" spans="1:6" s="1486" customFormat="1">
      <c r="A1880" s="1561"/>
      <c r="B1880" s="1562"/>
      <c r="C1880" s="1563"/>
      <c r="D1880" s="1564"/>
      <c r="E1880" s="1565"/>
      <c r="F1880" s="1566"/>
    </row>
    <row r="1881" spans="1:6" s="1486" customFormat="1">
      <c r="A1881" s="1561"/>
      <c r="B1881" s="1562"/>
      <c r="C1881" s="1563"/>
      <c r="D1881" s="1564"/>
      <c r="E1881" s="1565"/>
      <c r="F1881" s="1566"/>
    </row>
    <row r="1882" spans="1:6" s="1486" customFormat="1">
      <c r="A1882" s="1561"/>
      <c r="B1882" s="1562"/>
      <c r="C1882" s="1563"/>
      <c r="D1882" s="1564"/>
      <c r="E1882" s="1565"/>
      <c r="F1882" s="1566"/>
    </row>
    <row r="1883" spans="1:6" s="1486" customFormat="1">
      <c r="A1883" s="1561"/>
      <c r="B1883" s="1562"/>
      <c r="C1883" s="1563"/>
      <c r="D1883" s="1564"/>
      <c r="E1883" s="1565"/>
      <c r="F1883" s="1566"/>
    </row>
    <row r="1884" spans="1:6" s="1486" customFormat="1">
      <c r="A1884" s="1561"/>
      <c r="B1884" s="1562"/>
      <c r="C1884" s="1563"/>
      <c r="D1884" s="1564"/>
      <c r="E1884" s="1565"/>
      <c r="F1884" s="1566"/>
    </row>
    <row r="1885" spans="1:6" s="1486" customFormat="1">
      <c r="A1885" s="1561"/>
      <c r="B1885" s="1562"/>
      <c r="C1885" s="1563"/>
      <c r="D1885" s="1564"/>
      <c r="E1885" s="1565"/>
      <c r="F1885" s="1566"/>
    </row>
    <row r="1886" spans="1:6" s="1486" customFormat="1">
      <c r="A1886" s="1561"/>
      <c r="B1886" s="1562"/>
      <c r="C1886" s="1563"/>
      <c r="D1886" s="1564"/>
      <c r="E1886" s="1565"/>
      <c r="F1886" s="1566"/>
    </row>
    <row r="1887" spans="1:6" s="1486" customFormat="1">
      <c r="A1887" s="1561"/>
      <c r="B1887" s="1562"/>
      <c r="C1887" s="1563"/>
      <c r="D1887" s="1564"/>
      <c r="E1887" s="1565"/>
      <c r="F1887" s="1566"/>
    </row>
    <row r="1888" spans="1:6" s="1486" customFormat="1">
      <c r="A1888" s="1561"/>
      <c r="B1888" s="1562"/>
      <c r="C1888" s="1563"/>
      <c r="D1888" s="1564"/>
      <c r="E1888" s="1565"/>
      <c r="F1888" s="1566"/>
    </row>
    <row r="1889" spans="1:6" s="1486" customFormat="1">
      <c r="A1889" s="1561"/>
      <c r="B1889" s="1562"/>
      <c r="C1889" s="1563"/>
      <c r="D1889" s="1564"/>
      <c r="E1889" s="1565"/>
      <c r="F1889" s="1566"/>
    </row>
    <row r="1890" spans="1:6" s="1486" customFormat="1">
      <c r="A1890" s="1561"/>
      <c r="B1890" s="1562"/>
      <c r="C1890" s="1563"/>
      <c r="D1890" s="1564"/>
      <c r="E1890" s="1565"/>
      <c r="F1890" s="1566"/>
    </row>
    <row r="1891" spans="1:6" s="1486" customFormat="1">
      <c r="A1891" s="1561"/>
      <c r="B1891" s="1562"/>
      <c r="C1891" s="1563"/>
      <c r="D1891" s="1564"/>
      <c r="E1891" s="1565"/>
      <c r="F1891" s="1566"/>
    </row>
    <row r="1892" spans="1:6" s="1486" customFormat="1">
      <c r="A1892" s="1561"/>
      <c r="B1892" s="1562"/>
      <c r="C1892" s="1563"/>
      <c r="D1892" s="1564"/>
      <c r="E1892" s="1565"/>
      <c r="F1892" s="1566"/>
    </row>
    <row r="1893" spans="1:6" s="1486" customFormat="1">
      <c r="A1893" s="1561"/>
      <c r="B1893" s="1562"/>
      <c r="C1893" s="1563"/>
      <c r="D1893" s="1564"/>
      <c r="E1893" s="1565"/>
      <c r="F1893" s="1566"/>
    </row>
    <row r="1894" spans="1:6" s="1486" customFormat="1">
      <c r="A1894" s="1561"/>
      <c r="B1894" s="1562"/>
      <c r="C1894" s="1563"/>
      <c r="D1894" s="1564"/>
      <c r="E1894" s="1565"/>
      <c r="F1894" s="1566"/>
    </row>
    <row r="1895" spans="1:6" s="1486" customFormat="1">
      <c r="A1895" s="1561"/>
      <c r="B1895" s="1562"/>
      <c r="C1895" s="1563"/>
      <c r="D1895" s="1564"/>
      <c r="E1895" s="1565"/>
      <c r="F1895" s="1566"/>
    </row>
    <row r="1896" spans="1:6" s="1486" customFormat="1">
      <c r="A1896" s="1561"/>
      <c r="B1896" s="1562"/>
      <c r="C1896" s="1563"/>
      <c r="D1896" s="1564"/>
      <c r="E1896" s="1565"/>
      <c r="F1896" s="1566"/>
    </row>
    <row r="1897" spans="1:6" s="1486" customFormat="1">
      <c r="A1897" s="1561"/>
      <c r="B1897" s="1562"/>
      <c r="C1897" s="1563"/>
      <c r="D1897" s="1564"/>
      <c r="E1897" s="1565"/>
      <c r="F1897" s="1566"/>
    </row>
    <row r="1898" spans="1:6" s="1486" customFormat="1">
      <c r="A1898" s="1561"/>
      <c r="B1898" s="1562"/>
      <c r="C1898" s="1563"/>
      <c r="D1898" s="1564"/>
      <c r="E1898" s="1565"/>
      <c r="F1898" s="1566"/>
    </row>
    <row r="1899" spans="1:6" s="1486" customFormat="1">
      <c r="A1899" s="1561"/>
      <c r="B1899" s="1562"/>
      <c r="C1899" s="1563"/>
      <c r="D1899" s="1564"/>
      <c r="E1899" s="1565"/>
      <c r="F1899" s="1566"/>
    </row>
    <row r="1900" spans="1:6" s="1486" customFormat="1">
      <c r="A1900" s="1561"/>
      <c r="B1900" s="1562"/>
      <c r="C1900" s="1563"/>
      <c r="D1900" s="1564"/>
      <c r="E1900" s="1565"/>
      <c r="F1900" s="1566"/>
    </row>
    <row r="1901" spans="1:6" s="1486" customFormat="1">
      <c r="A1901" s="1561"/>
      <c r="B1901" s="1562"/>
      <c r="C1901" s="1563"/>
      <c r="D1901" s="1564"/>
      <c r="E1901" s="1565"/>
      <c r="F1901" s="1566"/>
    </row>
    <row r="1902" spans="1:6" s="1486" customFormat="1">
      <c r="A1902" s="1561"/>
      <c r="B1902" s="1562"/>
      <c r="C1902" s="1563"/>
      <c r="D1902" s="1564"/>
      <c r="E1902" s="1565"/>
      <c r="F1902" s="1566"/>
    </row>
    <row r="1903" spans="1:6" s="1486" customFormat="1">
      <c r="A1903" s="1561"/>
      <c r="B1903" s="1562"/>
      <c r="C1903" s="1563"/>
      <c r="D1903" s="1564"/>
      <c r="E1903" s="1565"/>
      <c r="F1903" s="1566"/>
    </row>
    <row r="1904" spans="1:6" s="1486" customFormat="1">
      <c r="A1904" s="1561"/>
      <c r="B1904" s="1562"/>
      <c r="C1904" s="1563"/>
      <c r="D1904" s="1564"/>
      <c r="E1904" s="1565"/>
      <c r="F1904" s="1566"/>
    </row>
    <row r="1905" spans="1:6" s="1486" customFormat="1">
      <c r="A1905" s="1561"/>
      <c r="B1905" s="1562"/>
      <c r="C1905" s="1563"/>
      <c r="D1905" s="1564"/>
      <c r="E1905" s="1565"/>
      <c r="F1905" s="1566"/>
    </row>
    <row r="1906" spans="1:6" s="1486" customFormat="1">
      <c r="A1906" s="1561"/>
      <c r="B1906" s="1562"/>
      <c r="C1906" s="1563"/>
      <c r="D1906" s="1564"/>
      <c r="E1906" s="1565"/>
      <c r="F1906" s="1566"/>
    </row>
    <row r="1907" spans="1:6" s="1486" customFormat="1">
      <c r="A1907" s="1561"/>
      <c r="B1907" s="1562"/>
      <c r="C1907" s="1563"/>
      <c r="D1907" s="1564"/>
      <c r="E1907" s="1565"/>
      <c r="F1907" s="1566"/>
    </row>
    <row r="1908" spans="1:6" s="1486" customFormat="1">
      <c r="A1908" s="1561"/>
      <c r="B1908" s="1562"/>
      <c r="C1908" s="1563"/>
      <c r="D1908" s="1564"/>
      <c r="E1908" s="1565"/>
      <c r="F1908" s="1566"/>
    </row>
    <row r="1909" spans="1:6" s="1486" customFormat="1">
      <c r="A1909" s="1561"/>
      <c r="B1909" s="1562"/>
      <c r="C1909" s="1563"/>
      <c r="D1909" s="1564"/>
      <c r="E1909" s="1565"/>
      <c r="F1909" s="1566"/>
    </row>
    <row r="1910" spans="1:6" s="1486" customFormat="1">
      <c r="A1910" s="1561"/>
      <c r="B1910" s="1562"/>
      <c r="C1910" s="1563"/>
      <c r="D1910" s="1564"/>
      <c r="E1910" s="1565"/>
      <c r="F1910" s="1566"/>
    </row>
    <row r="1911" spans="1:6" s="1486" customFormat="1">
      <c r="A1911" s="1561"/>
      <c r="B1911" s="1562"/>
      <c r="C1911" s="1563"/>
      <c r="D1911" s="1564"/>
      <c r="E1911" s="1565"/>
      <c r="F1911" s="1566"/>
    </row>
    <row r="1912" spans="1:6" s="1486" customFormat="1">
      <c r="A1912" s="1561"/>
      <c r="B1912" s="1562"/>
      <c r="C1912" s="1563"/>
      <c r="D1912" s="1564"/>
      <c r="E1912" s="1565"/>
      <c r="F1912" s="1566"/>
    </row>
    <row r="1913" spans="1:6" s="1486" customFormat="1">
      <c r="A1913" s="1561"/>
      <c r="B1913" s="1562"/>
      <c r="C1913" s="1563"/>
      <c r="D1913" s="1564"/>
      <c r="E1913" s="1565"/>
      <c r="F1913" s="1566"/>
    </row>
    <row r="1914" spans="1:6" s="1486" customFormat="1">
      <c r="A1914" s="1561"/>
      <c r="B1914" s="1562"/>
      <c r="C1914" s="1563"/>
      <c r="D1914" s="1564"/>
      <c r="E1914" s="1565"/>
      <c r="F1914" s="1566"/>
    </row>
    <row r="1915" spans="1:6" s="1486" customFormat="1">
      <c r="A1915" s="1561"/>
      <c r="B1915" s="1562"/>
      <c r="C1915" s="1563"/>
      <c r="D1915" s="1564"/>
      <c r="E1915" s="1565"/>
      <c r="F1915" s="1566"/>
    </row>
    <row r="1916" spans="1:6" s="1486" customFormat="1">
      <c r="A1916" s="1561"/>
      <c r="B1916" s="1562"/>
      <c r="C1916" s="1563"/>
      <c r="D1916" s="1564"/>
      <c r="E1916" s="1565"/>
      <c r="F1916" s="1566"/>
    </row>
    <row r="1917" spans="1:6" s="1486" customFormat="1">
      <c r="A1917" s="1561"/>
      <c r="B1917" s="1562"/>
      <c r="C1917" s="1563"/>
      <c r="D1917" s="1564"/>
      <c r="E1917" s="1565"/>
      <c r="F1917" s="1566"/>
    </row>
    <row r="1918" spans="1:6" s="1486" customFormat="1">
      <c r="A1918" s="1561"/>
      <c r="B1918" s="1562"/>
      <c r="C1918" s="1563"/>
      <c r="D1918" s="1564"/>
      <c r="E1918" s="1565"/>
      <c r="F1918" s="1566"/>
    </row>
    <row r="1919" spans="1:6" s="1486" customFormat="1">
      <c r="A1919" s="1561"/>
      <c r="B1919" s="1562"/>
      <c r="C1919" s="1563"/>
      <c r="D1919" s="1564"/>
      <c r="E1919" s="1565"/>
      <c r="F1919" s="1566"/>
    </row>
    <row r="1920" spans="1:6" s="1486" customFormat="1">
      <c r="A1920" s="1561"/>
      <c r="B1920" s="1562"/>
      <c r="C1920" s="1563"/>
      <c r="D1920" s="1564"/>
      <c r="E1920" s="1565"/>
      <c r="F1920" s="1566"/>
    </row>
    <row r="1921" spans="1:6" s="1486" customFormat="1">
      <c r="A1921" s="1561"/>
      <c r="B1921" s="1562"/>
      <c r="C1921" s="1563"/>
      <c r="D1921" s="1564"/>
      <c r="E1921" s="1565"/>
      <c r="F1921" s="1566"/>
    </row>
    <row r="1922" spans="1:6" s="1486" customFormat="1">
      <c r="A1922" s="1561"/>
      <c r="B1922" s="1562"/>
      <c r="C1922" s="1563"/>
      <c r="D1922" s="1564"/>
      <c r="E1922" s="1565"/>
      <c r="F1922" s="1566"/>
    </row>
    <row r="1923" spans="1:6" s="1486" customFormat="1">
      <c r="A1923" s="1561"/>
      <c r="B1923" s="1562"/>
      <c r="C1923" s="1563"/>
      <c r="D1923" s="1564"/>
      <c r="E1923" s="1565"/>
      <c r="F1923" s="1566"/>
    </row>
    <row r="1924" spans="1:6" s="1486" customFormat="1">
      <c r="A1924" s="1561"/>
      <c r="B1924" s="1562"/>
      <c r="C1924" s="1563"/>
      <c r="D1924" s="1564"/>
      <c r="E1924" s="1565"/>
      <c r="F1924" s="1566"/>
    </row>
    <row r="1925" spans="1:6" s="1486" customFormat="1">
      <c r="A1925" s="1561"/>
      <c r="B1925" s="1562"/>
      <c r="C1925" s="1563"/>
      <c r="D1925" s="1564"/>
      <c r="E1925" s="1565"/>
      <c r="F1925" s="1566"/>
    </row>
    <row r="1926" spans="1:6" s="1486" customFormat="1">
      <c r="A1926" s="1561"/>
      <c r="B1926" s="1562"/>
      <c r="C1926" s="1563"/>
      <c r="D1926" s="1564"/>
      <c r="E1926" s="1565"/>
      <c r="F1926" s="1566"/>
    </row>
    <row r="1927" spans="1:6" s="1486" customFormat="1">
      <c r="A1927" s="1561"/>
      <c r="B1927" s="1562"/>
      <c r="C1927" s="1563"/>
      <c r="D1927" s="1564"/>
      <c r="E1927" s="1565"/>
      <c r="F1927" s="1566"/>
    </row>
    <row r="1928" spans="1:6" s="1486" customFormat="1">
      <c r="A1928" s="1561"/>
      <c r="B1928" s="1562"/>
      <c r="C1928" s="1563"/>
      <c r="D1928" s="1564"/>
      <c r="E1928" s="1565"/>
      <c r="F1928" s="1566"/>
    </row>
    <row r="1929" spans="1:6" s="1486" customFormat="1">
      <c r="A1929" s="1561"/>
      <c r="B1929" s="1562"/>
      <c r="C1929" s="1563"/>
      <c r="D1929" s="1564"/>
      <c r="E1929" s="1565"/>
      <c r="F1929" s="1566"/>
    </row>
    <row r="1930" spans="1:6" s="1486" customFormat="1">
      <c r="A1930" s="1561"/>
      <c r="B1930" s="1562"/>
      <c r="C1930" s="1563"/>
      <c r="D1930" s="1564"/>
      <c r="E1930" s="1565"/>
      <c r="F1930" s="1566"/>
    </row>
    <row r="1931" spans="1:6" s="1486" customFormat="1">
      <c r="A1931" s="1561"/>
      <c r="B1931" s="1562"/>
      <c r="C1931" s="1563"/>
      <c r="D1931" s="1564"/>
      <c r="E1931" s="1565"/>
      <c r="F1931" s="1566"/>
    </row>
    <row r="1932" spans="1:6" s="1486" customFormat="1">
      <c r="A1932" s="1561"/>
      <c r="B1932" s="1562"/>
      <c r="C1932" s="1563"/>
      <c r="D1932" s="1564"/>
      <c r="E1932" s="1565"/>
      <c r="F1932" s="1566"/>
    </row>
    <row r="1933" spans="1:6" s="1486" customFormat="1">
      <c r="A1933" s="1561"/>
      <c r="B1933" s="1562"/>
      <c r="C1933" s="1563"/>
      <c r="D1933" s="1564"/>
      <c r="E1933" s="1565"/>
      <c r="F1933" s="1566"/>
    </row>
    <row r="1934" spans="1:6" s="1486" customFormat="1">
      <c r="A1934" s="1561"/>
      <c r="B1934" s="1562"/>
      <c r="C1934" s="1563"/>
      <c r="D1934" s="1564"/>
      <c r="E1934" s="1565"/>
      <c r="F1934" s="1566"/>
    </row>
    <row r="1935" spans="1:6" s="1486" customFormat="1">
      <c r="A1935" s="1561"/>
      <c r="B1935" s="1562"/>
      <c r="C1935" s="1563"/>
      <c r="D1935" s="1564"/>
      <c r="E1935" s="1565"/>
      <c r="F1935" s="1566"/>
    </row>
    <row r="1936" spans="1:6" s="1486" customFormat="1">
      <c r="A1936" s="1561"/>
      <c r="B1936" s="1562"/>
      <c r="C1936" s="1563"/>
      <c r="D1936" s="1564"/>
      <c r="E1936" s="1565"/>
      <c r="F1936" s="1566"/>
    </row>
    <row r="1937" spans="1:6" s="1486" customFormat="1">
      <c r="A1937" s="1561"/>
      <c r="B1937" s="1562"/>
      <c r="C1937" s="1563"/>
      <c r="D1937" s="1564"/>
      <c r="E1937" s="1565"/>
      <c r="F1937" s="1566"/>
    </row>
    <row r="1938" spans="1:6" s="1486" customFormat="1">
      <c r="A1938" s="1561"/>
      <c r="B1938" s="1562"/>
      <c r="C1938" s="1563"/>
      <c r="D1938" s="1564"/>
      <c r="E1938" s="1565"/>
      <c r="F1938" s="1566"/>
    </row>
    <row r="1939" spans="1:6" s="1486" customFormat="1">
      <c r="A1939" s="1561"/>
      <c r="B1939" s="1562"/>
      <c r="C1939" s="1563"/>
      <c r="D1939" s="1564"/>
      <c r="E1939" s="1565"/>
      <c r="F1939" s="1566"/>
    </row>
    <row r="1940" spans="1:6" s="1486" customFormat="1">
      <c r="A1940" s="1561"/>
      <c r="B1940" s="1562"/>
      <c r="C1940" s="1563"/>
      <c r="D1940" s="1564"/>
      <c r="E1940" s="1565"/>
      <c r="F1940" s="1566"/>
    </row>
    <row r="1941" spans="1:6" s="1486" customFormat="1">
      <c r="A1941" s="1561"/>
      <c r="B1941" s="1562"/>
      <c r="C1941" s="1563"/>
      <c r="D1941" s="1564"/>
      <c r="E1941" s="1565"/>
      <c r="F1941" s="1566"/>
    </row>
    <row r="1942" spans="1:6" s="1486" customFormat="1">
      <c r="A1942" s="1561"/>
      <c r="B1942" s="1562"/>
      <c r="C1942" s="1563"/>
      <c r="D1942" s="1564"/>
      <c r="E1942" s="1565"/>
      <c r="F1942" s="1566"/>
    </row>
    <row r="1943" spans="1:6" s="1486" customFormat="1">
      <c r="A1943" s="1561"/>
      <c r="B1943" s="1562"/>
      <c r="C1943" s="1563"/>
      <c r="D1943" s="1564"/>
      <c r="E1943" s="1565"/>
      <c r="F1943" s="1566"/>
    </row>
    <row r="1944" spans="1:6" s="1486" customFormat="1">
      <c r="A1944" s="1561"/>
      <c r="B1944" s="1562"/>
      <c r="C1944" s="1563"/>
      <c r="D1944" s="1564"/>
      <c r="E1944" s="1565"/>
      <c r="F1944" s="1566"/>
    </row>
    <row r="1945" spans="1:6" s="1486" customFormat="1">
      <c r="A1945" s="1561"/>
      <c r="B1945" s="1562"/>
      <c r="C1945" s="1563"/>
      <c r="D1945" s="1564"/>
      <c r="E1945" s="1565"/>
      <c r="F1945" s="1566"/>
    </row>
    <row r="1946" spans="1:6" s="1486" customFormat="1">
      <c r="A1946" s="1561"/>
      <c r="B1946" s="1562"/>
      <c r="C1946" s="1563"/>
      <c r="D1946" s="1564"/>
      <c r="E1946" s="1565"/>
      <c r="F1946" s="1566"/>
    </row>
    <row r="1947" spans="1:6" s="1486" customFormat="1">
      <c r="A1947" s="1561"/>
      <c r="B1947" s="1562"/>
      <c r="C1947" s="1563"/>
      <c r="D1947" s="1564"/>
      <c r="E1947" s="1565"/>
      <c r="F1947" s="1566"/>
    </row>
    <row r="1948" spans="1:6" s="1486" customFormat="1">
      <c r="A1948" s="1561"/>
      <c r="B1948" s="1562"/>
      <c r="C1948" s="1563"/>
      <c r="D1948" s="1564"/>
      <c r="E1948" s="1565"/>
      <c r="F1948" s="1566"/>
    </row>
    <row r="1949" spans="1:6" s="1486" customFormat="1">
      <c r="A1949" s="1561"/>
      <c r="B1949" s="1562"/>
      <c r="C1949" s="1563"/>
      <c r="D1949" s="1564"/>
      <c r="E1949" s="1565"/>
      <c r="F1949" s="1566"/>
    </row>
    <row r="1950" spans="1:6" s="1486" customFormat="1">
      <c r="A1950" s="1561"/>
      <c r="B1950" s="1562"/>
      <c r="C1950" s="1563"/>
      <c r="D1950" s="1564"/>
      <c r="E1950" s="1565"/>
      <c r="F1950" s="1566"/>
    </row>
    <row r="1951" spans="1:6" s="1486" customFormat="1">
      <c r="A1951" s="1561"/>
      <c r="B1951" s="1562"/>
      <c r="C1951" s="1563"/>
      <c r="D1951" s="1564"/>
      <c r="E1951" s="1565"/>
      <c r="F1951" s="1566"/>
    </row>
    <row r="1952" spans="1:6" s="1486" customFormat="1">
      <c r="A1952" s="1561"/>
      <c r="B1952" s="1562"/>
      <c r="C1952" s="1563"/>
      <c r="D1952" s="1564"/>
      <c r="E1952" s="1565"/>
      <c r="F1952" s="1566"/>
    </row>
    <row r="1953" spans="1:6" s="1486" customFormat="1">
      <c r="A1953" s="1561"/>
      <c r="B1953" s="1562"/>
      <c r="C1953" s="1563"/>
      <c r="D1953" s="1564"/>
      <c r="E1953" s="1565"/>
      <c r="F1953" s="1566"/>
    </row>
    <row r="1954" spans="1:6" s="1486" customFormat="1">
      <c r="A1954" s="1561"/>
      <c r="B1954" s="1562"/>
      <c r="C1954" s="1563"/>
      <c r="D1954" s="1564"/>
      <c r="E1954" s="1565"/>
      <c r="F1954" s="1566"/>
    </row>
    <row r="1955" spans="1:6" s="1486" customFormat="1">
      <c r="A1955" s="1561"/>
      <c r="B1955" s="1562"/>
      <c r="C1955" s="1563"/>
      <c r="D1955" s="1564"/>
      <c r="E1955" s="1565"/>
      <c r="F1955" s="1566"/>
    </row>
    <row r="1956" spans="1:6" s="1486" customFormat="1">
      <c r="A1956" s="1561"/>
      <c r="B1956" s="1562"/>
      <c r="C1956" s="1563"/>
      <c r="D1956" s="1564"/>
      <c r="E1956" s="1565"/>
      <c r="F1956" s="1566"/>
    </row>
    <row r="1957" spans="1:6" s="1486" customFormat="1">
      <c r="A1957" s="1561"/>
      <c r="B1957" s="1562"/>
      <c r="C1957" s="1563"/>
      <c r="D1957" s="1564"/>
      <c r="E1957" s="1565"/>
      <c r="F1957" s="1566"/>
    </row>
    <row r="1958" spans="1:6" s="1486" customFormat="1">
      <c r="A1958" s="1561"/>
      <c r="B1958" s="1562"/>
      <c r="C1958" s="1563"/>
      <c r="D1958" s="1564"/>
      <c r="E1958" s="1565"/>
      <c r="F1958" s="1566"/>
    </row>
    <row r="1959" spans="1:6" s="1486" customFormat="1">
      <c r="A1959" s="1561"/>
      <c r="B1959" s="1562"/>
      <c r="C1959" s="1563"/>
      <c r="D1959" s="1564"/>
      <c r="E1959" s="1565"/>
      <c r="F1959" s="1566"/>
    </row>
    <row r="1960" spans="1:6" s="1486" customFormat="1">
      <c r="A1960" s="1561"/>
      <c r="B1960" s="1562"/>
      <c r="C1960" s="1563"/>
      <c r="D1960" s="1564"/>
      <c r="E1960" s="1565"/>
      <c r="F1960" s="1566"/>
    </row>
    <row r="1961" spans="1:6" s="1486" customFormat="1">
      <c r="A1961" s="1561"/>
      <c r="B1961" s="1562"/>
      <c r="C1961" s="1563"/>
      <c r="D1961" s="1564"/>
      <c r="E1961" s="1565"/>
      <c r="F1961" s="1566"/>
    </row>
    <row r="1962" spans="1:6" s="1486" customFormat="1">
      <c r="A1962" s="1561"/>
      <c r="B1962" s="1562"/>
      <c r="C1962" s="1563"/>
      <c r="D1962" s="1564"/>
      <c r="E1962" s="1565"/>
      <c r="F1962" s="1566"/>
    </row>
    <row r="1963" spans="1:6" s="1486" customFormat="1">
      <c r="A1963" s="1561"/>
      <c r="B1963" s="1562"/>
      <c r="C1963" s="1563"/>
      <c r="D1963" s="1564"/>
      <c r="E1963" s="1565"/>
      <c r="F1963" s="1566"/>
    </row>
    <row r="1964" spans="1:6" s="1486" customFormat="1">
      <c r="A1964" s="1561"/>
      <c r="B1964" s="1562"/>
      <c r="C1964" s="1563"/>
      <c r="D1964" s="1564"/>
      <c r="E1964" s="1565"/>
      <c r="F1964" s="1566"/>
    </row>
    <row r="1965" spans="1:6" s="1486" customFormat="1">
      <c r="A1965" s="1561"/>
      <c r="B1965" s="1562"/>
      <c r="C1965" s="1563"/>
      <c r="D1965" s="1564"/>
      <c r="E1965" s="1565"/>
      <c r="F1965" s="1566"/>
    </row>
    <row r="1966" spans="1:6" s="1486" customFormat="1">
      <c r="A1966" s="1561"/>
      <c r="B1966" s="1562"/>
      <c r="C1966" s="1563"/>
      <c r="D1966" s="1564"/>
      <c r="E1966" s="1565"/>
      <c r="F1966" s="1566"/>
    </row>
    <row r="1967" spans="1:6" s="1486" customFormat="1">
      <c r="A1967" s="1561"/>
      <c r="B1967" s="1562"/>
      <c r="C1967" s="1563"/>
      <c r="D1967" s="1564"/>
      <c r="E1967" s="1565"/>
      <c r="F1967" s="1566"/>
    </row>
    <row r="1968" spans="1:6" s="1486" customFormat="1">
      <c r="A1968" s="1561"/>
      <c r="B1968" s="1562"/>
      <c r="C1968" s="1563"/>
      <c r="D1968" s="1564"/>
      <c r="E1968" s="1565"/>
      <c r="F1968" s="1566"/>
    </row>
    <row r="1969" spans="1:6" s="1486" customFormat="1">
      <c r="A1969" s="1561"/>
      <c r="B1969" s="1562"/>
      <c r="C1969" s="1563"/>
      <c r="D1969" s="1564"/>
      <c r="E1969" s="1565"/>
      <c r="F1969" s="1566"/>
    </row>
    <row r="1970" spans="1:6" s="1486" customFormat="1">
      <c r="A1970" s="1561"/>
      <c r="B1970" s="1562"/>
      <c r="C1970" s="1563"/>
      <c r="D1970" s="1564"/>
      <c r="E1970" s="1565"/>
      <c r="F1970" s="1566"/>
    </row>
    <row r="1971" spans="1:6" s="1486" customFormat="1">
      <c r="A1971" s="1561"/>
      <c r="B1971" s="1562"/>
      <c r="C1971" s="1563"/>
      <c r="D1971" s="1564"/>
      <c r="E1971" s="1565"/>
      <c r="F1971" s="1566"/>
    </row>
    <row r="1972" spans="1:6" s="1486" customFormat="1">
      <c r="A1972" s="1561"/>
      <c r="B1972" s="1562"/>
      <c r="C1972" s="1563"/>
      <c r="D1972" s="1564"/>
      <c r="E1972" s="1565"/>
      <c r="F1972" s="1566"/>
    </row>
    <row r="1973" spans="1:6" s="1486" customFormat="1">
      <c r="A1973" s="1561"/>
      <c r="B1973" s="1562"/>
      <c r="C1973" s="1563"/>
      <c r="D1973" s="1564"/>
      <c r="E1973" s="1565"/>
      <c r="F1973" s="1566"/>
    </row>
    <row r="1974" spans="1:6" s="1486" customFormat="1">
      <c r="A1974" s="1561"/>
      <c r="B1974" s="1562"/>
      <c r="C1974" s="1563"/>
      <c r="D1974" s="1564"/>
      <c r="E1974" s="1565"/>
      <c r="F1974" s="1566"/>
    </row>
    <row r="1975" spans="1:6" s="1486" customFormat="1">
      <c r="A1975" s="1561"/>
      <c r="B1975" s="1562"/>
      <c r="C1975" s="1563"/>
      <c r="D1975" s="1564"/>
      <c r="E1975" s="1565"/>
      <c r="F1975" s="1566"/>
    </row>
    <row r="1976" spans="1:6" s="1486" customFormat="1">
      <c r="A1976" s="1561"/>
      <c r="B1976" s="1562"/>
      <c r="C1976" s="1563"/>
      <c r="D1976" s="1564"/>
      <c r="E1976" s="1565"/>
      <c r="F1976" s="1566"/>
    </row>
    <row r="1977" spans="1:6" s="1486" customFormat="1">
      <c r="A1977" s="1561"/>
      <c r="B1977" s="1562"/>
      <c r="C1977" s="1563"/>
      <c r="D1977" s="1564"/>
      <c r="E1977" s="1565"/>
      <c r="F1977" s="1566"/>
    </row>
    <row r="1978" spans="1:6" s="1486" customFormat="1">
      <c r="A1978" s="1561"/>
      <c r="B1978" s="1562"/>
      <c r="C1978" s="1563"/>
      <c r="D1978" s="1564"/>
      <c r="E1978" s="1565"/>
      <c r="F1978" s="1566"/>
    </row>
    <row r="1979" spans="1:6" s="1486" customFormat="1">
      <c r="A1979" s="1561"/>
      <c r="B1979" s="1562"/>
      <c r="C1979" s="1563"/>
      <c r="D1979" s="1564"/>
      <c r="E1979" s="1565"/>
      <c r="F1979" s="1566"/>
    </row>
    <row r="1980" spans="1:6" s="1486" customFormat="1">
      <c r="A1980" s="1561"/>
      <c r="B1980" s="1562"/>
      <c r="C1980" s="1563"/>
      <c r="D1980" s="1564"/>
      <c r="E1980" s="1565"/>
      <c r="F1980" s="1566"/>
    </row>
    <row r="1981" spans="1:6" s="1486" customFormat="1">
      <c r="A1981" s="1561"/>
      <c r="B1981" s="1562"/>
      <c r="C1981" s="1563"/>
      <c r="D1981" s="1564"/>
      <c r="E1981" s="1565"/>
      <c r="F1981" s="1566"/>
    </row>
    <row r="1982" spans="1:6" s="1486" customFormat="1">
      <c r="A1982" s="1561"/>
      <c r="B1982" s="1562"/>
      <c r="C1982" s="1563"/>
      <c r="D1982" s="1564"/>
      <c r="E1982" s="1565"/>
      <c r="F1982" s="1566"/>
    </row>
    <row r="1983" spans="1:6" s="1486" customFormat="1">
      <c r="A1983" s="1561"/>
      <c r="B1983" s="1562"/>
      <c r="C1983" s="1563"/>
      <c r="D1983" s="1564"/>
      <c r="E1983" s="1565"/>
      <c r="F1983" s="1566"/>
    </row>
    <row r="1984" spans="1:6" s="1486" customFormat="1">
      <c r="A1984" s="1561"/>
      <c r="B1984" s="1562"/>
      <c r="C1984" s="1563"/>
      <c r="D1984" s="1564"/>
      <c r="E1984" s="1565"/>
      <c r="F1984" s="1566"/>
    </row>
    <row r="1985" spans="1:6" s="1486" customFormat="1">
      <c r="A1985" s="1561"/>
      <c r="B1985" s="1562"/>
      <c r="C1985" s="1563"/>
      <c r="D1985" s="1564"/>
      <c r="E1985" s="1565"/>
      <c r="F1985" s="1566"/>
    </row>
    <row r="1986" spans="1:6" s="1486" customFormat="1">
      <c r="A1986" s="1561"/>
      <c r="B1986" s="1562"/>
      <c r="C1986" s="1563"/>
      <c r="D1986" s="1564"/>
      <c r="E1986" s="1565"/>
      <c r="F1986" s="1566"/>
    </row>
    <row r="1987" spans="1:6" s="1486" customFormat="1">
      <c r="A1987" s="1561"/>
      <c r="B1987" s="1562"/>
      <c r="C1987" s="1563"/>
      <c r="D1987" s="1564"/>
      <c r="E1987" s="1565"/>
      <c r="F1987" s="1566"/>
    </row>
    <row r="1988" spans="1:6" s="1486" customFormat="1">
      <c r="A1988" s="1561"/>
      <c r="B1988" s="1562"/>
      <c r="C1988" s="1563"/>
      <c r="D1988" s="1564"/>
      <c r="E1988" s="1565"/>
      <c r="F1988" s="1566"/>
    </row>
    <row r="1989" spans="1:6" s="1486" customFormat="1">
      <c r="A1989" s="1561"/>
      <c r="B1989" s="1562"/>
      <c r="C1989" s="1563"/>
      <c r="D1989" s="1564"/>
      <c r="E1989" s="1565"/>
      <c r="F1989" s="1566"/>
    </row>
    <row r="1990" spans="1:6" s="1486" customFormat="1">
      <c r="A1990" s="1561"/>
      <c r="B1990" s="1562"/>
      <c r="C1990" s="1563"/>
      <c r="D1990" s="1564"/>
      <c r="E1990" s="1565"/>
      <c r="F1990" s="1566"/>
    </row>
    <row r="1991" spans="1:6" s="1486" customFormat="1">
      <c r="A1991" s="1561"/>
      <c r="B1991" s="1562"/>
      <c r="C1991" s="1563"/>
      <c r="D1991" s="1564"/>
      <c r="E1991" s="1565"/>
      <c r="F1991" s="1566"/>
    </row>
    <row r="1992" spans="1:6" s="1486" customFormat="1">
      <c r="A1992" s="1561"/>
      <c r="B1992" s="1562"/>
      <c r="C1992" s="1563"/>
      <c r="D1992" s="1564"/>
      <c r="E1992" s="1565"/>
      <c r="F1992" s="1566"/>
    </row>
    <row r="1993" spans="1:6" s="1486" customFormat="1">
      <c r="A1993" s="1561"/>
      <c r="B1993" s="1562"/>
      <c r="C1993" s="1563"/>
      <c r="D1993" s="1564"/>
      <c r="E1993" s="1565"/>
      <c r="F1993" s="1566"/>
    </row>
    <row r="1994" spans="1:6" s="1486" customFormat="1">
      <c r="A1994" s="1561"/>
      <c r="B1994" s="1562"/>
      <c r="C1994" s="1563"/>
      <c r="D1994" s="1564"/>
      <c r="E1994" s="1565"/>
      <c r="F1994" s="1566"/>
    </row>
    <row r="1995" spans="1:6" s="1486" customFormat="1">
      <c r="A1995" s="1561"/>
      <c r="B1995" s="1562"/>
      <c r="C1995" s="1563"/>
      <c r="D1995" s="1564"/>
      <c r="E1995" s="1565"/>
      <c r="F1995" s="1566"/>
    </row>
    <row r="1996" spans="1:6" s="1486" customFormat="1">
      <c r="A1996" s="1561"/>
      <c r="B1996" s="1562"/>
      <c r="C1996" s="1563"/>
      <c r="D1996" s="1564"/>
      <c r="E1996" s="1565"/>
      <c r="F1996" s="1566"/>
    </row>
    <row r="1997" spans="1:6" s="1486" customFormat="1">
      <c r="A1997" s="1561"/>
      <c r="B1997" s="1562"/>
      <c r="C1997" s="1563"/>
      <c r="D1997" s="1564"/>
      <c r="E1997" s="1565"/>
      <c r="F1997" s="1566"/>
    </row>
    <row r="1998" spans="1:6" s="1486" customFormat="1">
      <c r="A1998" s="1561"/>
      <c r="B1998" s="1562"/>
      <c r="C1998" s="1563"/>
      <c r="D1998" s="1564"/>
      <c r="E1998" s="1565"/>
      <c r="F1998" s="1566"/>
    </row>
    <row r="1999" spans="1:6" s="1486" customFormat="1">
      <c r="A1999" s="1561"/>
      <c r="B1999" s="1562"/>
      <c r="C1999" s="1563"/>
      <c r="D1999" s="1564"/>
      <c r="E1999" s="1565"/>
      <c r="F1999" s="1566"/>
    </row>
    <row r="2000" spans="1:6" s="1486" customFormat="1">
      <c r="A2000" s="1561"/>
      <c r="B2000" s="1562"/>
      <c r="C2000" s="1563"/>
      <c r="D2000" s="1564"/>
      <c r="E2000" s="1565"/>
      <c r="F2000" s="1566"/>
    </row>
    <row r="2001" spans="1:6" s="1486" customFormat="1">
      <c r="A2001" s="1561"/>
      <c r="B2001" s="1562"/>
      <c r="C2001" s="1563"/>
      <c r="D2001" s="1564"/>
      <c r="E2001" s="1565"/>
      <c r="F2001" s="1566"/>
    </row>
    <row r="2002" spans="1:6" s="1486" customFormat="1">
      <c r="A2002" s="1561"/>
      <c r="B2002" s="1562"/>
      <c r="C2002" s="1563"/>
      <c r="D2002" s="1564"/>
      <c r="E2002" s="1565"/>
      <c r="F2002" s="1566"/>
    </row>
    <row r="2003" spans="1:6" s="1486" customFormat="1">
      <c r="A2003" s="1561"/>
      <c r="B2003" s="1562"/>
      <c r="C2003" s="1563"/>
      <c r="D2003" s="1564"/>
      <c r="E2003" s="1565"/>
      <c r="F2003" s="1566"/>
    </row>
    <row r="2004" spans="1:6" s="1486" customFormat="1">
      <c r="A2004" s="1561"/>
      <c r="B2004" s="1562"/>
      <c r="C2004" s="1563"/>
      <c r="D2004" s="1564"/>
      <c r="E2004" s="1565"/>
      <c r="F2004" s="1566"/>
    </row>
    <row r="2005" spans="1:6" s="1486" customFormat="1">
      <c r="A2005" s="1561"/>
      <c r="B2005" s="1562"/>
      <c r="C2005" s="1563"/>
      <c r="D2005" s="1564"/>
      <c r="E2005" s="1565"/>
      <c r="F2005" s="1566"/>
    </row>
    <row r="2006" spans="1:6" s="1486" customFormat="1">
      <c r="A2006" s="1561"/>
      <c r="B2006" s="1562"/>
      <c r="C2006" s="1563"/>
      <c r="D2006" s="1564"/>
      <c r="E2006" s="1565"/>
      <c r="F2006" s="1566"/>
    </row>
    <row r="2007" spans="1:6" s="1486" customFormat="1">
      <c r="A2007" s="1561"/>
      <c r="B2007" s="1562"/>
      <c r="C2007" s="1563"/>
      <c r="D2007" s="1564"/>
      <c r="E2007" s="1565"/>
      <c r="F2007" s="1566"/>
    </row>
    <row r="2008" spans="1:6" s="1486" customFormat="1">
      <c r="A2008" s="1561"/>
      <c r="B2008" s="1562"/>
      <c r="C2008" s="1563"/>
      <c r="D2008" s="1564"/>
      <c r="E2008" s="1565"/>
      <c r="F2008" s="1566"/>
    </row>
    <row r="2009" spans="1:6" s="1486" customFormat="1">
      <c r="A2009" s="1561"/>
      <c r="B2009" s="1562"/>
      <c r="C2009" s="1563"/>
      <c r="D2009" s="1564"/>
      <c r="E2009" s="1565"/>
      <c r="F2009" s="1566"/>
    </row>
    <row r="2010" spans="1:6" s="1486" customFormat="1">
      <c r="A2010" s="1561"/>
      <c r="B2010" s="1562"/>
      <c r="C2010" s="1563"/>
      <c r="D2010" s="1564"/>
      <c r="E2010" s="1565"/>
      <c r="F2010" s="1566"/>
    </row>
    <row r="2011" spans="1:6" s="1486" customFormat="1">
      <c r="A2011" s="1561"/>
      <c r="B2011" s="1562"/>
      <c r="C2011" s="1563"/>
      <c r="D2011" s="1564"/>
      <c r="E2011" s="1565"/>
      <c r="F2011" s="1566"/>
    </row>
    <row r="2012" spans="1:6" s="1486" customFormat="1">
      <c r="A2012" s="1561"/>
      <c r="B2012" s="1562"/>
      <c r="C2012" s="1563"/>
      <c r="D2012" s="1564"/>
      <c r="E2012" s="1565"/>
      <c r="F2012" s="1566"/>
    </row>
    <row r="2013" spans="1:6" s="1486" customFormat="1">
      <c r="A2013" s="1561"/>
      <c r="B2013" s="1562"/>
      <c r="C2013" s="1563"/>
      <c r="D2013" s="1564"/>
      <c r="E2013" s="1565"/>
      <c r="F2013" s="1566"/>
    </row>
    <row r="2014" spans="1:6" s="1486" customFormat="1">
      <c r="A2014" s="1561"/>
      <c r="B2014" s="1562"/>
      <c r="C2014" s="1563"/>
      <c r="D2014" s="1564"/>
      <c r="E2014" s="1565"/>
      <c r="F2014" s="1566"/>
    </row>
    <row r="2015" spans="1:6" s="1486" customFormat="1">
      <c r="A2015" s="1561"/>
      <c r="B2015" s="1562"/>
      <c r="C2015" s="1563"/>
      <c r="D2015" s="1564"/>
      <c r="E2015" s="1565"/>
      <c r="F2015" s="1566"/>
    </row>
    <row r="2016" spans="1:6" s="1486" customFormat="1">
      <c r="A2016" s="1561"/>
      <c r="B2016" s="1562"/>
      <c r="C2016" s="1563"/>
      <c r="D2016" s="1564"/>
      <c r="E2016" s="1565"/>
      <c r="F2016" s="1566"/>
    </row>
    <row r="2017" spans="1:6" s="1486" customFormat="1">
      <c r="A2017" s="1561"/>
      <c r="B2017" s="1562"/>
      <c r="C2017" s="1563"/>
      <c r="D2017" s="1564"/>
      <c r="E2017" s="1565"/>
      <c r="F2017" s="1566"/>
    </row>
    <row r="2018" spans="1:6" s="1486" customFormat="1">
      <c r="A2018" s="1561"/>
      <c r="B2018" s="1562"/>
      <c r="C2018" s="1563"/>
      <c r="D2018" s="1564"/>
      <c r="E2018" s="1565"/>
      <c r="F2018" s="1566"/>
    </row>
    <row r="2019" spans="1:6" s="1486" customFormat="1">
      <c r="A2019" s="1561"/>
      <c r="B2019" s="1562"/>
      <c r="C2019" s="1563"/>
      <c r="D2019" s="1564"/>
      <c r="E2019" s="1565"/>
      <c r="F2019" s="1566"/>
    </row>
    <row r="2020" spans="1:6" s="1486" customFormat="1">
      <c r="A2020" s="1561"/>
      <c r="B2020" s="1562"/>
      <c r="C2020" s="1563"/>
      <c r="D2020" s="1564"/>
      <c r="E2020" s="1565"/>
      <c r="F2020" s="1566"/>
    </row>
    <row r="2021" spans="1:6" s="1486" customFormat="1">
      <c r="A2021" s="1561"/>
      <c r="B2021" s="1562"/>
      <c r="C2021" s="1563"/>
      <c r="D2021" s="1564"/>
      <c r="E2021" s="1565"/>
      <c r="F2021" s="1566"/>
    </row>
    <row r="2022" spans="1:6" s="1486" customFormat="1">
      <c r="A2022" s="1561"/>
      <c r="B2022" s="1562"/>
      <c r="C2022" s="1563"/>
      <c r="D2022" s="1564"/>
      <c r="E2022" s="1565"/>
      <c r="F2022" s="1566"/>
    </row>
    <row r="2023" spans="1:6" s="1486" customFormat="1">
      <c r="A2023" s="1561"/>
      <c r="B2023" s="1562"/>
      <c r="C2023" s="1563"/>
      <c r="D2023" s="1564"/>
      <c r="E2023" s="1565"/>
      <c r="F2023" s="1566"/>
    </row>
    <row r="2024" spans="1:6" s="1486" customFormat="1">
      <c r="A2024" s="1561"/>
      <c r="B2024" s="1562"/>
      <c r="C2024" s="1563"/>
      <c r="D2024" s="1564"/>
      <c r="E2024" s="1565"/>
      <c r="F2024" s="1566"/>
    </row>
    <row r="2025" spans="1:6" s="1486" customFormat="1">
      <c r="A2025" s="1561"/>
      <c r="B2025" s="1562"/>
      <c r="C2025" s="1563"/>
      <c r="D2025" s="1564"/>
      <c r="E2025" s="1565"/>
      <c r="F2025" s="1566"/>
    </row>
    <row r="2026" spans="1:6" s="1486" customFormat="1">
      <c r="A2026" s="1561"/>
      <c r="B2026" s="1562"/>
      <c r="C2026" s="1563"/>
      <c r="D2026" s="1564"/>
      <c r="E2026" s="1565"/>
      <c r="F2026" s="1566"/>
    </row>
    <row r="2027" spans="1:6" s="1486" customFormat="1">
      <c r="A2027" s="1561"/>
      <c r="B2027" s="1562"/>
      <c r="C2027" s="1563"/>
      <c r="D2027" s="1564"/>
      <c r="E2027" s="1565"/>
      <c r="F2027" s="1566"/>
    </row>
    <row r="2028" spans="1:6" s="1486" customFormat="1">
      <c r="A2028" s="1561"/>
      <c r="B2028" s="1562"/>
      <c r="C2028" s="1563"/>
      <c r="D2028" s="1564"/>
      <c r="E2028" s="1565"/>
      <c r="F2028" s="1566"/>
    </row>
    <row r="2029" spans="1:6" s="1486" customFormat="1">
      <c r="A2029" s="1561"/>
      <c r="B2029" s="1562"/>
      <c r="C2029" s="1563"/>
      <c r="D2029" s="1564"/>
      <c r="E2029" s="1565"/>
      <c r="F2029" s="1566"/>
    </row>
    <row r="2030" spans="1:6" s="1486" customFormat="1">
      <c r="A2030" s="1561"/>
      <c r="B2030" s="1562"/>
      <c r="C2030" s="1563"/>
      <c r="D2030" s="1564"/>
      <c r="E2030" s="1565"/>
      <c r="F2030" s="1566"/>
    </row>
    <row r="2031" spans="1:6" s="1486" customFormat="1">
      <c r="A2031" s="1561"/>
      <c r="B2031" s="1562"/>
      <c r="C2031" s="1563"/>
      <c r="D2031" s="1564"/>
      <c r="E2031" s="1565"/>
      <c r="F2031" s="1566"/>
    </row>
    <row r="2032" spans="1:6" s="1486" customFormat="1">
      <c r="A2032" s="1561"/>
      <c r="B2032" s="1562"/>
      <c r="C2032" s="1563"/>
      <c r="D2032" s="1564"/>
      <c r="E2032" s="1565"/>
      <c r="F2032" s="1566"/>
    </row>
    <row r="2033" spans="1:6" s="1486" customFormat="1">
      <c r="A2033" s="1561"/>
      <c r="B2033" s="1562"/>
      <c r="C2033" s="1563"/>
      <c r="D2033" s="1564"/>
      <c r="E2033" s="1565"/>
      <c r="F2033" s="1566"/>
    </row>
    <row r="2034" spans="1:6" s="1486" customFormat="1">
      <c r="A2034" s="1561"/>
      <c r="B2034" s="1562"/>
      <c r="C2034" s="1563"/>
      <c r="D2034" s="1564"/>
      <c r="E2034" s="1565"/>
      <c r="F2034" s="1566"/>
    </row>
    <row r="2035" spans="1:6" s="1486" customFormat="1">
      <c r="A2035" s="1561"/>
      <c r="B2035" s="1562"/>
      <c r="C2035" s="1563"/>
      <c r="D2035" s="1564"/>
      <c r="E2035" s="1565"/>
      <c r="F2035" s="1566"/>
    </row>
    <row r="2036" spans="1:6" s="1486" customFormat="1">
      <c r="A2036" s="1561"/>
      <c r="B2036" s="1562"/>
      <c r="C2036" s="1563"/>
      <c r="D2036" s="1564"/>
      <c r="E2036" s="1565"/>
      <c r="F2036" s="1566"/>
    </row>
    <row r="2037" spans="1:6" s="1486" customFormat="1">
      <c r="A2037" s="1561"/>
      <c r="B2037" s="1562"/>
      <c r="C2037" s="1563"/>
      <c r="D2037" s="1564"/>
      <c r="E2037" s="1565"/>
      <c r="F2037" s="1566"/>
    </row>
    <row r="2038" spans="1:6" s="1486" customFormat="1">
      <c r="A2038" s="1561"/>
      <c r="B2038" s="1562"/>
      <c r="C2038" s="1563"/>
      <c r="D2038" s="1564"/>
      <c r="E2038" s="1565"/>
      <c r="F2038" s="1566"/>
    </row>
    <row r="2039" spans="1:6" s="1486" customFormat="1">
      <c r="A2039" s="1561"/>
      <c r="B2039" s="1562"/>
      <c r="C2039" s="1563"/>
      <c r="D2039" s="1564"/>
      <c r="E2039" s="1565"/>
      <c r="F2039" s="1566"/>
    </row>
    <row r="2040" spans="1:6" s="1486" customFormat="1">
      <c r="A2040" s="1561"/>
      <c r="B2040" s="1562"/>
      <c r="C2040" s="1563"/>
      <c r="D2040" s="1564"/>
      <c r="E2040" s="1565"/>
      <c r="F2040" s="1566"/>
    </row>
    <row r="2041" spans="1:6" s="1486" customFormat="1">
      <c r="A2041" s="1561"/>
      <c r="B2041" s="1562"/>
      <c r="C2041" s="1563"/>
      <c r="D2041" s="1564"/>
      <c r="E2041" s="1565"/>
      <c r="F2041" s="1566"/>
    </row>
    <row r="2042" spans="1:6" s="1486" customFormat="1">
      <c r="A2042" s="1561"/>
      <c r="B2042" s="1562"/>
      <c r="C2042" s="1563"/>
      <c r="D2042" s="1564"/>
      <c r="E2042" s="1565"/>
      <c r="F2042" s="1566"/>
    </row>
    <row r="2043" spans="1:6" s="1486" customFormat="1">
      <c r="A2043" s="1561"/>
      <c r="B2043" s="1562"/>
      <c r="C2043" s="1563"/>
      <c r="D2043" s="1564"/>
      <c r="E2043" s="1565"/>
      <c r="F2043" s="1566"/>
    </row>
    <row r="2044" spans="1:6" s="1486" customFormat="1">
      <c r="A2044" s="1561"/>
      <c r="B2044" s="1562"/>
      <c r="C2044" s="1563"/>
      <c r="D2044" s="1564"/>
      <c r="E2044" s="1565"/>
      <c r="F2044" s="1566"/>
    </row>
    <row r="2045" spans="1:6" s="1486" customFormat="1">
      <c r="A2045" s="1561"/>
      <c r="B2045" s="1562"/>
      <c r="C2045" s="1563"/>
      <c r="D2045" s="1564"/>
      <c r="E2045" s="1565"/>
      <c r="F2045" s="1566"/>
    </row>
    <row r="2046" spans="1:6" s="1486" customFormat="1">
      <c r="A2046" s="1561"/>
      <c r="B2046" s="1562"/>
      <c r="C2046" s="1563"/>
      <c r="D2046" s="1564"/>
      <c r="E2046" s="1565"/>
      <c r="F2046" s="1566"/>
    </row>
    <row r="2047" spans="1:6" s="1486" customFormat="1">
      <c r="A2047" s="1561"/>
      <c r="B2047" s="1562"/>
      <c r="C2047" s="1563"/>
      <c r="D2047" s="1564"/>
      <c r="E2047" s="1565"/>
      <c r="F2047" s="1566"/>
    </row>
    <row r="2048" spans="1:6" s="1486" customFormat="1">
      <c r="A2048" s="1561"/>
      <c r="B2048" s="1562"/>
      <c r="C2048" s="1563"/>
      <c r="D2048" s="1564"/>
      <c r="E2048" s="1565"/>
      <c r="F2048" s="1566"/>
    </row>
    <row r="2049" spans="1:6" s="1486" customFormat="1">
      <c r="A2049" s="1561"/>
      <c r="B2049" s="1562"/>
      <c r="C2049" s="1563"/>
      <c r="D2049" s="1564"/>
      <c r="E2049" s="1565"/>
      <c r="F2049" s="1566"/>
    </row>
    <row r="2050" spans="1:6" s="1486" customFormat="1">
      <c r="A2050" s="1561"/>
      <c r="B2050" s="1562"/>
      <c r="C2050" s="1563"/>
      <c r="D2050" s="1564"/>
      <c r="E2050" s="1565"/>
      <c r="F2050" s="1566"/>
    </row>
    <row r="2051" spans="1:6" s="1486" customFormat="1">
      <c r="A2051" s="1561"/>
      <c r="B2051" s="1562"/>
      <c r="C2051" s="1563"/>
      <c r="D2051" s="1564"/>
      <c r="E2051" s="1565"/>
      <c r="F2051" s="1566"/>
    </row>
    <row r="2052" spans="1:6" s="1486" customFormat="1">
      <c r="A2052" s="1561"/>
      <c r="B2052" s="1562"/>
      <c r="C2052" s="1563"/>
      <c r="D2052" s="1564"/>
      <c r="E2052" s="1565"/>
      <c r="F2052" s="1566"/>
    </row>
    <row r="2053" spans="1:6" s="1486" customFormat="1">
      <c r="A2053" s="1561"/>
      <c r="B2053" s="1562"/>
      <c r="C2053" s="1563"/>
      <c r="D2053" s="1564"/>
      <c r="E2053" s="1565"/>
      <c r="F2053" s="1566"/>
    </row>
    <row r="2054" spans="1:6" s="1486" customFormat="1">
      <c r="A2054" s="1561"/>
      <c r="B2054" s="1562"/>
      <c r="C2054" s="1563"/>
      <c r="D2054" s="1564"/>
      <c r="E2054" s="1565"/>
      <c r="F2054" s="1566"/>
    </row>
    <row r="2055" spans="1:6" s="1486" customFormat="1">
      <c r="A2055" s="1561"/>
      <c r="B2055" s="1562"/>
      <c r="C2055" s="1563"/>
      <c r="D2055" s="1564"/>
      <c r="E2055" s="1565"/>
      <c r="F2055" s="1566"/>
    </row>
    <row r="2056" spans="1:6" s="1486" customFormat="1">
      <c r="A2056" s="1561"/>
      <c r="B2056" s="1562"/>
      <c r="C2056" s="1563"/>
      <c r="D2056" s="1564"/>
      <c r="E2056" s="1565"/>
      <c r="F2056" s="1566"/>
    </row>
    <row r="2057" spans="1:6" s="1486" customFormat="1">
      <c r="A2057" s="1561"/>
      <c r="B2057" s="1562"/>
      <c r="C2057" s="1563"/>
      <c r="D2057" s="1564"/>
      <c r="E2057" s="1565"/>
      <c r="F2057" s="1566"/>
    </row>
    <row r="2058" spans="1:6" s="1486" customFormat="1">
      <c r="A2058" s="1561"/>
      <c r="B2058" s="1562"/>
      <c r="C2058" s="1563"/>
      <c r="D2058" s="1564"/>
      <c r="E2058" s="1565"/>
      <c r="F2058" s="1566"/>
    </row>
    <row r="2059" spans="1:6" s="1486" customFormat="1">
      <c r="A2059" s="1561"/>
      <c r="B2059" s="1562"/>
      <c r="C2059" s="1563"/>
      <c r="D2059" s="1564"/>
      <c r="E2059" s="1565"/>
      <c r="F2059" s="1566"/>
    </row>
    <row r="2060" spans="1:6" s="1486" customFormat="1">
      <c r="A2060" s="1561"/>
      <c r="B2060" s="1562"/>
      <c r="C2060" s="1563"/>
      <c r="D2060" s="1564"/>
      <c r="E2060" s="1565"/>
      <c r="F2060" s="1566"/>
    </row>
    <row r="2061" spans="1:6" s="1486" customFormat="1">
      <c r="A2061" s="1561"/>
      <c r="B2061" s="1562"/>
      <c r="C2061" s="1563"/>
      <c r="D2061" s="1564"/>
      <c r="E2061" s="1565"/>
      <c r="F2061" s="1566"/>
    </row>
    <row r="2062" spans="1:6" s="1486" customFormat="1">
      <c r="A2062" s="1561"/>
      <c r="B2062" s="1562"/>
      <c r="C2062" s="1563"/>
      <c r="D2062" s="1564"/>
      <c r="E2062" s="1565"/>
      <c r="F2062" s="1566"/>
    </row>
    <row r="2063" spans="1:6" s="1486" customFormat="1">
      <c r="A2063" s="1561"/>
      <c r="B2063" s="1562"/>
      <c r="C2063" s="1563"/>
      <c r="D2063" s="1564"/>
      <c r="E2063" s="1565"/>
      <c r="F2063" s="1566"/>
    </row>
    <row r="2064" spans="1:6" s="1486" customFormat="1">
      <c r="A2064" s="1561"/>
      <c r="B2064" s="1562"/>
      <c r="C2064" s="1563"/>
      <c r="D2064" s="1564"/>
      <c r="E2064" s="1565"/>
      <c r="F2064" s="1566"/>
    </row>
    <row r="2065" spans="1:6" s="1486" customFormat="1">
      <c r="A2065" s="1561"/>
      <c r="B2065" s="1562"/>
      <c r="C2065" s="1563"/>
      <c r="D2065" s="1564"/>
      <c r="E2065" s="1565"/>
      <c r="F2065" s="1566"/>
    </row>
    <row r="2066" spans="1:6" s="1486" customFormat="1">
      <c r="A2066" s="1561"/>
      <c r="B2066" s="1562"/>
      <c r="C2066" s="1563"/>
      <c r="D2066" s="1564"/>
      <c r="E2066" s="1565"/>
      <c r="F2066" s="1566"/>
    </row>
    <row r="2067" spans="1:6" s="1486" customFormat="1">
      <c r="A2067" s="1561"/>
      <c r="B2067" s="1562"/>
      <c r="C2067" s="1563"/>
      <c r="D2067" s="1564"/>
      <c r="E2067" s="1565"/>
      <c r="F2067" s="1566"/>
    </row>
    <row r="2068" spans="1:6" s="1486" customFormat="1">
      <c r="A2068" s="1561"/>
      <c r="B2068" s="1562"/>
      <c r="C2068" s="1563"/>
      <c r="D2068" s="1564"/>
      <c r="E2068" s="1565"/>
      <c r="F2068" s="1566"/>
    </row>
    <row r="2069" spans="1:6" s="1486" customFormat="1">
      <c r="A2069" s="1561"/>
      <c r="B2069" s="1562"/>
      <c r="C2069" s="1563"/>
      <c r="D2069" s="1564"/>
      <c r="E2069" s="1565"/>
      <c r="F2069" s="1566"/>
    </row>
    <row r="2070" spans="1:6" s="1486" customFormat="1">
      <c r="A2070" s="1561"/>
      <c r="B2070" s="1562"/>
      <c r="C2070" s="1563"/>
      <c r="D2070" s="1564"/>
      <c r="E2070" s="1565"/>
      <c r="F2070" s="1566"/>
    </row>
    <row r="2071" spans="1:6" s="1486" customFormat="1">
      <c r="A2071" s="1561"/>
      <c r="B2071" s="1562"/>
      <c r="C2071" s="1563"/>
      <c r="D2071" s="1564"/>
      <c r="E2071" s="1565"/>
      <c r="F2071" s="1566"/>
    </row>
    <row r="2072" spans="1:6" s="1486" customFormat="1">
      <c r="A2072" s="1561"/>
      <c r="B2072" s="1562"/>
      <c r="C2072" s="1563"/>
      <c r="D2072" s="1564"/>
      <c r="E2072" s="1565"/>
      <c r="F2072" s="1566"/>
    </row>
    <row r="2073" spans="1:6" s="1486" customFormat="1">
      <c r="A2073" s="1561"/>
      <c r="B2073" s="1562"/>
      <c r="C2073" s="1563"/>
      <c r="D2073" s="1564"/>
      <c r="E2073" s="1565"/>
      <c r="F2073" s="1566"/>
    </row>
    <row r="2074" spans="1:6" s="1486" customFormat="1">
      <c r="A2074" s="1561"/>
      <c r="B2074" s="1562"/>
      <c r="C2074" s="1563"/>
      <c r="D2074" s="1564"/>
      <c r="E2074" s="1565"/>
      <c r="F2074" s="1566"/>
    </row>
    <row r="2075" spans="1:6" s="1486" customFormat="1">
      <c r="A2075" s="1561"/>
      <c r="B2075" s="1562"/>
      <c r="C2075" s="1563"/>
      <c r="D2075" s="1564"/>
      <c r="E2075" s="1565"/>
      <c r="F2075" s="1566"/>
    </row>
    <row r="2076" spans="1:6" s="1486" customFormat="1">
      <c r="A2076" s="1561"/>
      <c r="B2076" s="1562"/>
      <c r="C2076" s="1563"/>
      <c r="D2076" s="1564"/>
      <c r="E2076" s="1565"/>
      <c r="F2076" s="1566"/>
    </row>
    <row r="2077" spans="1:6" s="1486" customFormat="1">
      <c r="A2077" s="1561"/>
      <c r="B2077" s="1562"/>
      <c r="C2077" s="1563"/>
      <c r="D2077" s="1564"/>
      <c r="E2077" s="1565"/>
      <c r="F2077" s="1566"/>
    </row>
    <row r="2078" spans="1:6" s="1486" customFormat="1">
      <c r="A2078" s="1561"/>
      <c r="B2078" s="1562"/>
      <c r="C2078" s="1563"/>
      <c r="D2078" s="1564"/>
      <c r="E2078" s="1565"/>
      <c r="F2078" s="1566"/>
    </row>
    <row r="2079" spans="1:6" s="1486" customFormat="1">
      <c r="A2079" s="1561"/>
      <c r="B2079" s="1562"/>
      <c r="C2079" s="1563"/>
      <c r="D2079" s="1564"/>
      <c r="E2079" s="1565"/>
      <c r="F2079" s="1566"/>
    </row>
    <row r="2080" spans="1:6" s="1486" customFormat="1">
      <c r="A2080" s="1561"/>
      <c r="B2080" s="1562"/>
      <c r="C2080" s="1563"/>
      <c r="D2080" s="1564"/>
      <c r="E2080" s="1565"/>
      <c r="F2080" s="1566"/>
    </row>
    <row r="2081" spans="1:6" s="1486" customFormat="1">
      <c r="A2081" s="1561"/>
      <c r="B2081" s="1562"/>
      <c r="C2081" s="1563"/>
      <c r="D2081" s="1564"/>
      <c r="E2081" s="1565"/>
      <c r="F2081" s="1566"/>
    </row>
    <row r="2082" spans="1:6" s="1486" customFormat="1">
      <c r="A2082" s="1561"/>
      <c r="B2082" s="1562"/>
      <c r="C2082" s="1563"/>
      <c r="D2082" s="1564"/>
      <c r="E2082" s="1565"/>
      <c r="F2082" s="1566"/>
    </row>
    <row r="2083" spans="1:6" s="1486" customFormat="1">
      <c r="A2083" s="1561"/>
      <c r="B2083" s="1562"/>
      <c r="C2083" s="1563"/>
      <c r="D2083" s="1564"/>
      <c r="E2083" s="1565"/>
      <c r="F2083" s="1566"/>
    </row>
    <row r="2084" spans="1:6" s="1486" customFormat="1">
      <c r="A2084" s="1561"/>
      <c r="B2084" s="1562"/>
      <c r="C2084" s="1563"/>
      <c r="D2084" s="1564"/>
      <c r="E2084" s="1565"/>
      <c r="F2084" s="1566"/>
    </row>
    <row r="2085" spans="1:6" s="1486" customFormat="1">
      <c r="A2085" s="1561"/>
      <c r="B2085" s="1562"/>
      <c r="C2085" s="1563"/>
      <c r="D2085" s="1564"/>
      <c r="E2085" s="1565"/>
      <c r="F2085" s="1566"/>
    </row>
    <row r="2086" spans="1:6" s="1486" customFormat="1">
      <c r="A2086" s="1561"/>
      <c r="B2086" s="1562"/>
      <c r="C2086" s="1563"/>
      <c r="D2086" s="1564"/>
      <c r="E2086" s="1565"/>
      <c r="F2086" s="1566"/>
    </row>
    <row r="2087" spans="1:6" s="1486" customFormat="1">
      <c r="A2087" s="1561"/>
      <c r="B2087" s="1562"/>
      <c r="C2087" s="1563"/>
      <c r="D2087" s="1564"/>
      <c r="E2087" s="1565"/>
      <c r="F2087" s="1566"/>
    </row>
    <row r="2088" spans="1:6" s="1486" customFormat="1">
      <c r="A2088" s="1561"/>
      <c r="B2088" s="1562"/>
      <c r="C2088" s="1563"/>
      <c r="D2088" s="1564"/>
      <c r="E2088" s="1565"/>
      <c r="F2088" s="1566"/>
    </row>
    <row r="2089" spans="1:6" s="1486" customFormat="1">
      <c r="A2089" s="1561"/>
      <c r="B2089" s="1562"/>
      <c r="C2089" s="1563"/>
      <c r="D2089" s="1564"/>
      <c r="E2089" s="1565"/>
      <c r="F2089" s="1566"/>
    </row>
    <row r="2090" spans="1:6" s="1486" customFormat="1">
      <c r="A2090" s="1561"/>
      <c r="B2090" s="1562"/>
      <c r="C2090" s="1563"/>
      <c r="D2090" s="1564"/>
      <c r="E2090" s="1565"/>
      <c r="F2090" s="1566"/>
    </row>
    <row r="2091" spans="1:6" s="1486" customFormat="1">
      <c r="A2091" s="1561"/>
      <c r="B2091" s="1562"/>
      <c r="C2091" s="1563"/>
      <c r="D2091" s="1564"/>
      <c r="E2091" s="1565"/>
      <c r="F2091" s="1566"/>
    </row>
    <row r="2092" spans="1:6" s="1486" customFormat="1">
      <c r="A2092" s="1561"/>
      <c r="B2092" s="1562"/>
      <c r="C2092" s="1563"/>
      <c r="D2092" s="1564"/>
      <c r="E2092" s="1565"/>
      <c r="F2092" s="1566"/>
    </row>
    <row r="2093" spans="1:6" s="1486" customFormat="1">
      <c r="A2093" s="1561"/>
      <c r="B2093" s="1562"/>
      <c r="C2093" s="1563"/>
      <c r="D2093" s="1564"/>
      <c r="E2093" s="1565"/>
      <c r="F2093" s="1566"/>
    </row>
    <row r="2094" spans="1:6" s="1486" customFormat="1">
      <c r="A2094" s="1561"/>
      <c r="B2094" s="1562"/>
      <c r="C2094" s="1563"/>
      <c r="D2094" s="1564"/>
      <c r="E2094" s="1565"/>
      <c r="F2094" s="1566"/>
    </row>
    <row r="2095" spans="1:6" s="1486" customFormat="1">
      <c r="A2095" s="1561"/>
      <c r="B2095" s="1562"/>
      <c r="C2095" s="1563"/>
      <c r="D2095" s="1564"/>
      <c r="E2095" s="1565"/>
      <c r="F2095" s="1566"/>
    </row>
    <row r="2096" spans="1:6" s="1486" customFormat="1">
      <c r="A2096" s="1561"/>
      <c r="B2096" s="1562"/>
      <c r="C2096" s="1563"/>
      <c r="D2096" s="1564"/>
      <c r="E2096" s="1565"/>
      <c r="F2096" s="1566"/>
    </row>
    <row r="2097" spans="1:6" s="1486" customFormat="1">
      <c r="A2097" s="1561"/>
      <c r="B2097" s="1562"/>
      <c r="C2097" s="1563"/>
      <c r="D2097" s="1564"/>
      <c r="E2097" s="1565"/>
      <c r="F2097" s="1566"/>
    </row>
    <row r="2098" spans="1:6" s="1486" customFormat="1">
      <c r="A2098" s="1561"/>
      <c r="B2098" s="1562"/>
      <c r="C2098" s="1563"/>
      <c r="D2098" s="1564"/>
      <c r="E2098" s="1565"/>
      <c r="F2098" s="1566"/>
    </row>
    <row r="2099" spans="1:6" s="1486" customFormat="1">
      <c r="A2099" s="1561"/>
      <c r="B2099" s="1562"/>
      <c r="C2099" s="1563"/>
      <c r="D2099" s="1564"/>
      <c r="E2099" s="1565"/>
      <c r="F2099" s="1566"/>
    </row>
    <row r="2100" spans="1:6" s="1486" customFormat="1">
      <c r="A2100" s="1561"/>
      <c r="B2100" s="1562"/>
      <c r="C2100" s="1563"/>
      <c r="D2100" s="1564"/>
      <c r="E2100" s="1565"/>
      <c r="F2100" s="1566"/>
    </row>
    <row r="2101" spans="1:6" s="1486" customFormat="1">
      <c r="A2101" s="1561"/>
      <c r="B2101" s="1562"/>
      <c r="C2101" s="1563"/>
      <c r="D2101" s="1564"/>
      <c r="E2101" s="1565"/>
      <c r="F2101" s="1566"/>
    </row>
    <row r="2102" spans="1:6" s="1486" customFormat="1">
      <c r="A2102" s="1561"/>
      <c r="B2102" s="1562"/>
      <c r="C2102" s="1563"/>
      <c r="D2102" s="1564"/>
      <c r="E2102" s="1565"/>
      <c r="F2102" s="1566"/>
    </row>
    <row r="2103" spans="1:6" s="1486" customFormat="1">
      <c r="A2103" s="1561"/>
      <c r="B2103" s="1562"/>
      <c r="C2103" s="1563"/>
      <c r="D2103" s="1564"/>
      <c r="E2103" s="1565"/>
      <c r="F2103" s="1566"/>
    </row>
    <row r="2104" spans="1:6" s="1486" customFormat="1">
      <c r="A2104" s="1561"/>
      <c r="B2104" s="1562"/>
      <c r="C2104" s="1563"/>
      <c r="D2104" s="1564"/>
      <c r="E2104" s="1565"/>
      <c r="F2104" s="1566"/>
    </row>
    <row r="2105" spans="1:6" s="1486" customFormat="1">
      <c r="A2105" s="1561"/>
      <c r="B2105" s="1562"/>
      <c r="C2105" s="1563"/>
      <c r="D2105" s="1564"/>
      <c r="E2105" s="1565"/>
      <c r="F2105" s="1566"/>
    </row>
    <row r="2106" spans="1:6" s="1486" customFormat="1">
      <c r="A2106" s="1561"/>
      <c r="B2106" s="1562"/>
      <c r="C2106" s="1563"/>
      <c r="D2106" s="1564"/>
      <c r="E2106" s="1565"/>
      <c r="F2106" s="1566"/>
    </row>
    <row r="2107" spans="1:6" s="1486" customFormat="1">
      <c r="A2107" s="1561"/>
      <c r="B2107" s="1562"/>
      <c r="C2107" s="1563"/>
      <c r="D2107" s="1564"/>
      <c r="E2107" s="1565"/>
      <c r="F2107" s="1566"/>
    </row>
    <row r="2108" spans="1:6" s="1486" customFormat="1">
      <c r="A2108" s="1561"/>
      <c r="B2108" s="1562"/>
      <c r="C2108" s="1563"/>
      <c r="D2108" s="1564"/>
      <c r="E2108" s="1565"/>
      <c r="F2108" s="1566"/>
    </row>
    <row r="2109" spans="1:6" s="1486" customFormat="1">
      <c r="A2109" s="1561"/>
      <c r="B2109" s="1562"/>
      <c r="C2109" s="1563"/>
      <c r="D2109" s="1564"/>
      <c r="E2109" s="1565"/>
      <c r="F2109" s="1566"/>
    </row>
    <row r="2110" spans="1:6" s="1486" customFormat="1">
      <c r="A2110" s="1561"/>
      <c r="B2110" s="1562"/>
      <c r="C2110" s="1563"/>
      <c r="D2110" s="1564"/>
      <c r="E2110" s="1565"/>
      <c r="F2110" s="1566"/>
    </row>
    <row r="2111" spans="1:6" s="1486" customFormat="1">
      <c r="A2111" s="1561"/>
      <c r="B2111" s="1562"/>
      <c r="C2111" s="1563"/>
      <c r="D2111" s="1564"/>
      <c r="E2111" s="1565"/>
      <c r="F2111" s="1566"/>
    </row>
    <row r="2112" spans="1:6" s="1486" customFormat="1">
      <c r="A2112" s="1561"/>
      <c r="B2112" s="1562"/>
      <c r="C2112" s="1563"/>
      <c r="D2112" s="1564"/>
      <c r="E2112" s="1565"/>
      <c r="F2112" s="1566"/>
    </row>
    <row r="2113" spans="1:6" s="1486" customFormat="1">
      <c r="A2113" s="1561"/>
      <c r="B2113" s="1562"/>
      <c r="C2113" s="1563"/>
      <c r="D2113" s="1564"/>
      <c r="E2113" s="1565"/>
      <c r="F2113" s="1566"/>
    </row>
    <row r="2114" spans="1:6" s="1486" customFormat="1">
      <c r="A2114" s="1561"/>
      <c r="B2114" s="1562"/>
      <c r="C2114" s="1563"/>
      <c r="D2114" s="1564"/>
      <c r="E2114" s="1565"/>
      <c r="F2114" s="1566"/>
    </row>
    <row r="2115" spans="1:6" s="1486" customFormat="1">
      <c r="A2115" s="1561"/>
      <c r="B2115" s="1562"/>
      <c r="C2115" s="1563"/>
      <c r="D2115" s="1564"/>
      <c r="E2115" s="1565"/>
      <c r="F2115" s="1566"/>
    </row>
    <row r="2116" spans="1:6" s="1486" customFormat="1">
      <c r="A2116" s="1561"/>
      <c r="B2116" s="1562"/>
      <c r="C2116" s="1563"/>
      <c r="D2116" s="1564"/>
      <c r="E2116" s="1565"/>
      <c r="F2116" s="1566"/>
    </row>
    <row r="2117" spans="1:6" s="1486" customFormat="1">
      <c r="A2117" s="1561"/>
      <c r="B2117" s="1562"/>
      <c r="C2117" s="1563"/>
      <c r="D2117" s="1564"/>
      <c r="E2117" s="1565"/>
      <c r="F2117" s="1566"/>
    </row>
    <row r="2118" spans="1:6" s="1486" customFormat="1">
      <c r="A2118" s="1561"/>
      <c r="B2118" s="1562"/>
      <c r="C2118" s="1563"/>
      <c r="D2118" s="1564"/>
      <c r="E2118" s="1565"/>
      <c r="F2118" s="1566"/>
    </row>
    <row r="2119" spans="1:6" s="1486" customFormat="1">
      <c r="A2119" s="1561"/>
      <c r="B2119" s="1562"/>
      <c r="C2119" s="1563"/>
      <c r="D2119" s="1564"/>
      <c r="E2119" s="1565"/>
      <c r="F2119" s="1566"/>
    </row>
    <row r="2120" spans="1:6" s="1486" customFormat="1">
      <c r="A2120" s="1561"/>
      <c r="B2120" s="1562"/>
      <c r="C2120" s="1563"/>
      <c r="D2120" s="1564"/>
      <c r="E2120" s="1565"/>
      <c r="F2120" s="1566"/>
    </row>
    <row r="2121" spans="1:6" s="1486" customFormat="1">
      <c r="A2121" s="1561"/>
      <c r="B2121" s="1562"/>
      <c r="C2121" s="1563"/>
      <c r="D2121" s="1564"/>
      <c r="E2121" s="1565"/>
      <c r="F2121" s="1566"/>
    </row>
    <row r="2122" spans="1:6" s="1486" customFormat="1">
      <c r="A2122" s="1561"/>
      <c r="B2122" s="1562"/>
      <c r="C2122" s="1563"/>
      <c r="D2122" s="1564"/>
      <c r="E2122" s="1565"/>
      <c r="F2122" s="1566"/>
    </row>
    <row r="2123" spans="1:6" s="1486" customFormat="1">
      <c r="A2123" s="1561"/>
      <c r="B2123" s="1562"/>
      <c r="C2123" s="1563"/>
      <c r="D2123" s="1564"/>
      <c r="E2123" s="1565"/>
      <c r="F2123" s="1566"/>
    </row>
    <row r="2124" spans="1:6" s="1486" customFormat="1">
      <c r="A2124" s="1561"/>
      <c r="B2124" s="1562"/>
      <c r="C2124" s="1563"/>
      <c r="D2124" s="1564"/>
      <c r="E2124" s="1565"/>
      <c r="F2124" s="1566"/>
    </row>
    <row r="2125" spans="1:6" s="1486" customFormat="1">
      <c r="A2125" s="1561"/>
      <c r="B2125" s="1562"/>
      <c r="C2125" s="1563"/>
      <c r="D2125" s="1564"/>
      <c r="E2125" s="1565"/>
      <c r="F2125" s="1566"/>
    </row>
    <row r="2126" spans="1:6" s="1486" customFormat="1">
      <c r="A2126" s="1561"/>
      <c r="B2126" s="1562"/>
      <c r="C2126" s="1563"/>
      <c r="D2126" s="1564"/>
      <c r="E2126" s="1565"/>
      <c r="F2126" s="1566"/>
    </row>
    <row r="2127" spans="1:6" s="1486" customFormat="1">
      <c r="A2127" s="1561"/>
      <c r="B2127" s="1562"/>
      <c r="C2127" s="1563"/>
      <c r="D2127" s="1564"/>
      <c r="E2127" s="1565"/>
      <c r="F2127" s="1566"/>
    </row>
    <row r="2128" spans="1:6" s="1486" customFormat="1">
      <c r="A2128" s="1561"/>
      <c r="B2128" s="1562"/>
      <c r="C2128" s="1563"/>
      <c r="D2128" s="1564"/>
      <c r="E2128" s="1565"/>
      <c r="F2128" s="1566"/>
    </row>
    <row r="2129" spans="1:6" s="1486" customFormat="1">
      <c r="A2129" s="1561"/>
      <c r="B2129" s="1562"/>
      <c r="C2129" s="1563"/>
      <c r="D2129" s="1564"/>
      <c r="E2129" s="1565"/>
      <c r="F2129" s="1566"/>
    </row>
    <row r="2130" spans="1:6" s="1486" customFormat="1">
      <c r="A2130" s="1561"/>
      <c r="B2130" s="1562"/>
      <c r="C2130" s="1563"/>
      <c r="D2130" s="1564"/>
      <c r="E2130" s="1565"/>
      <c r="F2130" s="1566"/>
    </row>
    <row r="2131" spans="1:6" s="1486" customFormat="1">
      <c r="A2131" s="1561"/>
      <c r="B2131" s="1562"/>
      <c r="C2131" s="1563"/>
      <c r="D2131" s="1564"/>
      <c r="E2131" s="1565"/>
      <c r="F2131" s="1566"/>
    </row>
    <row r="2132" spans="1:6" s="1486" customFormat="1">
      <c r="A2132" s="1561"/>
      <c r="B2132" s="1562"/>
      <c r="C2132" s="1563"/>
      <c r="D2132" s="1564"/>
      <c r="E2132" s="1565"/>
      <c r="F2132" s="1566"/>
    </row>
    <row r="2133" spans="1:6" s="1486" customFormat="1">
      <c r="A2133" s="1561"/>
      <c r="B2133" s="1562"/>
      <c r="C2133" s="1563"/>
      <c r="D2133" s="1564"/>
      <c r="E2133" s="1565"/>
      <c r="F2133" s="1566"/>
    </row>
    <row r="2134" spans="1:6" s="1486" customFormat="1">
      <c r="A2134" s="1561"/>
      <c r="B2134" s="1562"/>
      <c r="C2134" s="1563"/>
      <c r="D2134" s="1564"/>
      <c r="E2134" s="1565"/>
      <c r="F2134" s="1566"/>
    </row>
    <row r="2135" spans="1:6" s="1486" customFormat="1">
      <c r="A2135" s="1561"/>
      <c r="B2135" s="1562"/>
      <c r="C2135" s="1563"/>
      <c r="D2135" s="1564"/>
      <c r="E2135" s="1565"/>
      <c r="F2135" s="1566"/>
    </row>
    <row r="2136" spans="1:6" s="1486" customFormat="1">
      <c r="A2136" s="1561"/>
      <c r="B2136" s="1562"/>
      <c r="C2136" s="1563"/>
      <c r="D2136" s="1564"/>
      <c r="E2136" s="1565"/>
      <c r="F2136" s="1566"/>
    </row>
    <row r="2137" spans="1:6" s="1486" customFormat="1">
      <c r="A2137" s="1561"/>
      <c r="B2137" s="1562"/>
      <c r="C2137" s="1563"/>
      <c r="D2137" s="1564"/>
      <c r="E2137" s="1565"/>
      <c r="F2137" s="1566"/>
    </row>
    <row r="2138" spans="1:6" s="1486" customFormat="1">
      <c r="A2138" s="1561"/>
      <c r="B2138" s="1562"/>
      <c r="C2138" s="1563"/>
      <c r="D2138" s="1564"/>
      <c r="E2138" s="1565"/>
      <c r="F2138" s="1566"/>
    </row>
    <row r="2139" spans="1:6" s="1486" customFormat="1">
      <c r="A2139" s="1561"/>
      <c r="B2139" s="1562"/>
      <c r="C2139" s="1563"/>
      <c r="D2139" s="1564"/>
      <c r="E2139" s="1565"/>
      <c r="F2139" s="1566"/>
    </row>
    <row r="2140" spans="1:6" s="1486" customFormat="1">
      <c r="A2140" s="1561"/>
      <c r="B2140" s="1562"/>
      <c r="C2140" s="1563"/>
      <c r="D2140" s="1564"/>
      <c r="E2140" s="1565"/>
      <c r="F2140" s="1566"/>
    </row>
    <row r="2141" spans="1:6" s="1486" customFormat="1">
      <c r="A2141" s="1561"/>
      <c r="B2141" s="1562"/>
      <c r="C2141" s="1563"/>
      <c r="D2141" s="1564"/>
      <c r="E2141" s="1565"/>
      <c r="F2141" s="1566"/>
    </row>
    <row r="2142" spans="1:6" s="1486" customFormat="1">
      <c r="A2142" s="1561"/>
      <c r="B2142" s="1562"/>
      <c r="C2142" s="1563"/>
      <c r="D2142" s="1564"/>
      <c r="E2142" s="1565"/>
      <c r="F2142" s="1566"/>
    </row>
    <row r="2143" spans="1:6" s="1486" customFormat="1">
      <c r="A2143" s="1561"/>
      <c r="B2143" s="1562"/>
      <c r="C2143" s="1563"/>
      <c r="D2143" s="1564"/>
      <c r="E2143" s="1565"/>
      <c r="F2143" s="1566"/>
    </row>
    <row r="2144" spans="1:6" s="1486" customFormat="1">
      <c r="A2144" s="1561"/>
      <c r="B2144" s="1562"/>
      <c r="C2144" s="1563"/>
      <c r="D2144" s="1564"/>
      <c r="E2144" s="1565"/>
      <c r="F2144" s="1566"/>
    </row>
    <row r="2145" spans="1:6" s="1486" customFormat="1">
      <c r="A2145" s="1561"/>
      <c r="B2145" s="1562"/>
      <c r="C2145" s="1563"/>
      <c r="D2145" s="1564"/>
      <c r="E2145" s="1565"/>
      <c r="F2145" s="1566"/>
    </row>
    <row r="2146" spans="1:6" s="1486" customFormat="1">
      <c r="A2146" s="1561"/>
      <c r="B2146" s="1562"/>
      <c r="C2146" s="1563"/>
      <c r="D2146" s="1564"/>
      <c r="E2146" s="1565"/>
      <c r="F2146" s="1566"/>
    </row>
    <row r="2147" spans="1:6" s="1486" customFormat="1">
      <c r="A2147" s="1561"/>
      <c r="B2147" s="1562"/>
      <c r="C2147" s="1563"/>
      <c r="D2147" s="1564"/>
      <c r="E2147" s="1565"/>
      <c r="F2147" s="1566"/>
    </row>
    <row r="2148" spans="1:6" s="1486" customFormat="1">
      <c r="A2148" s="1561"/>
      <c r="B2148" s="1562"/>
      <c r="C2148" s="1563"/>
      <c r="D2148" s="1564"/>
      <c r="E2148" s="1565"/>
      <c r="F2148" s="1566"/>
    </row>
    <row r="2149" spans="1:6" s="1486" customFormat="1">
      <c r="A2149" s="1561"/>
      <c r="B2149" s="1562"/>
      <c r="C2149" s="1563"/>
      <c r="D2149" s="1564"/>
      <c r="E2149" s="1565"/>
      <c r="F2149" s="1566"/>
    </row>
    <row r="2150" spans="1:6" s="1486" customFormat="1">
      <c r="A2150" s="1561"/>
      <c r="B2150" s="1562"/>
      <c r="C2150" s="1563"/>
      <c r="D2150" s="1564"/>
      <c r="E2150" s="1565"/>
      <c r="F2150" s="1566"/>
    </row>
    <row r="2151" spans="1:6" s="1486" customFormat="1">
      <c r="A2151" s="1561"/>
      <c r="B2151" s="1562"/>
      <c r="C2151" s="1563"/>
      <c r="D2151" s="1564"/>
      <c r="E2151" s="1565"/>
      <c r="F2151" s="1566"/>
    </row>
    <row r="2152" spans="1:6" s="1486" customFormat="1">
      <c r="A2152" s="1561"/>
      <c r="B2152" s="1562"/>
      <c r="C2152" s="1563"/>
      <c r="D2152" s="1564"/>
      <c r="E2152" s="1565"/>
      <c r="F2152" s="1566"/>
    </row>
    <row r="2153" spans="1:6" s="1486" customFormat="1">
      <c r="A2153" s="1561"/>
      <c r="B2153" s="1562"/>
      <c r="C2153" s="1563"/>
      <c r="D2153" s="1564"/>
      <c r="E2153" s="1565"/>
      <c r="F2153" s="1566"/>
    </row>
    <row r="2154" spans="1:6" s="1486" customFormat="1">
      <c r="A2154" s="1561"/>
      <c r="B2154" s="1562"/>
      <c r="C2154" s="1563"/>
      <c r="D2154" s="1564"/>
      <c r="E2154" s="1565"/>
      <c r="F2154" s="1566"/>
    </row>
    <row r="2155" spans="1:6" s="1486" customFormat="1">
      <c r="A2155" s="1561"/>
      <c r="B2155" s="1562"/>
      <c r="C2155" s="1563"/>
      <c r="D2155" s="1564"/>
      <c r="E2155" s="1565"/>
      <c r="F2155" s="1566"/>
    </row>
    <row r="2156" spans="1:6" s="1486" customFormat="1">
      <c r="A2156" s="1561"/>
      <c r="B2156" s="1562"/>
      <c r="C2156" s="1563"/>
      <c r="D2156" s="1564"/>
      <c r="E2156" s="1565"/>
      <c r="F2156" s="1566"/>
    </row>
    <row r="2157" spans="1:6" s="1486" customFormat="1">
      <c r="A2157" s="1561"/>
      <c r="B2157" s="1562"/>
      <c r="C2157" s="1563"/>
      <c r="D2157" s="1564"/>
      <c r="E2157" s="1565"/>
      <c r="F2157" s="1566"/>
    </row>
    <row r="2158" spans="1:6" s="1486" customFormat="1">
      <c r="A2158" s="1561"/>
      <c r="B2158" s="1562"/>
      <c r="C2158" s="1563"/>
      <c r="D2158" s="1564"/>
      <c r="E2158" s="1565"/>
      <c r="F2158" s="1566"/>
    </row>
    <row r="2159" spans="1:6" s="1486" customFormat="1">
      <c r="A2159" s="1561"/>
      <c r="B2159" s="1562"/>
      <c r="C2159" s="1563"/>
      <c r="D2159" s="1564"/>
      <c r="E2159" s="1565"/>
      <c r="F2159" s="1566"/>
    </row>
    <row r="2160" spans="1:6" s="1486" customFormat="1">
      <c r="A2160" s="1561"/>
      <c r="B2160" s="1562"/>
      <c r="C2160" s="1563"/>
      <c r="D2160" s="1564"/>
      <c r="E2160" s="1565"/>
      <c r="F2160" s="1566"/>
    </row>
    <row r="2161" spans="1:6" s="1486" customFormat="1">
      <c r="A2161" s="1561"/>
      <c r="B2161" s="1562"/>
      <c r="C2161" s="1563"/>
      <c r="D2161" s="1564"/>
      <c r="E2161" s="1565"/>
      <c r="F2161" s="1566"/>
    </row>
    <row r="2162" spans="1:6" s="1486" customFormat="1">
      <c r="A2162" s="1561"/>
      <c r="B2162" s="1562"/>
      <c r="C2162" s="1563"/>
      <c r="D2162" s="1564"/>
      <c r="E2162" s="1565"/>
      <c r="F2162" s="1566"/>
    </row>
    <row r="2163" spans="1:6" s="1486" customFormat="1">
      <c r="A2163" s="1561"/>
      <c r="B2163" s="1562"/>
      <c r="C2163" s="1563"/>
      <c r="D2163" s="1564"/>
      <c r="E2163" s="1565"/>
      <c r="F2163" s="1566"/>
    </row>
    <row r="2164" spans="1:6" s="1486" customFormat="1">
      <c r="A2164" s="1561"/>
      <c r="B2164" s="1562"/>
      <c r="C2164" s="1563"/>
      <c r="D2164" s="1564"/>
      <c r="E2164" s="1565"/>
      <c r="F2164" s="1566"/>
    </row>
    <row r="2165" spans="1:6" s="1486" customFormat="1">
      <c r="A2165" s="1561"/>
      <c r="B2165" s="1562"/>
      <c r="C2165" s="1563"/>
      <c r="D2165" s="1564"/>
      <c r="E2165" s="1565"/>
      <c r="F2165" s="1566"/>
    </row>
    <row r="2166" spans="1:6" s="1486" customFormat="1">
      <c r="A2166" s="1561"/>
      <c r="B2166" s="1562"/>
      <c r="C2166" s="1563"/>
      <c r="D2166" s="1564"/>
      <c r="E2166" s="1565"/>
      <c r="F2166" s="1566"/>
    </row>
    <row r="2167" spans="1:6" s="1486" customFormat="1">
      <c r="A2167" s="1561"/>
      <c r="B2167" s="1562"/>
      <c r="C2167" s="1563"/>
      <c r="D2167" s="1564"/>
      <c r="E2167" s="1565"/>
      <c r="F2167" s="1566"/>
    </row>
    <row r="2168" spans="1:6" s="1486" customFormat="1">
      <c r="A2168" s="1561"/>
      <c r="B2168" s="1562"/>
      <c r="C2168" s="1563"/>
      <c r="D2168" s="1564"/>
      <c r="E2168" s="1565"/>
      <c r="F2168" s="1566"/>
    </row>
    <row r="2169" spans="1:6" s="1486" customFormat="1">
      <c r="A2169" s="1561"/>
      <c r="B2169" s="1562"/>
      <c r="C2169" s="1563"/>
      <c r="D2169" s="1564"/>
      <c r="E2169" s="1565"/>
      <c r="F2169" s="1566"/>
    </row>
    <row r="2170" spans="1:6" s="1486" customFormat="1">
      <c r="A2170" s="1561"/>
      <c r="B2170" s="1562"/>
      <c r="C2170" s="1563"/>
      <c r="D2170" s="1564"/>
      <c r="E2170" s="1565"/>
      <c r="F2170" s="1566"/>
    </row>
    <row r="2171" spans="1:6" s="1486" customFormat="1">
      <c r="A2171" s="1561"/>
      <c r="B2171" s="1562"/>
      <c r="C2171" s="1563"/>
      <c r="D2171" s="1564"/>
      <c r="E2171" s="1565"/>
      <c r="F2171" s="1566"/>
    </row>
    <row r="2172" spans="1:6" s="1486" customFormat="1">
      <c r="A2172" s="1561"/>
      <c r="B2172" s="1562"/>
      <c r="C2172" s="1563"/>
      <c r="D2172" s="1564"/>
      <c r="E2172" s="1565"/>
      <c r="F2172" s="1566"/>
    </row>
    <row r="2173" spans="1:6" s="1486" customFormat="1">
      <c r="A2173" s="1561"/>
      <c r="B2173" s="1562"/>
      <c r="C2173" s="1563"/>
      <c r="D2173" s="1564"/>
      <c r="E2173" s="1565"/>
      <c r="F2173" s="1566"/>
    </row>
    <row r="2174" spans="1:6" s="1486" customFormat="1">
      <c r="A2174" s="1561"/>
      <c r="B2174" s="1562"/>
      <c r="C2174" s="1563"/>
      <c r="D2174" s="1564"/>
      <c r="E2174" s="1565"/>
      <c r="F2174" s="1566"/>
    </row>
    <row r="2175" spans="1:6" s="1486" customFormat="1">
      <c r="A2175" s="1561"/>
      <c r="B2175" s="1562"/>
      <c r="C2175" s="1563"/>
      <c r="D2175" s="1564"/>
      <c r="E2175" s="1565"/>
      <c r="F2175" s="1566"/>
    </row>
    <row r="2176" spans="1:6" s="1486" customFormat="1">
      <c r="A2176" s="1561"/>
      <c r="B2176" s="1562"/>
      <c r="C2176" s="1563"/>
      <c r="D2176" s="1564"/>
      <c r="E2176" s="1565"/>
      <c r="F2176" s="1566"/>
    </row>
    <row r="2177" spans="1:6" s="1486" customFormat="1">
      <c r="A2177" s="1561"/>
      <c r="B2177" s="1562"/>
      <c r="C2177" s="1563"/>
      <c r="D2177" s="1564"/>
      <c r="E2177" s="1565"/>
      <c r="F2177" s="1566"/>
    </row>
    <row r="2178" spans="1:6" s="1486" customFormat="1">
      <c r="A2178" s="1561"/>
      <c r="B2178" s="1562"/>
      <c r="C2178" s="1563"/>
      <c r="D2178" s="1564"/>
      <c r="E2178" s="1565"/>
      <c r="F2178" s="1566"/>
    </row>
    <row r="2179" spans="1:6" s="1486" customFormat="1">
      <c r="A2179" s="1561"/>
      <c r="B2179" s="1562"/>
      <c r="C2179" s="1563"/>
      <c r="D2179" s="1564"/>
      <c r="E2179" s="1565"/>
      <c r="F2179" s="1566"/>
    </row>
    <row r="2180" spans="1:6" s="1486" customFormat="1">
      <c r="A2180" s="1561"/>
      <c r="B2180" s="1562"/>
      <c r="C2180" s="1563"/>
      <c r="D2180" s="1564"/>
      <c r="E2180" s="1565"/>
      <c r="F2180" s="1566"/>
    </row>
    <row r="2181" spans="1:6" s="1486" customFormat="1">
      <c r="A2181" s="1561"/>
      <c r="B2181" s="1562"/>
      <c r="C2181" s="1563"/>
      <c r="D2181" s="1564"/>
      <c r="E2181" s="1565"/>
      <c r="F2181" s="1566"/>
    </row>
    <row r="2182" spans="1:6" s="1486" customFormat="1">
      <c r="A2182" s="1561"/>
      <c r="B2182" s="1562"/>
      <c r="C2182" s="1563"/>
      <c r="D2182" s="1564"/>
      <c r="E2182" s="1565"/>
      <c r="F2182" s="1566"/>
    </row>
    <row r="2183" spans="1:6" s="1486" customFormat="1">
      <c r="A2183" s="1561"/>
      <c r="B2183" s="1562"/>
      <c r="C2183" s="1563"/>
      <c r="D2183" s="1564"/>
      <c r="E2183" s="1565"/>
      <c r="F2183" s="1566"/>
    </row>
    <row r="2184" spans="1:6" s="1486" customFormat="1">
      <c r="A2184" s="1561"/>
      <c r="B2184" s="1562"/>
      <c r="C2184" s="1563"/>
      <c r="D2184" s="1564"/>
      <c r="E2184" s="1565"/>
      <c r="F2184" s="1566"/>
    </row>
    <row r="2185" spans="1:6" s="1486" customFormat="1">
      <c r="A2185" s="1561"/>
      <c r="B2185" s="1562"/>
      <c r="C2185" s="1563"/>
      <c r="D2185" s="1564"/>
      <c r="E2185" s="1565"/>
      <c r="F2185" s="1566"/>
    </row>
    <row r="2186" spans="1:6" s="1486" customFormat="1">
      <c r="A2186" s="1561"/>
      <c r="B2186" s="1562"/>
      <c r="C2186" s="1563"/>
      <c r="D2186" s="1564"/>
      <c r="E2186" s="1565"/>
      <c r="F2186" s="1566"/>
    </row>
    <row r="2187" spans="1:6" s="1486" customFormat="1">
      <c r="A2187" s="1561"/>
      <c r="B2187" s="1562"/>
      <c r="C2187" s="1563"/>
      <c r="D2187" s="1564"/>
      <c r="E2187" s="1565"/>
      <c r="F2187" s="1566"/>
    </row>
    <row r="2188" spans="1:6" s="1486" customFormat="1">
      <c r="A2188" s="1561"/>
      <c r="B2188" s="1562"/>
      <c r="C2188" s="1563"/>
      <c r="D2188" s="1564"/>
      <c r="E2188" s="1565"/>
      <c r="F2188" s="1566"/>
    </row>
    <row r="2189" spans="1:6" s="1486" customFormat="1">
      <c r="A2189" s="1561"/>
      <c r="B2189" s="1562"/>
      <c r="C2189" s="1563"/>
      <c r="D2189" s="1564"/>
      <c r="E2189" s="1565"/>
      <c r="F2189" s="1566"/>
    </row>
    <row r="2190" spans="1:6" s="1486" customFormat="1">
      <c r="A2190" s="1561"/>
      <c r="B2190" s="1562"/>
      <c r="C2190" s="1563"/>
      <c r="D2190" s="1564"/>
      <c r="E2190" s="1565"/>
      <c r="F2190" s="1566"/>
    </row>
    <row r="2191" spans="1:6" s="1486" customFormat="1">
      <c r="A2191" s="1561"/>
      <c r="B2191" s="1562"/>
      <c r="C2191" s="1563"/>
      <c r="D2191" s="1564"/>
      <c r="E2191" s="1565"/>
      <c r="F2191" s="1566"/>
    </row>
    <row r="2192" spans="1:6" s="1486" customFormat="1">
      <c r="A2192" s="1561"/>
      <c r="B2192" s="1562"/>
      <c r="C2192" s="1563"/>
      <c r="D2192" s="1564"/>
      <c r="E2192" s="1565"/>
      <c r="F2192" s="1566"/>
    </row>
    <row r="2193" spans="1:6" s="1486" customFormat="1">
      <c r="A2193" s="1561"/>
      <c r="B2193" s="1562"/>
      <c r="C2193" s="1563"/>
      <c r="D2193" s="1564"/>
      <c r="E2193" s="1565"/>
      <c r="F2193" s="1566"/>
    </row>
    <row r="2194" spans="1:6" s="1486" customFormat="1">
      <c r="A2194" s="1561"/>
      <c r="B2194" s="1562"/>
      <c r="C2194" s="1563"/>
      <c r="D2194" s="1564"/>
      <c r="E2194" s="1565"/>
      <c r="F2194" s="1566"/>
    </row>
    <row r="2195" spans="1:6" s="1486" customFormat="1">
      <c r="A2195" s="1561"/>
      <c r="B2195" s="1562"/>
      <c r="C2195" s="1563"/>
      <c r="D2195" s="1564"/>
      <c r="E2195" s="1565"/>
      <c r="F2195" s="1566"/>
    </row>
    <row r="2196" spans="1:6" s="1486" customFormat="1">
      <c r="A2196" s="1561"/>
      <c r="B2196" s="1562"/>
      <c r="C2196" s="1563"/>
      <c r="D2196" s="1564"/>
      <c r="E2196" s="1565"/>
      <c r="F2196" s="1566"/>
    </row>
    <row r="2197" spans="1:6" s="1486" customFormat="1">
      <c r="A2197" s="1561"/>
      <c r="B2197" s="1562"/>
      <c r="C2197" s="1563"/>
      <c r="D2197" s="1564"/>
      <c r="E2197" s="1565"/>
      <c r="F2197" s="1566"/>
    </row>
    <row r="2198" spans="1:6" s="1486" customFormat="1">
      <c r="A2198" s="1561"/>
      <c r="B2198" s="1562"/>
      <c r="C2198" s="1563"/>
      <c r="D2198" s="1564"/>
      <c r="E2198" s="1565"/>
      <c r="F2198" s="1566"/>
    </row>
    <row r="2199" spans="1:6" s="1486" customFormat="1">
      <c r="A2199" s="1561"/>
      <c r="B2199" s="1562"/>
      <c r="C2199" s="1563"/>
      <c r="D2199" s="1564"/>
      <c r="E2199" s="1565"/>
      <c r="F2199" s="1566"/>
    </row>
    <row r="2200" spans="1:6" s="1486" customFormat="1">
      <c r="A2200" s="1561"/>
      <c r="B2200" s="1562"/>
      <c r="C2200" s="1563"/>
      <c r="D2200" s="1564"/>
      <c r="E2200" s="1565"/>
      <c r="F2200" s="1566"/>
    </row>
    <row r="2201" spans="1:6" s="1486" customFormat="1">
      <c r="A2201" s="1561"/>
      <c r="B2201" s="1562"/>
      <c r="C2201" s="1563"/>
      <c r="D2201" s="1564"/>
      <c r="E2201" s="1565"/>
      <c r="F2201" s="1566"/>
    </row>
    <row r="2202" spans="1:6" s="1486" customFormat="1">
      <c r="A2202" s="1561"/>
      <c r="B2202" s="1562"/>
      <c r="C2202" s="1563"/>
      <c r="D2202" s="1564"/>
      <c r="E2202" s="1565"/>
      <c r="F2202" s="1566"/>
    </row>
    <row r="2203" spans="1:6" s="1486" customFormat="1">
      <c r="A2203" s="1561"/>
      <c r="B2203" s="1562"/>
      <c r="C2203" s="1563"/>
      <c r="D2203" s="1564"/>
      <c r="E2203" s="1565"/>
      <c r="F2203" s="1566"/>
    </row>
    <row r="2204" spans="1:6" s="1486" customFormat="1">
      <c r="A2204" s="1561"/>
      <c r="B2204" s="1562"/>
      <c r="C2204" s="1563"/>
      <c r="D2204" s="1564"/>
      <c r="E2204" s="1565"/>
      <c r="F2204" s="1566"/>
    </row>
    <row r="2205" spans="1:6" s="1486" customFormat="1">
      <c r="A2205" s="1561"/>
      <c r="B2205" s="1562"/>
      <c r="C2205" s="1563"/>
      <c r="D2205" s="1564"/>
      <c r="E2205" s="1565"/>
      <c r="F2205" s="1566"/>
    </row>
    <row r="2206" spans="1:6" s="1486" customFormat="1">
      <c r="A2206" s="1561"/>
      <c r="B2206" s="1562"/>
      <c r="C2206" s="1563"/>
      <c r="D2206" s="1564"/>
      <c r="E2206" s="1565"/>
      <c r="F2206" s="1566"/>
    </row>
    <row r="2207" spans="1:6" s="1486" customFormat="1">
      <c r="A2207" s="1561"/>
      <c r="B2207" s="1562"/>
      <c r="C2207" s="1563"/>
      <c r="D2207" s="1564"/>
      <c r="E2207" s="1565"/>
      <c r="F2207" s="1566"/>
    </row>
    <row r="2208" spans="1:6" s="1486" customFormat="1">
      <c r="A2208" s="1561"/>
      <c r="B2208" s="1562"/>
      <c r="C2208" s="1563"/>
      <c r="D2208" s="1564"/>
      <c r="E2208" s="1565"/>
      <c r="F2208" s="1566"/>
    </row>
    <row r="2209" spans="1:6" s="1486" customFormat="1">
      <c r="A2209" s="1561"/>
      <c r="B2209" s="1562"/>
      <c r="C2209" s="1563"/>
      <c r="D2209" s="1564"/>
      <c r="E2209" s="1565"/>
      <c r="F2209" s="1566"/>
    </row>
    <row r="2210" spans="1:6" s="1486" customFormat="1">
      <c r="A2210" s="1561"/>
      <c r="B2210" s="1562"/>
      <c r="C2210" s="1563"/>
      <c r="D2210" s="1564"/>
      <c r="E2210" s="1565"/>
      <c r="F2210" s="1566"/>
    </row>
    <row r="2211" spans="1:6" s="1486" customFormat="1">
      <c r="A2211" s="1561"/>
      <c r="B2211" s="1562"/>
      <c r="C2211" s="1563"/>
      <c r="D2211" s="1564"/>
      <c r="E2211" s="1565"/>
      <c r="F2211" s="1566"/>
    </row>
    <row r="2212" spans="1:6" s="1486" customFormat="1">
      <c r="A2212" s="1561"/>
      <c r="B2212" s="1562"/>
      <c r="C2212" s="1563"/>
      <c r="D2212" s="1564"/>
      <c r="E2212" s="1565"/>
      <c r="F2212" s="1566"/>
    </row>
    <row r="2213" spans="1:6" s="1486" customFormat="1">
      <c r="A2213" s="1561"/>
      <c r="B2213" s="1562"/>
      <c r="C2213" s="1563"/>
      <c r="D2213" s="1564"/>
      <c r="E2213" s="1565"/>
      <c r="F2213" s="1566"/>
    </row>
    <row r="2214" spans="1:6" s="1486" customFormat="1">
      <c r="A2214" s="1561"/>
      <c r="B2214" s="1562"/>
      <c r="C2214" s="1563"/>
      <c r="D2214" s="1564"/>
      <c r="E2214" s="1565"/>
      <c r="F2214" s="1566"/>
    </row>
    <row r="2215" spans="1:6" s="1486" customFormat="1">
      <c r="A2215" s="1561"/>
      <c r="B2215" s="1562"/>
      <c r="C2215" s="1563"/>
      <c r="D2215" s="1564"/>
      <c r="E2215" s="1565"/>
      <c r="F2215" s="1566"/>
    </row>
    <row r="2216" spans="1:6" s="1486" customFormat="1">
      <c r="A2216" s="1561"/>
      <c r="B2216" s="1562"/>
      <c r="C2216" s="1563"/>
      <c r="D2216" s="1564"/>
      <c r="E2216" s="1565"/>
      <c r="F2216" s="1566"/>
    </row>
    <row r="2217" spans="1:6" s="1486" customFormat="1">
      <c r="A2217" s="1561"/>
      <c r="B2217" s="1562"/>
      <c r="C2217" s="1563"/>
      <c r="D2217" s="1564"/>
      <c r="E2217" s="1565"/>
      <c r="F2217" s="1566"/>
    </row>
    <row r="2218" spans="1:6" s="1486" customFormat="1">
      <c r="A2218" s="1561"/>
      <c r="B2218" s="1562"/>
      <c r="C2218" s="1563"/>
      <c r="D2218" s="1564"/>
      <c r="E2218" s="1565"/>
      <c r="F2218" s="1566"/>
    </row>
    <row r="2219" spans="1:6" s="1486" customFormat="1">
      <c r="A2219" s="1561"/>
      <c r="B2219" s="1562"/>
      <c r="C2219" s="1563"/>
      <c r="D2219" s="1564"/>
      <c r="E2219" s="1565"/>
      <c r="F2219" s="1566"/>
    </row>
    <row r="2220" spans="1:6" s="1486" customFormat="1">
      <c r="A2220" s="1561"/>
      <c r="B2220" s="1562"/>
      <c r="C2220" s="1563"/>
      <c r="D2220" s="1564"/>
      <c r="E2220" s="1565"/>
      <c r="F2220" s="1566"/>
    </row>
    <row r="2221" spans="1:6" s="1486" customFormat="1">
      <c r="A2221" s="1561"/>
      <c r="B2221" s="1562"/>
      <c r="C2221" s="1563"/>
      <c r="D2221" s="1564"/>
      <c r="E2221" s="1565"/>
      <c r="F2221" s="1566"/>
    </row>
    <row r="2222" spans="1:6" s="1486" customFormat="1">
      <c r="A2222" s="1561"/>
      <c r="B2222" s="1562"/>
      <c r="C2222" s="1563"/>
      <c r="D2222" s="1564"/>
      <c r="E2222" s="1565"/>
      <c r="F2222" s="1566"/>
    </row>
    <row r="2223" spans="1:6" s="1486" customFormat="1">
      <c r="A2223" s="1561"/>
      <c r="B2223" s="1562"/>
      <c r="C2223" s="1563"/>
      <c r="D2223" s="1564"/>
      <c r="E2223" s="1565"/>
      <c r="F2223" s="1566"/>
    </row>
    <row r="2224" spans="1:6" s="1486" customFormat="1">
      <c r="A2224" s="1561"/>
      <c r="B2224" s="1562"/>
      <c r="C2224" s="1563"/>
      <c r="D2224" s="1564"/>
      <c r="E2224" s="1565"/>
      <c r="F2224" s="1566"/>
    </row>
    <row r="2225" spans="1:6" s="1486" customFormat="1">
      <c r="A2225" s="1561"/>
      <c r="B2225" s="1562"/>
      <c r="C2225" s="1563"/>
      <c r="D2225" s="1564"/>
      <c r="E2225" s="1565"/>
      <c r="F2225" s="1566"/>
    </row>
    <row r="2226" spans="1:6" s="1486" customFormat="1">
      <c r="A2226" s="1561"/>
      <c r="B2226" s="1562"/>
      <c r="C2226" s="1563"/>
      <c r="D2226" s="1564"/>
      <c r="E2226" s="1565"/>
      <c r="F2226" s="1566"/>
    </row>
    <row r="2227" spans="1:6" s="1486" customFormat="1">
      <c r="A2227" s="1561"/>
      <c r="B2227" s="1562"/>
      <c r="C2227" s="1563"/>
      <c r="D2227" s="1564"/>
      <c r="E2227" s="1565"/>
      <c r="F2227" s="1566"/>
    </row>
    <row r="2228" spans="1:6" s="1486" customFormat="1">
      <c r="A2228" s="1561"/>
      <c r="B2228" s="1562"/>
      <c r="C2228" s="1563"/>
      <c r="D2228" s="1564"/>
      <c r="E2228" s="1565"/>
      <c r="F2228" s="1566"/>
    </row>
    <row r="2229" spans="1:6" s="1486" customFormat="1">
      <c r="A2229" s="1561"/>
      <c r="B2229" s="1562"/>
      <c r="C2229" s="1563"/>
      <c r="D2229" s="1564"/>
      <c r="E2229" s="1565"/>
      <c r="F2229" s="1566"/>
    </row>
    <row r="2230" spans="1:6" s="1486" customFormat="1">
      <c r="A2230" s="1561"/>
      <c r="B2230" s="1562"/>
      <c r="C2230" s="1563"/>
      <c r="D2230" s="1564"/>
      <c r="E2230" s="1565"/>
      <c r="F2230" s="1566"/>
    </row>
    <row r="2231" spans="1:6" s="1486" customFormat="1">
      <c r="A2231" s="1561"/>
      <c r="B2231" s="1562"/>
      <c r="C2231" s="1563"/>
      <c r="D2231" s="1564"/>
      <c r="E2231" s="1565"/>
      <c r="F2231" s="1566"/>
    </row>
    <row r="2232" spans="1:6" s="1486" customFormat="1">
      <c r="A2232" s="1561"/>
      <c r="B2232" s="1562"/>
      <c r="C2232" s="1563"/>
      <c r="D2232" s="1564"/>
      <c r="E2232" s="1565"/>
      <c r="F2232" s="1566"/>
    </row>
    <row r="2233" spans="1:6" s="1486" customFormat="1">
      <c r="A2233" s="1561"/>
      <c r="B2233" s="1562"/>
      <c r="C2233" s="1563"/>
      <c r="D2233" s="1564"/>
      <c r="E2233" s="1565"/>
      <c r="F2233" s="1566"/>
    </row>
    <row r="2234" spans="1:6" s="1486" customFormat="1">
      <c r="A2234" s="1561"/>
      <c r="B2234" s="1562"/>
      <c r="C2234" s="1563"/>
      <c r="D2234" s="1564"/>
      <c r="E2234" s="1565"/>
      <c r="F2234" s="1566"/>
    </row>
    <row r="2235" spans="1:6" s="1486" customFormat="1">
      <c r="A2235" s="1561"/>
      <c r="B2235" s="1562"/>
      <c r="C2235" s="1563"/>
      <c r="D2235" s="1564"/>
      <c r="E2235" s="1565"/>
      <c r="F2235" s="1566"/>
    </row>
    <row r="2236" spans="1:6" s="1486" customFormat="1">
      <c r="A2236" s="1561"/>
      <c r="B2236" s="1562"/>
      <c r="C2236" s="1563"/>
      <c r="D2236" s="1564"/>
      <c r="E2236" s="1565"/>
      <c r="F2236" s="1566"/>
    </row>
    <row r="2237" spans="1:6" s="1486" customFormat="1">
      <c r="A2237" s="1561"/>
      <c r="B2237" s="1562"/>
      <c r="C2237" s="1563"/>
      <c r="D2237" s="1564"/>
      <c r="E2237" s="1565"/>
      <c r="F2237" s="1566"/>
    </row>
    <row r="2238" spans="1:6" s="1486" customFormat="1">
      <c r="A2238" s="1561"/>
      <c r="B2238" s="1562"/>
      <c r="C2238" s="1563"/>
      <c r="D2238" s="1564"/>
      <c r="E2238" s="1565"/>
      <c r="F2238" s="1566"/>
    </row>
    <row r="2239" spans="1:6" s="1486" customFormat="1">
      <c r="A2239" s="1561"/>
      <c r="B2239" s="1562"/>
      <c r="C2239" s="1563"/>
      <c r="D2239" s="1564"/>
      <c r="E2239" s="1565"/>
      <c r="F2239" s="1566"/>
    </row>
    <row r="2240" spans="1:6" s="1486" customFormat="1">
      <c r="A2240" s="1561"/>
      <c r="B2240" s="1562"/>
      <c r="C2240" s="1563"/>
      <c r="D2240" s="1564"/>
      <c r="E2240" s="1565"/>
      <c r="F2240" s="1566"/>
    </row>
    <row r="2241" spans="1:6" s="1486" customFormat="1">
      <c r="A2241" s="1561"/>
      <c r="B2241" s="1562"/>
      <c r="C2241" s="1563"/>
      <c r="D2241" s="1564"/>
      <c r="E2241" s="1565"/>
      <c r="F2241" s="1566"/>
    </row>
    <row r="2242" spans="1:6" s="1486" customFormat="1">
      <c r="A2242" s="1561"/>
      <c r="B2242" s="1562"/>
      <c r="C2242" s="1563"/>
      <c r="D2242" s="1564"/>
      <c r="E2242" s="1565"/>
      <c r="F2242" s="1566"/>
    </row>
    <row r="2243" spans="1:6" s="1486" customFormat="1">
      <c r="A2243" s="1561"/>
      <c r="B2243" s="1562"/>
      <c r="C2243" s="1563"/>
      <c r="D2243" s="1564"/>
      <c r="E2243" s="1565"/>
      <c r="F2243" s="1566"/>
    </row>
    <row r="2244" spans="1:6" s="1486" customFormat="1">
      <c r="A2244" s="1561"/>
      <c r="B2244" s="1562"/>
      <c r="C2244" s="1563"/>
      <c r="D2244" s="1564"/>
      <c r="E2244" s="1565"/>
      <c r="F2244" s="1566"/>
    </row>
    <row r="2245" spans="1:6" s="1486" customFormat="1">
      <c r="A2245" s="1561"/>
      <c r="B2245" s="1562"/>
      <c r="C2245" s="1563"/>
      <c r="D2245" s="1564"/>
      <c r="E2245" s="1565"/>
      <c r="F2245" s="1566"/>
    </row>
    <row r="2246" spans="1:6" s="1486" customFormat="1">
      <c r="A2246" s="1561"/>
      <c r="B2246" s="1562"/>
      <c r="C2246" s="1563"/>
      <c r="D2246" s="1564"/>
      <c r="E2246" s="1565"/>
      <c r="F2246" s="1566"/>
    </row>
    <row r="2247" spans="1:6" s="1486" customFormat="1">
      <c r="A2247" s="1561"/>
      <c r="B2247" s="1562"/>
      <c r="C2247" s="1563"/>
      <c r="D2247" s="1564"/>
      <c r="E2247" s="1565"/>
      <c r="F2247" s="1566"/>
    </row>
    <row r="2248" spans="1:6" s="1486" customFormat="1">
      <c r="A2248" s="1561"/>
      <c r="B2248" s="1562"/>
      <c r="C2248" s="1563"/>
      <c r="D2248" s="1564"/>
      <c r="E2248" s="1565"/>
      <c r="F2248" s="1566"/>
    </row>
    <row r="2249" spans="1:6" s="1486" customFormat="1">
      <c r="A2249" s="1561"/>
      <c r="B2249" s="1562"/>
      <c r="C2249" s="1563"/>
      <c r="D2249" s="1564"/>
      <c r="E2249" s="1565"/>
      <c r="F2249" s="1566"/>
    </row>
    <row r="2250" spans="1:6" s="1486" customFormat="1">
      <c r="A2250" s="1561"/>
      <c r="B2250" s="1562"/>
      <c r="C2250" s="1563"/>
      <c r="D2250" s="1564"/>
      <c r="E2250" s="1565"/>
      <c r="F2250" s="1566"/>
    </row>
    <row r="2251" spans="1:6" s="1486" customFormat="1">
      <c r="A2251" s="1561"/>
      <c r="B2251" s="1562"/>
      <c r="C2251" s="1563"/>
      <c r="D2251" s="1564"/>
      <c r="E2251" s="1565"/>
      <c r="F2251" s="1566"/>
    </row>
    <row r="2252" spans="1:6" s="1486" customFormat="1">
      <c r="A2252" s="1561"/>
      <c r="B2252" s="1562"/>
      <c r="C2252" s="1563"/>
      <c r="D2252" s="1564"/>
      <c r="E2252" s="1565"/>
      <c r="F2252" s="1566"/>
    </row>
    <row r="2253" spans="1:6" s="1486" customFormat="1">
      <c r="A2253" s="1561"/>
      <c r="B2253" s="1562"/>
      <c r="C2253" s="1563"/>
      <c r="D2253" s="1564"/>
      <c r="E2253" s="1565"/>
      <c r="F2253" s="1566"/>
    </row>
    <row r="2254" spans="1:6" s="1486" customFormat="1">
      <c r="A2254" s="1561"/>
      <c r="B2254" s="1562"/>
      <c r="C2254" s="1563"/>
      <c r="D2254" s="1564"/>
      <c r="E2254" s="1565"/>
      <c r="F2254" s="1566"/>
    </row>
    <row r="2255" spans="1:6" s="1486" customFormat="1">
      <c r="A2255" s="1561"/>
      <c r="B2255" s="1562"/>
      <c r="C2255" s="1563"/>
      <c r="D2255" s="1564"/>
      <c r="E2255" s="1565"/>
      <c r="F2255" s="1566"/>
    </row>
    <row r="2256" spans="1:6" s="1486" customFormat="1">
      <c r="A2256" s="1561"/>
      <c r="B2256" s="1562"/>
      <c r="C2256" s="1563"/>
      <c r="D2256" s="1564"/>
      <c r="E2256" s="1565"/>
      <c r="F2256" s="1566"/>
    </row>
    <row r="2257" spans="1:6" s="1486" customFormat="1">
      <c r="A2257" s="1561"/>
      <c r="B2257" s="1562"/>
      <c r="C2257" s="1563"/>
      <c r="D2257" s="1564"/>
      <c r="E2257" s="1565"/>
      <c r="F2257" s="1566"/>
    </row>
    <row r="2258" spans="1:6" s="1486" customFormat="1">
      <c r="A2258" s="1561"/>
      <c r="B2258" s="1562"/>
      <c r="C2258" s="1563"/>
      <c r="D2258" s="1564"/>
      <c r="E2258" s="1565"/>
      <c r="F2258" s="1566"/>
    </row>
    <row r="2259" spans="1:6" s="1486" customFormat="1">
      <c r="A2259" s="1561"/>
      <c r="B2259" s="1562"/>
      <c r="C2259" s="1563"/>
      <c r="D2259" s="1564"/>
      <c r="E2259" s="1565"/>
      <c r="F2259" s="1566"/>
    </row>
    <row r="2260" spans="1:6" s="1486" customFormat="1">
      <c r="A2260" s="1561"/>
      <c r="B2260" s="1562"/>
      <c r="C2260" s="1563"/>
      <c r="D2260" s="1564"/>
      <c r="E2260" s="1565"/>
      <c r="F2260" s="1566"/>
    </row>
    <row r="2261" spans="1:6" s="1486" customFormat="1">
      <c r="A2261" s="1561"/>
      <c r="B2261" s="1562"/>
      <c r="C2261" s="1563"/>
      <c r="D2261" s="1564"/>
      <c r="E2261" s="1565"/>
      <c r="F2261" s="1566"/>
    </row>
    <row r="2262" spans="1:6" s="1486" customFormat="1">
      <c r="A2262" s="1561"/>
      <c r="B2262" s="1562"/>
      <c r="C2262" s="1563"/>
      <c r="D2262" s="1564"/>
      <c r="E2262" s="1565"/>
      <c r="F2262" s="1566"/>
    </row>
    <row r="2263" spans="1:6" s="1486" customFormat="1">
      <c r="A2263" s="1561"/>
      <c r="B2263" s="1562"/>
      <c r="C2263" s="1563"/>
      <c r="D2263" s="1564"/>
      <c r="E2263" s="1565"/>
      <c r="F2263" s="1566"/>
    </row>
    <row r="2264" spans="1:6" s="1486" customFormat="1">
      <c r="A2264" s="1561"/>
      <c r="B2264" s="1562"/>
      <c r="C2264" s="1563"/>
      <c r="D2264" s="1564"/>
      <c r="E2264" s="1565"/>
      <c r="F2264" s="1566"/>
    </row>
    <row r="2265" spans="1:6" s="1486" customFormat="1">
      <c r="A2265" s="1561"/>
      <c r="B2265" s="1562"/>
      <c r="C2265" s="1563"/>
      <c r="D2265" s="1564"/>
      <c r="E2265" s="1565"/>
      <c r="F2265" s="1566"/>
    </row>
    <row r="2266" spans="1:6" s="1486" customFormat="1">
      <c r="A2266" s="1561"/>
      <c r="B2266" s="1562"/>
      <c r="C2266" s="1563"/>
      <c r="D2266" s="1564"/>
      <c r="E2266" s="1565"/>
      <c r="F2266" s="1566"/>
    </row>
    <row r="2267" spans="1:6" s="1486" customFormat="1">
      <c r="A2267" s="1561"/>
      <c r="B2267" s="1562"/>
      <c r="C2267" s="1563"/>
      <c r="D2267" s="1564"/>
      <c r="E2267" s="1565"/>
      <c r="F2267" s="1566"/>
    </row>
    <row r="2268" spans="1:6" s="1486" customFormat="1">
      <c r="A2268" s="1561"/>
      <c r="B2268" s="1562"/>
      <c r="C2268" s="1563"/>
      <c r="D2268" s="1564"/>
      <c r="E2268" s="1565"/>
      <c r="F2268" s="1566"/>
    </row>
    <row r="2269" spans="1:6" s="1486" customFormat="1">
      <c r="A2269" s="1561"/>
      <c r="B2269" s="1562"/>
      <c r="C2269" s="1563"/>
      <c r="D2269" s="1564"/>
      <c r="E2269" s="1565"/>
      <c r="F2269" s="1566"/>
    </row>
    <row r="2270" spans="1:6" s="1486" customFormat="1">
      <c r="A2270" s="1561"/>
      <c r="B2270" s="1562"/>
      <c r="C2270" s="1563"/>
      <c r="D2270" s="1564"/>
      <c r="E2270" s="1565"/>
      <c r="F2270" s="1566"/>
    </row>
    <row r="2271" spans="1:6" s="1486" customFormat="1">
      <c r="A2271" s="1561"/>
      <c r="B2271" s="1562"/>
      <c r="C2271" s="1563"/>
      <c r="D2271" s="1564"/>
      <c r="E2271" s="1565"/>
      <c r="F2271" s="1566"/>
    </row>
    <row r="2272" spans="1:6" s="1486" customFormat="1">
      <c r="A2272" s="1561"/>
      <c r="B2272" s="1562"/>
      <c r="C2272" s="1563"/>
      <c r="D2272" s="1564"/>
      <c r="E2272" s="1565"/>
      <c r="F2272" s="1566"/>
    </row>
    <row r="2273" spans="1:6" s="1486" customFormat="1">
      <c r="A2273" s="1561"/>
      <c r="B2273" s="1562"/>
      <c r="C2273" s="1563"/>
      <c r="D2273" s="1564"/>
      <c r="E2273" s="1565"/>
      <c r="F2273" s="1566"/>
    </row>
    <row r="2274" spans="1:6" s="1486" customFormat="1">
      <c r="A2274" s="1561"/>
      <c r="B2274" s="1562"/>
      <c r="C2274" s="1563"/>
      <c r="D2274" s="1564"/>
      <c r="E2274" s="1565"/>
      <c r="F2274" s="1566"/>
    </row>
    <row r="2275" spans="1:6" s="1486" customFormat="1">
      <c r="A2275" s="1561"/>
      <c r="B2275" s="1562"/>
      <c r="C2275" s="1563"/>
      <c r="D2275" s="1564"/>
      <c r="E2275" s="1565"/>
      <c r="F2275" s="1566"/>
    </row>
    <row r="2276" spans="1:6" s="1486" customFormat="1">
      <c r="A2276" s="1561"/>
      <c r="B2276" s="1562"/>
      <c r="C2276" s="1563"/>
      <c r="D2276" s="1564"/>
      <c r="E2276" s="1565"/>
      <c r="F2276" s="1566"/>
    </row>
    <row r="2277" spans="1:6" s="1486" customFormat="1">
      <c r="A2277" s="1561"/>
      <c r="B2277" s="1562"/>
      <c r="C2277" s="1563"/>
      <c r="D2277" s="1564"/>
      <c r="E2277" s="1565"/>
      <c r="F2277" s="1566"/>
    </row>
    <row r="2278" spans="1:6" s="1486" customFormat="1">
      <c r="A2278" s="1561"/>
      <c r="B2278" s="1562"/>
      <c r="C2278" s="1563"/>
      <c r="D2278" s="1564"/>
      <c r="E2278" s="1565"/>
      <c r="F2278" s="1566"/>
    </row>
    <row r="2279" spans="1:6" s="1486" customFormat="1">
      <c r="A2279" s="1561"/>
      <c r="B2279" s="1562"/>
      <c r="C2279" s="1563"/>
      <c r="D2279" s="1564"/>
      <c r="E2279" s="1565"/>
      <c r="F2279" s="1566"/>
    </row>
    <row r="2280" spans="1:6" s="1486" customFormat="1">
      <c r="A2280" s="1561"/>
      <c r="B2280" s="1562"/>
      <c r="C2280" s="1563"/>
      <c r="D2280" s="1564"/>
      <c r="E2280" s="1565"/>
      <c r="F2280" s="1566"/>
    </row>
    <row r="2281" spans="1:6" s="1486" customFormat="1">
      <c r="A2281" s="1561"/>
      <c r="B2281" s="1562"/>
      <c r="C2281" s="1563"/>
      <c r="D2281" s="1564"/>
      <c r="E2281" s="1565"/>
      <c r="F2281" s="1566"/>
    </row>
    <row r="2282" spans="1:6" s="1486" customFormat="1">
      <c r="A2282" s="1561"/>
      <c r="B2282" s="1562"/>
      <c r="C2282" s="1563"/>
      <c r="D2282" s="1564"/>
      <c r="E2282" s="1565"/>
      <c r="F2282" s="1566"/>
    </row>
    <row r="2283" spans="1:6" s="1486" customFormat="1">
      <c r="A2283" s="1561"/>
      <c r="B2283" s="1562"/>
      <c r="C2283" s="1563"/>
      <c r="D2283" s="1564"/>
      <c r="E2283" s="1565"/>
      <c r="F2283" s="1566"/>
    </row>
    <row r="2284" spans="1:6" s="1486" customFormat="1">
      <c r="A2284" s="1561"/>
      <c r="B2284" s="1562"/>
      <c r="C2284" s="1563"/>
      <c r="D2284" s="1564"/>
      <c r="E2284" s="1565"/>
      <c r="F2284" s="1566"/>
    </row>
    <row r="2285" spans="1:6" s="1486" customFormat="1">
      <c r="A2285" s="1561"/>
      <c r="B2285" s="1562"/>
      <c r="C2285" s="1563"/>
      <c r="D2285" s="1564"/>
      <c r="E2285" s="1565"/>
      <c r="F2285" s="1566"/>
    </row>
    <row r="2286" spans="1:6" s="1486" customFormat="1">
      <c r="A2286" s="1561"/>
      <c r="B2286" s="1562"/>
      <c r="C2286" s="1563"/>
      <c r="D2286" s="1564"/>
      <c r="E2286" s="1565"/>
      <c r="F2286" s="1566"/>
    </row>
    <row r="2287" spans="1:6" s="1486" customFormat="1">
      <c r="A2287" s="1561"/>
      <c r="B2287" s="1562"/>
      <c r="C2287" s="1563"/>
      <c r="D2287" s="1564"/>
      <c r="E2287" s="1565"/>
      <c r="F2287" s="1566"/>
    </row>
    <row r="2288" spans="1:6" s="1486" customFormat="1">
      <c r="A2288" s="1561"/>
      <c r="B2288" s="1562"/>
      <c r="C2288" s="1563"/>
      <c r="D2288" s="1564"/>
      <c r="E2288" s="1565"/>
      <c r="F2288" s="1566"/>
    </row>
    <row r="2289" spans="1:6" s="1486" customFormat="1">
      <c r="A2289" s="1561"/>
      <c r="B2289" s="1562"/>
      <c r="C2289" s="1563"/>
      <c r="D2289" s="1564"/>
      <c r="E2289" s="1565"/>
      <c r="F2289" s="1566"/>
    </row>
    <row r="2290" spans="1:6" s="1486" customFormat="1">
      <c r="A2290" s="1561"/>
      <c r="B2290" s="1562"/>
      <c r="C2290" s="1563"/>
      <c r="D2290" s="1564"/>
      <c r="E2290" s="1565"/>
      <c r="F2290" s="1566"/>
    </row>
    <row r="2291" spans="1:6" s="1486" customFormat="1">
      <c r="A2291" s="1561"/>
      <c r="B2291" s="1562"/>
      <c r="C2291" s="1563"/>
      <c r="D2291" s="1564"/>
      <c r="E2291" s="1565"/>
      <c r="F2291" s="1566"/>
    </row>
    <row r="2292" spans="1:6" s="1486" customFormat="1">
      <c r="A2292" s="1561"/>
      <c r="B2292" s="1562"/>
      <c r="C2292" s="1563"/>
      <c r="D2292" s="1564"/>
      <c r="E2292" s="1565"/>
      <c r="F2292" s="1566"/>
    </row>
    <row r="2293" spans="1:6" s="1486" customFormat="1">
      <c r="A2293" s="1561"/>
      <c r="B2293" s="1562"/>
      <c r="C2293" s="1563"/>
      <c r="D2293" s="1564"/>
      <c r="E2293" s="1565"/>
      <c r="F2293" s="1566"/>
    </row>
    <row r="2294" spans="1:6" s="1486" customFormat="1">
      <c r="A2294" s="1561"/>
      <c r="B2294" s="1562"/>
      <c r="C2294" s="1563"/>
      <c r="D2294" s="1564"/>
      <c r="E2294" s="1565"/>
      <c r="F2294" s="1566"/>
    </row>
    <row r="2295" spans="1:6" s="1486" customFormat="1">
      <c r="A2295" s="1561"/>
      <c r="B2295" s="1562"/>
      <c r="C2295" s="1563"/>
      <c r="D2295" s="1564"/>
      <c r="E2295" s="1565"/>
      <c r="F2295" s="1566"/>
    </row>
    <row r="2296" spans="1:6" s="1486" customFormat="1">
      <c r="A2296" s="1561"/>
      <c r="B2296" s="1562"/>
      <c r="C2296" s="1563"/>
      <c r="D2296" s="1564"/>
      <c r="E2296" s="1565"/>
      <c r="F2296" s="1566"/>
    </row>
    <row r="2297" spans="1:6" s="1486" customFormat="1">
      <c r="A2297" s="1561"/>
      <c r="B2297" s="1562"/>
      <c r="C2297" s="1563"/>
      <c r="D2297" s="1564"/>
      <c r="E2297" s="1565"/>
      <c r="F2297" s="1566"/>
    </row>
    <row r="2298" spans="1:6" s="1486" customFormat="1">
      <c r="A2298" s="1561"/>
      <c r="B2298" s="1562"/>
      <c r="C2298" s="1563"/>
      <c r="D2298" s="1564"/>
      <c r="E2298" s="1565"/>
      <c r="F2298" s="1566"/>
    </row>
    <row r="2299" spans="1:6" s="1486" customFormat="1">
      <c r="A2299" s="1561"/>
      <c r="B2299" s="1562"/>
      <c r="C2299" s="1563"/>
      <c r="D2299" s="1564"/>
      <c r="E2299" s="1565"/>
      <c r="F2299" s="1566"/>
    </row>
    <row r="2300" spans="1:6" s="1486" customFormat="1">
      <c r="A2300" s="1561"/>
      <c r="B2300" s="1562"/>
      <c r="C2300" s="1563"/>
      <c r="D2300" s="1564"/>
      <c r="E2300" s="1565"/>
      <c r="F2300" s="1566"/>
    </row>
    <row r="2301" spans="1:6" s="1486" customFormat="1">
      <c r="A2301" s="1561"/>
      <c r="B2301" s="1562"/>
      <c r="C2301" s="1563"/>
      <c r="D2301" s="1564"/>
      <c r="E2301" s="1565"/>
      <c r="F2301" s="1566"/>
    </row>
    <row r="2302" spans="1:6" s="1486" customFormat="1">
      <c r="A2302" s="1561"/>
      <c r="B2302" s="1562"/>
      <c r="C2302" s="1563"/>
      <c r="D2302" s="1564"/>
      <c r="E2302" s="1565"/>
      <c r="F2302" s="1566"/>
    </row>
    <row r="2303" spans="1:6" s="1486" customFormat="1">
      <c r="A2303" s="1561"/>
      <c r="B2303" s="1562"/>
      <c r="C2303" s="1563"/>
      <c r="D2303" s="1564"/>
      <c r="E2303" s="1565"/>
      <c r="F2303" s="1566"/>
    </row>
    <row r="2304" spans="1:6" s="1486" customFormat="1">
      <c r="A2304" s="1561"/>
      <c r="B2304" s="1562"/>
      <c r="C2304" s="1563"/>
      <c r="D2304" s="1564"/>
      <c r="E2304" s="1565"/>
      <c r="F2304" s="1566"/>
    </row>
    <row r="2305" spans="1:6" s="1486" customFormat="1">
      <c r="A2305" s="1561"/>
      <c r="B2305" s="1562"/>
      <c r="C2305" s="1563"/>
      <c r="D2305" s="1564"/>
      <c r="E2305" s="1565"/>
      <c r="F2305" s="1566"/>
    </row>
    <row r="2306" spans="1:6" s="1486" customFormat="1">
      <c r="A2306" s="1561"/>
      <c r="B2306" s="1562"/>
      <c r="C2306" s="1563"/>
      <c r="D2306" s="1564"/>
      <c r="E2306" s="1565"/>
      <c r="F2306" s="1566"/>
    </row>
    <row r="2307" spans="1:6" s="1486" customFormat="1">
      <c r="A2307" s="1561"/>
      <c r="B2307" s="1562"/>
      <c r="C2307" s="1563"/>
      <c r="D2307" s="1564"/>
      <c r="E2307" s="1565"/>
      <c r="F2307" s="1566"/>
    </row>
    <row r="2308" spans="1:6" s="1486" customFormat="1">
      <c r="A2308" s="1561"/>
      <c r="B2308" s="1562"/>
      <c r="C2308" s="1563"/>
      <c r="D2308" s="1564"/>
      <c r="E2308" s="1565"/>
      <c r="F2308" s="1566"/>
    </row>
    <row r="2309" spans="1:6" s="1486" customFormat="1">
      <c r="A2309" s="1561"/>
      <c r="B2309" s="1562"/>
      <c r="C2309" s="1563"/>
      <c r="D2309" s="1564"/>
      <c r="E2309" s="1565"/>
      <c r="F2309" s="1566"/>
    </row>
    <row r="2310" spans="1:6" s="1486" customFormat="1">
      <c r="A2310" s="1561"/>
      <c r="B2310" s="1562"/>
      <c r="C2310" s="1563"/>
      <c r="D2310" s="1564"/>
      <c r="E2310" s="1565"/>
      <c r="F2310" s="1566"/>
    </row>
    <row r="2311" spans="1:6" s="1486" customFormat="1">
      <c r="A2311" s="1561"/>
      <c r="B2311" s="1562"/>
      <c r="C2311" s="1563"/>
      <c r="D2311" s="1564"/>
      <c r="E2311" s="1565"/>
      <c r="F2311" s="1566"/>
    </row>
    <row r="2312" spans="1:6" s="1486" customFormat="1">
      <c r="A2312" s="1561"/>
      <c r="B2312" s="1562"/>
      <c r="C2312" s="1563"/>
      <c r="D2312" s="1564"/>
      <c r="E2312" s="1565"/>
      <c r="F2312" s="1566"/>
    </row>
    <row r="2313" spans="1:6" s="1486" customFormat="1">
      <c r="A2313" s="1561"/>
      <c r="B2313" s="1562"/>
      <c r="C2313" s="1563"/>
      <c r="D2313" s="1564"/>
      <c r="E2313" s="1565"/>
      <c r="F2313" s="1566"/>
    </row>
    <row r="2314" spans="1:6" s="1486" customFormat="1">
      <c r="A2314" s="1561"/>
      <c r="B2314" s="1562"/>
      <c r="C2314" s="1563"/>
      <c r="D2314" s="1564"/>
      <c r="E2314" s="1565"/>
      <c r="F2314" s="1566"/>
    </row>
    <row r="2315" spans="1:6" s="1486" customFormat="1">
      <c r="A2315" s="1561"/>
      <c r="B2315" s="1562"/>
      <c r="C2315" s="1563"/>
      <c r="D2315" s="1564"/>
      <c r="E2315" s="1565"/>
      <c r="F2315" s="1566"/>
    </row>
    <row r="2316" spans="1:6" s="1486" customFormat="1">
      <c r="A2316" s="1561"/>
      <c r="B2316" s="1562"/>
      <c r="C2316" s="1563"/>
      <c r="D2316" s="1564"/>
      <c r="E2316" s="1565"/>
      <c r="F2316" s="1566"/>
    </row>
    <row r="2317" spans="1:6" s="1486" customFormat="1">
      <c r="A2317" s="1561"/>
      <c r="B2317" s="1562"/>
      <c r="C2317" s="1563"/>
      <c r="D2317" s="1564"/>
      <c r="E2317" s="1565"/>
      <c r="F2317" s="1566"/>
    </row>
    <row r="2318" spans="1:6" s="1486" customFormat="1">
      <c r="A2318" s="1561"/>
      <c r="B2318" s="1562"/>
      <c r="C2318" s="1563"/>
      <c r="D2318" s="1564"/>
      <c r="E2318" s="1565"/>
      <c r="F2318" s="1566"/>
    </row>
    <row r="2319" spans="1:6" s="1486" customFormat="1">
      <c r="A2319" s="1561"/>
      <c r="B2319" s="1562"/>
      <c r="C2319" s="1563"/>
      <c r="D2319" s="1564"/>
      <c r="E2319" s="1565"/>
      <c r="F2319" s="1566"/>
    </row>
    <row r="2320" spans="1:6" s="1486" customFormat="1">
      <c r="A2320" s="1561"/>
      <c r="B2320" s="1562"/>
      <c r="C2320" s="1563"/>
      <c r="D2320" s="1564"/>
      <c r="E2320" s="1565"/>
      <c r="F2320" s="1566"/>
    </row>
    <row r="2321" spans="1:6" s="1486" customFormat="1">
      <c r="A2321" s="1561"/>
      <c r="B2321" s="1562"/>
      <c r="C2321" s="1563"/>
      <c r="D2321" s="1564"/>
      <c r="E2321" s="1565"/>
      <c r="F2321" s="1566"/>
    </row>
    <row r="2322" spans="1:6" s="1486" customFormat="1">
      <c r="A2322" s="1561"/>
      <c r="B2322" s="1562"/>
      <c r="C2322" s="1563"/>
      <c r="D2322" s="1564"/>
      <c r="E2322" s="1565"/>
      <c r="F2322" s="1566"/>
    </row>
    <row r="2323" spans="1:6" s="1486" customFormat="1">
      <c r="A2323" s="1561"/>
      <c r="B2323" s="1562"/>
      <c r="C2323" s="1563"/>
      <c r="D2323" s="1564"/>
      <c r="E2323" s="1565"/>
      <c r="F2323" s="1566"/>
    </row>
    <row r="2324" spans="1:6" s="1486" customFormat="1">
      <c r="A2324" s="1561"/>
      <c r="B2324" s="1562"/>
      <c r="C2324" s="1563"/>
      <c r="D2324" s="1564"/>
      <c r="E2324" s="1565"/>
      <c r="F2324" s="1566"/>
    </row>
    <row r="2325" spans="1:6" s="1486" customFormat="1">
      <c r="A2325" s="1561"/>
      <c r="B2325" s="1562"/>
      <c r="C2325" s="1563"/>
      <c r="D2325" s="1564"/>
      <c r="E2325" s="1565"/>
      <c r="F2325" s="1566"/>
    </row>
    <row r="2326" spans="1:6" s="1486" customFormat="1">
      <c r="A2326" s="1561"/>
      <c r="B2326" s="1562"/>
      <c r="C2326" s="1563"/>
      <c r="D2326" s="1564"/>
      <c r="E2326" s="1565"/>
      <c r="F2326" s="1566"/>
    </row>
    <row r="2327" spans="1:6" s="1486" customFormat="1">
      <c r="A2327" s="1561"/>
      <c r="B2327" s="1562"/>
      <c r="C2327" s="1563"/>
      <c r="D2327" s="1564"/>
      <c r="E2327" s="1565"/>
      <c r="F2327" s="1566"/>
    </row>
    <row r="2328" spans="1:6" s="1486" customFormat="1">
      <c r="A2328" s="1561"/>
      <c r="B2328" s="1562"/>
      <c r="C2328" s="1563"/>
      <c r="D2328" s="1564"/>
      <c r="E2328" s="1565"/>
      <c r="F2328" s="1566"/>
    </row>
    <row r="2329" spans="1:6" s="1486" customFormat="1">
      <c r="A2329" s="1561"/>
      <c r="B2329" s="1562"/>
      <c r="C2329" s="1563"/>
      <c r="D2329" s="1564"/>
      <c r="E2329" s="1565"/>
      <c r="F2329" s="1566"/>
    </row>
    <row r="2330" spans="1:6" s="1486" customFormat="1">
      <c r="A2330" s="1561"/>
      <c r="B2330" s="1562"/>
      <c r="C2330" s="1563"/>
      <c r="D2330" s="1564"/>
      <c r="E2330" s="1565"/>
      <c r="F2330" s="1566"/>
    </row>
    <row r="2331" spans="1:6" s="1486" customFormat="1">
      <c r="A2331" s="1561"/>
      <c r="B2331" s="1562"/>
      <c r="C2331" s="1563"/>
      <c r="D2331" s="1564"/>
      <c r="E2331" s="1565"/>
      <c r="F2331" s="1566"/>
    </row>
    <row r="2332" spans="1:6" s="1486" customFormat="1">
      <c r="A2332" s="1561"/>
      <c r="B2332" s="1562"/>
      <c r="C2332" s="1563"/>
      <c r="D2332" s="1564"/>
      <c r="E2332" s="1565"/>
      <c r="F2332" s="1566"/>
    </row>
    <row r="2333" spans="1:6" s="1486" customFormat="1">
      <c r="A2333" s="1561"/>
      <c r="B2333" s="1562"/>
      <c r="C2333" s="1563"/>
      <c r="D2333" s="1564"/>
      <c r="E2333" s="1565"/>
      <c r="F2333" s="1566"/>
    </row>
    <row r="2334" spans="1:6" s="1486" customFormat="1">
      <c r="A2334" s="1561"/>
      <c r="B2334" s="1562"/>
      <c r="C2334" s="1563"/>
      <c r="D2334" s="1564"/>
      <c r="E2334" s="1565"/>
      <c r="F2334" s="1566"/>
    </row>
    <row r="2335" spans="1:6" s="1486" customFormat="1">
      <c r="A2335" s="1561"/>
      <c r="B2335" s="1562"/>
      <c r="C2335" s="1563"/>
      <c r="D2335" s="1564"/>
      <c r="E2335" s="1565"/>
      <c r="F2335" s="1566"/>
    </row>
    <row r="2336" spans="1:6" s="1486" customFormat="1">
      <c r="A2336" s="1561"/>
      <c r="B2336" s="1562"/>
      <c r="C2336" s="1563"/>
      <c r="D2336" s="1564"/>
      <c r="E2336" s="1565"/>
      <c r="F2336" s="1566"/>
    </row>
    <row r="2337" spans="1:6" s="1486" customFormat="1">
      <c r="A2337" s="1561"/>
      <c r="B2337" s="1562"/>
      <c r="C2337" s="1563"/>
      <c r="D2337" s="1564"/>
      <c r="E2337" s="1565"/>
      <c r="F2337" s="1566"/>
    </row>
    <row r="2338" spans="1:6" s="1486" customFormat="1">
      <c r="A2338" s="1561"/>
      <c r="B2338" s="1562"/>
      <c r="C2338" s="1563"/>
      <c r="D2338" s="1564"/>
      <c r="E2338" s="1565"/>
      <c r="F2338" s="1566"/>
    </row>
    <row r="2339" spans="1:6" s="1486" customFormat="1">
      <c r="A2339" s="1561"/>
      <c r="B2339" s="1562"/>
      <c r="C2339" s="1563"/>
      <c r="D2339" s="1564"/>
      <c r="E2339" s="1565"/>
      <c r="F2339" s="1566"/>
    </row>
    <row r="2340" spans="1:6" s="1486" customFormat="1">
      <c r="A2340" s="1561"/>
      <c r="B2340" s="1562"/>
      <c r="C2340" s="1563"/>
      <c r="D2340" s="1564"/>
      <c r="E2340" s="1565"/>
      <c r="F2340" s="1566"/>
    </row>
    <row r="2341" spans="1:6" s="1486" customFormat="1">
      <c r="A2341" s="1561"/>
      <c r="B2341" s="1562"/>
      <c r="C2341" s="1563"/>
      <c r="D2341" s="1564"/>
      <c r="E2341" s="1565"/>
      <c r="F2341" s="1566"/>
    </row>
    <row r="2342" spans="1:6" s="1486" customFormat="1">
      <c r="A2342" s="1561"/>
      <c r="B2342" s="1562"/>
      <c r="C2342" s="1563"/>
      <c r="D2342" s="1564"/>
      <c r="E2342" s="1565"/>
      <c r="F2342" s="1566"/>
    </row>
    <row r="2343" spans="1:6" s="1486" customFormat="1">
      <c r="A2343" s="1561"/>
      <c r="B2343" s="1562"/>
      <c r="C2343" s="1563"/>
      <c r="D2343" s="1564"/>
      <c r="E2343" s="1565"/>
      <c r="F2343" s="1566"/>
    </row>
    <row r="2344" spans="1:6" s="1486" customFormat="1">
      <c r="A2344" s="1561"/>
      <c r="B2344" s="1562"/>
      <c r="C2344" s="1563"/>
      <c r="D2344" s="1564"/>
      <c r="E2344" s="1565"/>
      <c r="F2344" s="1566"/>
    </row>
    <row r="2345" spans="1:6" s="1486" customFormat="1">
      <c r="A2345" s="1561"/>
      <c r="B2345" s="1562"/>
      <c r="C2345" s="1563"/>
      <c r="D2345" s="1564"/>
      <c r="E2345" s="1565"/>
      <c r="F2345" s="1566"/>
    </row>
    <row r="2346" spans="1:6" s="1486" customFormat="1">
      <c r="A2346" s="1561"/>
      <c r="B2346" s="1562"/>
      <c r="C2346" s="1563"/>
      <c r="D2346" s="1564"/>
      <c r="E2346" s="1565"/>
      <c r="F2346" s="1566"/>
    </row>
    <row r="2347" spans="1:6" s="1486" customFormat="1">
      <c r="A2347" s="1561"/>
      <c r="B2347" s="1562"/>
      <c r="C2347" s="1563"/>
      <c r="D2347" s="1564"/>
      <c r="E2347" s="1565"/>
      <c r="F2347" s="1566"/>
    </row>
    <row r="2348" spans="1:6" s="1486" customFormat="1">
      <c r="A2348" s="1561"/>
      <c r="B2348" s="1562"/>
      <c r="C2348" s="1563"/>
      <c r="D2348" s="1564"/>
      <c r="E2348" s="1565"/>
      <c r="F2348" s="1566"/>
    </row>
    <row r="2349" spans="1:6" s="1486" customFormat="1">
      <c r="A2349" s="1561"/>
      <c r="B2349" s="1562"/>
      <c r="C2349" s="1563"/>
      <c r="D2349" s="1564"/>
      <c r="E2349" s="1565"/>
      <c r="F2349" s="1566"/>
    </row>
    <row r="2350" spans="1:6" s="1486" customFormat="1">
      <c r="A2350" s="1561"/>
      <c r="B2350" s="1562"/>
      <c r="C2350" s="1563"/>
      <c r="D2350" s="1564"/>
      <c r="E2350" s="1565"/>
      <c r="F2350" s="1566"/>
    </row>
    <row r="2351" spans="1:6" s="1486" customFormat="1">
      <c r="A2351" s="1561"/>
      <c r="B2351" s="1562"/>
      <c r="C2351" s="1563"/>
      <c r="D2351" s="1564"/>
      <c r="E2351" s="1565"/>
      <c r="F2351" s="1566"/>
    </row>
    <row r="2352" spans="1:6" s="1486" customFormat="1">
      <c r="A2352" s="1561"/>
      <c r="B2352" s="1562"/>
      <c r="C2352" s="1563"/>
      <c r="D2352" s="1564"/>
      <c r="E2352" s="1565"/>
      <c r="F2352" s="1566"/>
    </row>
  </sheetData>
  <pageMargins left="0.98425196850393704" right="0.19685039370078741" top="0.78740157480314965" bottom="0.78740157480314965" header="0.19685039370078741" footer="0.19685039370078741"/>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50"/>
  <sheetViews>
    <sheetView showGridLines="0" view="pageBreakPreview" zoomScaleNormal="75" zoomScaleSheetLayoutView="100" workbookViewId="0">
      <selection activeCell="L22" sqref="L22"/>
    </sheetView>
  </sheetViews>
  <sheetFormatPr defaultColWidth="10" defaultRowHeight="11.25"/>
  <cols>
    <col min="1" max="1" width="3" style="760" customWidth="1"/>
    <col min="2" max="6" width="10" style="760" customWidth="1"/>
    <col min="7" max="7" width="12.42578125" style="760" customWidth="1"/>
    <col min="8" max="8" width="21" style="760" customWidth="1"/>
    <col min="9" max="16384" width="10" style="760"/>
  </cols>
  <sheetData>
    <row r="1" spans="1:8" s="766" customFormat="1" ht="15.75">
      <c r="A1" s="783"/>
      <c r="B1" s="785"/>
      <c r="C1" s="784"/>
      <c r="D1" s="780"/>
      <c r="E1" s="782"/>
      <c r="F1" s="773"/>
      <c r="G1" s="772"/>
    </row>
    <row r="2" spans="1:8" s="766" customFormat="1" ht="15.75">
      <c r="A2" s="783"/>
      <c r="B2" s="785"/>
      <c r="C2" s="780"/>
      <c r="D2" s="780"/>
      <c r="E2" s="782"/>
      <c r="F2" s="773"/>
      <c r="G2" s="772"/>
    </row>
    <row r="3" spans="1:8" s="766" customFormat="1" ht="15.75">
      <c r="A3" s="786"/>
      <c r="B3" s="785"/>
      <c r="C3" s="784"/>
      <c r="D3" s="780"/>
      <c r="E3" s="782"/>
      <c r="F3" s="773"/>
      <c r="G3" s="772"/>
    </row>
    <row r="4" spans="1:8" s="766" customFormat="1" ht="15.75">
      <c r="A4" s="783"/>
      <c r="B4" s="785"/>
      <c r="C4" s="784"/>
      <c r="D4" s="780"/>
      <c r="E4" s="782"/>
      <c r="F4" s="773"/>
      <c r="G4" s="772"/>
    </row>
    <row r="5" spans="1:8" s="766" customFormat="1" ht="18">
      <c r="A5" s="781" t="s">
        <v>2162</v>
      </c>
      <c r="B5" s="777"/>
      <c r="C5" s="777"/>
      <c r="D5" s="780"/>
      <c r="E5" s="782"/>
      <c r="F5" s="773"/>
      <c r="G5" s="772"/>
    </row>
    <row r="6" spans="1:8" s="766" customFormat="1" ht="18">
      <c r="A6" s="779"/>
      <c r="B6" s="777"/>
      <c r="C6" s="780"/>
      <c r="D6" s="777"/>
      <c r="E6" s="774"/>
      <c r="F6" s="773"/>
      <c r="G6" s="772"/>
    </row>
    <row r="7" spans="1:8" s="766" customFormat="1" ht="18">
      <c r="A7" s="778"/>
      <c r="B7" s="777"/>
      <c r="C7" s="776"/>
      <c r="D7" s="775"/>
      <c r="E7" s="774"/>
      <c r="F7" s="773"/>
      <c r="G7" s="772"/>
    </row>
    <row r="8" spans="1:8" s="766" customFormat="1" ht="18">
      <c r="A8" s="771" t="s">
        <v>2163</v>
      </c>
      <c r="B8" s="777"/>
      <c r="C8" s="776"/>
      <c r="D8" s="775"/>
      <c r="E8" s="774"/>
      <c r="F8" s="773"/>
      <c r="G8" s="772"/>
    </row>
    <row r="9" spans="1:8" ht="23.25">
      <c r="A9" s="771"/>
      <c r="B9" s="770"/>
      <c r="C9" s="769"/>
      <c r="D9" s="769"/>
      <c r="E9" s="769"/>
      <c r="F9" s="768"/>
      <c r="G9" s="767"/>
      <c r="H9" s="824"/>
    </row>
    <row r="10" spans="1:8" ht="23.25">
      <c r="A10" s="771"/>
      <c r="B10" s="762"/>
      <c r="C10" s="761"/>
      <c r="D10" s="761"/>
      <c r="E10" s="761"/>
      <c r="F10" s="768"/>
      <c r="G10" s="767"/>
      <c r="H10" s="824"/>
    </row>
    <row r="11" spans="1:8" ht="23.25">
      <c r="A11" s="771"/>
      <c r="B11" s="770"/>
      <c r="C11" s="769"/>
      <c r="D11" s="769"/>
      <c r="E11" s="769"/>
      <c r="F11" s="768"/>
      <c r="G11" s="767"/>
      <c r="H11" s="824"/>
    </row>
    <row r="12" spans="1:8" ht="23.25">
      <c r="A12" s="768"/>
      <c r="B12" s="827"/>
      <c r="C12" s="826"/>
      <c r="D12" s="826"/>
      <c r="E12" s="826"/>
      <c r="F12" s="768"/>
      <c r="G12" s="767" t="s">
        <v>19</v>
      </c>
      <c r="H12" s="825"/>
    </row>
    <row r="13" spans="1:8" s="820" customFormat="1" ht="23.25">
      <c r="A13" s="771"/>
      <c r="B13" s="777"/>
      <c r="C13" s="777"/>
      <c r="D13" s="777"/>
      <c r="E13" s="777"/>
      <c r="F13" s="771"/>
      <c r="G13" s="767" t="s">
        <v>19</v>
      </c>
      <c r="H13" s="824"/>
    </row>
    <row r="14" spans="1:8" s="820" customFormat="1" ht="18">
      <c r="A14" s="808"/>
      <c r="B14" s="808" t="s">
        <v>893</v>
      </c>
      <c r="C14" s="812"/>
      <c r="D14" s="811"/>
      <c r="E14" s="811"/>
      <c r="F14" s="811"/>
      <c r="G14" s="808"/>
      <c r="H14" s="808"/>
    </row>
    <row r="15" spans="1:8" s="820" customFormat="1" ht="23.25">
      <c r="A15" s="808"/>
      <c r="B15" s="808"/>
      <c r="C15" s="812"/>
      <c r="D15" s="811"/>
      <c r="E15" s="811"/>
      <c r="F15" s="811"/>
      <c r="G15" s="808"/>
      <c r="H15" s="823"/>
    </row>
    <row r="16" spans="1:8" s="820" customFormat="1" ht="18">
      <c r="A16" s="808"/>
      <c r="B16" s="808"/>
      <c r="C16" s="812"/>
      <c r="D16" s="811"/>
      <c r="E16" s="811"/>
      <c r="F16" s="822" t="s">
        <v>19</v>
      </c>
      <c r="G16" s="811"/>
      <c r="H16" s="821"/>
    </row>
    <row r="17" spans="1:8" s="816" customFormat="1" ht="15.75">
      <c r="A17" s="808"/>
      <c r="B17" s="808"/>
      <c r="C17" s="812"/>
      <c r="D17" s="811"/>
      <c r="E17" s="811"/>
      <c r="G17" s="819" t="s">
        <v>19</v>
      </c>
      <c r="H17" s="818" t="s">
        <v>892</v>
      </c>
    </row>
    <row r="18" spans="1:8" s="816" customFormat="1" ht="15.75">
      <c r="A18" s="808"/>
      <c r="B18" s="808"/>
      <c r="C18" s="812"/>
      <c r="D18" s="811"/>
      <c r="E18" s="811"/>
      <c r="F18" s="811"/>
      <c r="G18" s="811"/>
      <c r="H18" s="817"/>
    </row>
    <row r="19" spans="1:8" s="809" customFormat="1" ht="17.100000000000001" customHeight="1">
      <c r="A19" s="772"/>
      <c r="B19" s="808" t="s">
        <v>2164</v>
      </c>
      <c r="E19" s="811"/>
      <c r="F19" s="811"/>
      <c r="G19" s="811"/>
      <c r="H19" s="813">
        <f>'PROMETNA OPREMA'!G32</f>
        <v>0</v>
      </c>
    </row>
    <row r="20" spans="1:8" s="809" customFormat="1" ht="17.100000000000001" customHeight="1">
      <c r="A20" s="772"/>
      <c r="B20" s="808"/>
      <c r="C20" s="812"/>
      <c r="D20" s="812"/>
      <c r="E20" s="812"/>
      <c r="F20" s="812"/>
      <c r="G20" s="811"/>
      <c r="H20" s="810"/>
    </row>
    <row r="21" spans="1:8" s="809" customFormat="1" ht="15.75">
      <c r="A21" s="808"/>
      <c r="B21" s="776"/>
      <c r="C21" s="805"/>
      <c r="D21" s="804"/>
      <c r="E21" s="804"/>
      <c r="F21" s="804"/>
      <c r="G21" s="776"/>
      <c r="H21" s="776"/>
    </row>
    <row r="22" spans="1:8" s="809" customFormat="1" ht="16.5" thickBot="1">
      <c r="A22" s="776"/>
      <c r="B22" s="803" t="s">
        <v>1004</v>
      </c>
      <c r="C22" s="802"/>
      <c r="D22" s="801"/>
      <c r="E22" s="801"/>
      <c r="F22" s="801"/>
      <c r="G22" s="800"/>
      <c r="H22" s="799">
        <f>H19</f>
        <v>0</v>
      </c>
    </row>
    <row r="23" spans="1:8" ht="16.5" thickTop="1">
      <c r="A23" s="806"/>
      <c r="B23" s="776"/>
      <c r="C23" s="805"/>
      <c r="D23" s="804"/>
      <c r="E23" s="804"/>
      <c r="F23" s="804"/>
      <c r="G23" s="776"/>
      <c r="H23" s="776"/>
    </row>
    <row r="24" spans="1:8" ht="14.25">
      <c r="C24" s="798"/>
      <c r="D24" s="797"/>
      <c r="E24" s="797"/>
      <c r="F24" s="797"/>
      <c r="G24" s="796"/>
      <c r="H24" s="796"/>
    </row>
    <row r="25" spans="1:8" ht="14.25">
      <c r="C25" s="798"/>
      <c r="D25" s="797"/>
      <c r="E25" s="797"/>
      <c r="F25" s="797"/>
      <c r="G25" s="796"/>
      <c r="H25" s="796"/>
    </row>
    <row r="26" spans="1:8" ht="14.25">
      <c r="A26" s="796"/>
      <c r="C26" s="798"/>
      <c r="D26" s="797"/>
      <c r="E26" s="797"/>
      <c r="F26" s="797"/>
      <c r="G26" s="796"/>
      <c r="H26" s="796"/>
    </row>
    <row r="27" spans="1:8" ht="14.25">
      <c r="A27" s="796"/>
      <c r="B27" s="796"/>
      <c r="C27" s="798"/>
      <c r="D27" s="797"/>
      <c r="E27" s="797"/>
      <c r="F27" s="797"/>
      <c r="G27" s="796"/>
      <c r="H27" s="796"/>
    </row>
    <row r="28" spans="1:8" ht="12.75">
      <c r="A28" s="768"/>
      <c r="B28" s="787"/>
      <c r="C28" s="795"/>
      <c r="D28" s="761"/>
      <c r="E28" s="761"/>
      <c r="F28" s="761"/>
    </row>
    <row r="29" spans="1:8">
      <c r="C29" s="762"/>
      <c r="D29" s="761"/>
      <c r="E29" s="761"/>
      <c r="F29" s="761"/>
    </row>
    <row r="30" spans="1:8">
      <c r="C30" s="762"/>
      <c r="D30" s="761"/>
      <c r="E30" s="761"/>
      <c r="F30" s="761"/>
    </row>
    <row r="31" spans="1:8" ht="15">
      <c r="B31" s="791"/>
      <c r="C31" s="793"/>
      <c r="D31" s="792"/>
      <c r="E31" s="792"/>
      <c r="F31" s="792"/>
      <c r="G31" s="791"/>
      <c r="H31" s="791"/>
    </row>
    <row r="32" spans="1:8" ht="18">
      <c r="B32" s="788"/>
      <c r="C32" s="790"/>
      <c r="D32" s="790"/>
      <c r="E32" s="790"/>
      <c r="F32" s="789"/>
      <c r="G32" s="768"/>
      <c r="H32" s="787"/>
    </row>
    <row r="33" spans="1:8" ht="18">
      <c r="A33" s="788"/>
      <c r="B33" s="785"/>
      <c r="C33" s="785"/>
      <c r="D33" s="780"/>
      <c r="E33" s="782"/>
      <c r="F33" s="773"/>
      <c r="G33" s="772"/>
      <c r="H33" s="787"/>
    </row>
    <row r="34" spans="1:8" ht="15.75">
      <c r="A34" s="786"/>
      <c r="B34" s="785"/>
      <c r="C34" s="780"/>
      <c r="D34" s="780"/>
      <c r="E34" s="782"/>
      <c r="F34" s="773"/>
      <c r="G34" s="772"/>
    </row>
    <row r="38" spans="1:8">
      <c r="B38" s="762"/>
      <c r="C38" s="761"/>
      <c r="D38" s="761"/>
      <c r="E38" s="761"/>
    </row>
    <row r="39" spans="1:8">
      <c r="B39" s="762"/>
      <c r="C39" s="761"/>
      <c r="D39" s="761"/>
      <c r="E39" s="761"/>
    </row>
    <row r="40" spans="1:8">
      <c r="B40" s="762"/>
      <c r="C40" s="761"/>
      <c r="D40" s="761"/>
      <c r="E40" s="761"/>
    </row>
    <row r="56" s="763" customFormat="1" ht="12.75"/>
    <row r="58" s="766" customFormat="1" ht="12.75"/>
    <row r="72" s="763" customFormat="1" ht="12.75"/>
    <row r="74" s="766" customFormat="1" ht="12.75"/>
    <row r="139" s="763" customFormat="1" ht="12.75"/>
    <row r="141" s="766" customFormat="1" ht="12.75"/>
    <row r="150" s="763" customFormat="1" ht="12.75"/>
  </sheetData>
  <printOptions gridLinesSet="0"/>
  <pageMargins left="0.98425196850393704" right="0.19685039370078741" top="0.78740157480314965" bottom="0.78740157480314965" header="0.19685039370078741" footer="0.19685039370078741"/>
  <pageSetup paperSize="9" scale="84" firstPageNumber="4" orientation="portrait" useFirstPageNumber="1" horizontalDpi="4294967295" verticalDpi="4294967295" r:id="rId1"/>
  <headerFooter alignWithMargins="0">
    <oddFooter>&amp;C&amp;"Arial CE,Regular\</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0"/>
  <sheetViews>
    <sheetView showZeros="0" view="pageBreakPreview" topLeftCell="B19" zoomScale="60" zoomScaleNormal="100" workbookViewId="0">
      <selection activeCell="H7" sqref="H7"/>
    </sheetView>
  </sheetViews>
  <sheetFormatPr defaultColWidth="10" defaultRowHeight="18" customHeight="1"/>
  <cols>
    <col min="1" max="1" width="2.85546875" style="776" hidden="1" customWidth="1"/>
    <col min="2" max="2" width="11.5703125" style="1409" customWidth="1"/>
    <col min="3" max="3" width="53" style="776" customWidth="1"/>
    <col min="4" max="4" width="12" style="805" customWidth="1"/>
    <col min="5" max="5" width="17.42578125" style="804" customWidth="1"/>
    <col min="6" max="6" width="16.28515625" style="1413" customWidth="1"/>
    <col min="7" max="7" width="21.140625" style="776" customWidth="1"/>
    <col min="8" max="8" width="30.140625" style="776" customWidth="1"/>
    <col min="9" max="9" width="13.85546875" style="776" customWidth="1"/>
    <col min="10" max="10" width="10" style="776"/>
    <col min="11" max="11" width="21.7109375" style="776" customWidth="1"/>
    <col min="12" max="16384" width="10" style="776"/>
  </cols>
  <sheetData>
    <row r="1" spans="2:9" ht="18" customHeight="1" thickBot="1">
      <c r="B1" s="1375"/>
      <c r="C1" s="831"/>
      <c r="D1" s="835"/>
      <c r="E1" s="1376"/>
      <c r="F1" s="1377"/>
      <c r="G1" s="1378"/>
    </row>
    <row r="2" spans="2:9" s="1381" customFormat="1" ht="18" customHeight="1">
      <c r="B2" s="1379" t="s">
        <v>1001</v>
      </c>
      <c r="C2" s="922" t="s">
        <v>1000</v>
      </c>
      <c r="D2" s="922" t="s">
        <v>999</v>
      </c>
      <c r="E2" s="921" t="s">
        <v>998</v>
      </c>
      <c r="F2" s="1380" t="s">
        <v>997</v>
      </c>
      <c r="G2" s="919" t="s">
        <v>996</v>
      </c>
    </row>
    <row r="3" spans="2:9" ht="18" customHeight="1" thickBot="1">
      <c r="B3" s="1382"/>
      <c r="C3" s="916"/>
      <c r="D3" s="879"/>
      <c r="E3" s="915"/>
      <c r="F3" s="1383"/>
      <c r="G3" s="914"/>
    </row>
    <row r="4" spans="2:9" ht="18" customHeight="1">
      <c r="B4" s="1384" t="s">
        <v>995</v>
      </c>
      <c r="C4" s="1385" t="s">
        <v>1047</v>
      </c>
      <c r="D4" s="1386"/>
      <c r="E4" s="1387"/>
      <c r="F4" s="1388"/>
      <c r="G4" s="1389"/>
      <c r="I4" s="1390"/>
    </row>
    <row r="5" spans="2:9" ht="34.5" customHeight="1">
      <c r="B5" s="862"/>
      <c r="C5" s="1391" t="s">
        <v>2165</v>
      </c>
      <c r="D5" s="860"/>
      <c r="E5" s="859"/>
      <c r="F5" s="1392"/>
      <c r="G5" s="857"/>
      <c r="I5" s="1390"/>
    </row>
    <row r="6" spans="2:9" ht="31.5">
      <c r="B6" s="1393" t="s">
        <v>1633</v>
      </c>
      <c r="C6" s="934" t="s">
        <v>2166</v>
      </c>
      <c r="D6" s="854" t="s">
        <v>43</v>
      </c>
      <c r="E6" s="885">
        <v>29</v>
      </c>
      <c r="F6" s="1394"/>
      <c r="G6" s="883">
        <f t="shared" ref="G6:G18" si="0">E6*F6</f>
        <v>0</v>
      </c>
      <c r="I6" s="1390"/>
    </row>
    <row r="7" spans="2:9" ht="48" customHeight="1">
      <c r="B7" s="1393" t="s">
        <v>1636</v>
      </c>
      <c r="C7" s="934" t="s">
        <v>2167</v>
      </c>
      <c r="D7" s="854" t="s">
        <v>43</v>
      </c>
      <c r="E7" s="885">
        <v>1</v>
      </c>
      <c r="F7" s="1394"/>
      <c r="G7" s="883">
        <f t="shared" si="0"/>
        <v>0</v>
      </c>
      <c r="I7" s="1390"/>
    </row>
    <row r="8" spans="2:9" ht="63">
      <c r="B8" s="1393" t="s">
        <v>1638</v>
      </c>
      <c r="C8" s="934" t="s">
        <v>2168</v>
      </c>
      <c r="D8" s="902" t="s">
        <v>43</v>
      </c>
      <c r="E8" s="885">
        <v>2</v>
      </c>
      <c r="F8" s="1394"/>
      <c r="G8" s="883">
        <f t="shared" si="0"/>
        <v>0</v>
      </c>
      <c r="I8" s="1390"/>
    </row>
    <row r="9" spans="2:9" ht="47.25" customHeight="1">
      <c r="B9" s="1393" t="s">
        <v>1640</v>
      </c>
      <c r="C9" s="855" t="s">
        <v>2169</v>
      </c>
      <c r="D9" s="854" t="s">
        <v>43</v>
      </c>
      <c r="E9" s="885">
        <v>22</v>
      </c>
      <c r="F9" s="1394"/>
      <c r="G9" s="883">
        <f t="shared" si="0"/>
        <v>0</v>
      </c>
      <c r="I9" s="1390"/>
    </row>
    <row r="10" spans="2:9" ht="47.25" customHeight="1">
      <c r="B10" s="1393" t="s">
        <v>1642</v>
      </c>
      <c r="C10" s="855" t="s">
        <v>2170</v>
      </c>
      <c r="D10" s="854" t="s">
        <v>43</v>
      </c>
      <c r="E10" s="885">
        <v>51</v>
      </c>
      <c r="F10" s="1394"/>
      <c r="G10" s="883">
        <f t="shared" si="0"/>
        <v>0</v>
      </c>
      <c r="I10" s="1390"/>
    </row>
    <row r="11" spans="2:9" ht="63">
      <c r="B11" s="1393" t="s">
        <v>1644</v>
      </c>
      <c r="C11" s="855" t="s">
        <v>2171</v>
      </c>
      <c r="D11" s="854" t="s">
        <v>43</v>
      </c>
      <c r="E11" s="885">
        <v>5</v>
      </c>
      <c r="F11" s="1394"/>
      <c r="G11" s="883">
        <f t="shared" si="0"/>
        <v>0</v>
      </c>
      <c r="I11" s="1390"/>
    </row>
    <row r="12" spans="2:9" ht="63">
      <c r="B12" s="1393" t="s">
        <v>1646</v>
      </c>
      <c r="C12" s="855" t="s">
        <v>2172</v>
      </c>
      <c r="D12" s="854" t="s">
        <v>43</v>
      </c>
      <c r="E12" s="885">
        <v>11</v>
      </c>
      <c r="F12" s="1394"/>
      <c r="G12" s="883">
        <f t="shared" si="0"/>
        <v>0</v>
      </c>
      <c r="I12" s="1390"/>
    </row>
    <row r="13" spans="2:9" ht="63">
      <c r="B13" s="1393" t="s">
        <v>1648</v>
      </c>
      <c r="C13" s="855" t="s">
        <v>2173</v>
      </c>
      <c r="D13" s="854" t="s">
        <v>43</v>
      </c>
      <c r="E13" s="885">
        <v>5</v>
      </c>
      <c r="F13" s="1394"/>
      <c r="G13" s="883">
        <f t="shared" si="0"/>
        <v>0</v>
      </c>
      <c r="I13" s="1390"/>
    </row>
    <row r="14" spans="2:9" ht="63">
      <c r="B14" s="1393" t="s">
        <v>1650</v>
      </c>
      <c r="C14" s="855" t="s">
        <v>2174</v>
      </c>
      <c r="D14" s="854" t="s">
        <v>43</v>
      </c>
      <c r="E14" s="885">
        <v>27</v>
      </c>
      <c r="F14" s="1394"/>
      <c r="G14" s="883">
        <f t="shared" si="0"/>
        <v>0</v>
      </c>
      <c r="I14" s="1390"/>
    </row>
    <row r="15" spans="2:9" ht="63">
      <c r="B15" s="1393" t="s">
        <v>1652</v>
      </c>
      <c r="C15" s="855" t="s">
        <v>2175</v>
      </c>
      <c r="D15" s="854" t="s">
        <v>43</v>
      </c>
      <c r="E15" s="885">
        <v>4</v>
      </c>
      <c r="F15" s="1394"/>
      <c r="G15" s="883">
        <f t="shared" si="0"/>
        <v>0</v>
      </c>
      <c r="I15" s="1390"/>
    </row>
    <row r="16" spans="2:9" ht="63">
      <c r="B16" s="1393" t="s">
        <v>1654</v>
      </c>
      <c r="C16" s="855" t="s">
        <v>2176</v>
      </c>
      <c r="D16" s="854" t="s">
        <v>43</v>
      </c>
      <c r="E16" s="885">
        <v>18</v>
      </c>
      <c r="F16" s="1394"/>
      <c r="G16" s="883">
        <f t="shared" si="0"/>
        <v>0</v>
      </c>
      <c r="I16" s="1390"/>
    </row>
    <row r="17" spans="2:10" ht="63">
      <c r="B17" s="1393" t="s">
        <v>1656</v>
      </c>
      <c r="C17" s="855" t="s">
        <v>2177</v>
      </c>
      <c r="D17" s="854" t="s">
        <v>43</v>
      </c>
      <c r="E17" s="885">
        <v>6</v>
      </c>
      <c r="F17" s="1394"/>
      <c r="G17" s="883">
        <f t="shared" si="0"/>
        <v>0</v>
      </c>
      <c r="I17" s="1390"/>
    </row>
    <row r="18" spans="2:10" ht="31.5">
      <c r="B18" s="1393" t="s">
        <v>1658</v>
      </c>
      <c r="C18" s="855" t="s">
        <v>2178</v>
      </c>
      <c r="D18" s="854" t="s">
        <v>43</v>
      </c>
      <c r="E18" s="885">
        <v>2</v>
      </c>
      <c r="F18" s="1394"/>
      <c r="G18" s="883">
        <f t="shared" si="0"/>
        <v>0</v>
      </c>
      <c r="I18" s="1390"/>
    </row>
    <row r="19" spans="2:10" ht="32.25" customHeight="1">
      <c r="B19" s="1395"/>
      <c r="C19" s="861" t="s">
        <v>2179</v>
      </c>
      <c r="D19" s="860"/>
      <c r="E19" s="888"/>
      <c r="F19" s="1392"/>
      <c r="G19" s="857"/>
      <c r="I19" s="1390"/>
    </row>
    <row r="20" spans="2:10" ht="63">
      <c r="B20" s="1396" t="s">
        <v>1689</v>
      </c>
      <c r="C20" s="880" t="s">
        <v>2180</v>
      </c>
      <c r="D20" s="902" t="s">
        <v>1055</v>
      </c>
      <c r="E20" s="885">
        <v>103</v>
      </c>
      <c r="F20" s="1397"/>
      <c r="G20" s="883">
        <f t="shared" ref="G20:G30" si="1">E20*F20</f>
        <v>0</v>
      </c>
      <c r="I20" s="1398"/>
      <c r="J20" s="1399"/>
    </row>
    <row r="21" spans="2:10" ht="63">
      <c r="B21" s="1396" t="s">
        <v>1692</v>
      </c>
      <c r="C21" s="934" t="s">
        <v>2181</v>
      </c>
      <c r="D21" s="902" t="s">
        <v>1055</v>
      </c>
      <c r="E21" s="885">
        <v>6920</v>
      </c>
      <c r="F21" s="1397"/>
      <c r="G21" s="883">
        <f t="shared" si="1"/>
        <v>0</v>
      </c>
      <c r="I21" s="1398"/>
      <c r="J21" s="1399"/>
    </row>
    <row r="22" spans="2:10" ht="63">
      <c r="B22" s="1396" t="s">
        <v>1695</v>
      </c>
      <c r="C22" s="934" t="s">
        <v>2182</v>
      </c>
      <c r="D22" s="902" t="s">
        <v>911</v>
      </c>
      <c r="E22" s="885">
        <v>7</v>
      </c>
      <c r="F22" s="1397"/>
      <c r="G22" s="883">
        <f t="shared" si="1"/>
        <v>0</v>
      </c>
      <c r="I22" s="1398"/>
      <c r="J22" s="1399"/>
    </row>
    <row r="23" spans="2:10" ht="63">
      <c r="B23" s="1396" t="s">
        <v>1698</v>
      </c>
      <c r="C23" s="934" t="s">
        <v>2183</v>
      </c>
      <c r="D23" s="902" t="s">
        <v>911</v>
      </c>
      <c r="E23" s="885">
        <v>39.68</v>
      </c>
      <c r="F23" s="1397"/>
      <c r="G23" s="883">
        <f t="shared" si="1"/>
        <v>0</v>
      </c>
      <c r="I23" s="1398"/>
      <c r="J23" s="1399"/>
    </row>
    <row r="24" spans="2:10" ht="63">
      <c r="B24" s="1396" t="s">
        <v>1701</v>
      </c>
      <c r="C24" s="934" t="s">
        <v>2184</v>
      </c>
      <c r="D24" s="902" t="s">
        <v>1055</v>
      </c>
      <c r="E24" s="885">
        <v>412.8</v>
      </c>
      <c r="F24" s="1397"/>
      <c r="G24" s="883">
        <f t="shared" si="1"/>
        <v>0</v>
      </c>
      <c r="I24" s="1398"/>
      <c r="J24" s="1399"/>
    </row>
    <row r="25" spans="2:10" ht="47.25">
      <c r="B25" s="1396" t="s">
        <v>1703</v>
      </c>
      <c r="C25" s="934" t="s">
        <v>2185</v>
      </c>
      <c r="D25" s="902" t="s">
        <v>43</v>
      </c>
      <c r="E25" s="885">
        <v>36</v>
      </c>
      <c r="F25" s="1397"/>
      <c r="G25" s="883">
        <f t="shared" si="1"/>
        <v>0</v>
      </c>
      <c r="I25" s="1398"/>
      <c r="J25" s="1399"/>
    </row>
    <row r="26" spans="2:10" ht="47.25">
      <c r="B26" s="1396" t="s">
        <v>1706</v>
      </c>
      <c r="C26" s="934" t="s">
        <v>2186</v>
      </c>
      <c r="D26" s="902" t="s">
        <v>43</v>
      </c>
      <c r="E26" s="885">
        <v>14</v>
      </c>
      <c r="F26" s="1397"/>
      <c r="G26" s="883">
        <f t="shared" si="1"/>
        <v>0</v>
      </c>
      <c r="I26" s="1398"/>
      <c r="J26" s="1399"/>
    </row>
    <row r="27" spans="2:10" ht="47.25">
      <c r="B27" s="1396" t="s">
        <v>1709</v>
      </c>
      <c r="C27" s="934" t="s">
        <v>2187</v>
      </c>
      <c r="D27" s="902" t="s">
        <v>43</v>
      </c>
      <c r="E27" s="885">
        <v>24</v>
      </c>
      <c r="F27" s="1397"/>
      <c r="G27" s="883">
        <f t="shared" si="1"/>
        <v>0</v>
      </c>
      <c r="I27" s="1398"/>
      <c r="J27" s="1399"/>
    </row>
    <row r="28" spans="2:10" ht="47.25">
      <c r="B28" s="1396" t="s">
        <v>1712</v>
      </c>
      <c r="C28" s="934" t="s">
        <v>2188</v>
      </c>
      <c r="D28" s="902" t="s">
        <v>43</v>
      </c>
      <c r="E28" s="885">
        <v>48</v>
      </c>
      <c r="F28" s="1397"/>
      <c r="G28" s="883">
        <f t="shared" si="1"/>
        <v>0</v>
      </c>
      <c r="I28" s="1398"/>
      <c r="J28" s="1399"/>
    </row>
    <row r="29" spans="2:10" ht="31.5">
      <c r="B29" s="1396" t="s">
        <v>2189</v>
      </c>
      <c r="C29" s="880" t="s">
        <v>2190</v>
      </c>
      <c r="D29" s="879" t="s">
        <v>911</v>
      </c>
      <c r="E29" s="878">
        <v>120.65</v>
      </c>
      <c r="F29" s="1400"/>
      <c r="G29" s="876">
        <f t="shared" si="1"/>
        <v>0</v>
      </c>
      <c r="I29" s="1398"/>
      <c r="J29" s="1399"/>
    </row>
    <row r="30" spans="2:10" ht="31.5">
      <c r="B30" s="1396" t="s">
        <v>2191</v>
      </c>
      <c r="C30" s="880" t="s">
        <v>2192</v>
      </c>
      <c r="D30" s="902" t="s">
        <v>43</v>
      </c>
      <c r="E30" s="878">
        <v>37</v>
      </c>
      <c r="F30" s="1400"/>
      <c r="G30" s="876">
        <f t="shared" si="1"/>
        <v>0</v>
      </c>
      <c r="I30" s="1398"/>
      <c r="J30" s="1399"/>
    </row>
    <row r="31" spans="2:10" ht="23.25" customHeight="1" thickBot="1">
      <c r="B31" s="1401"/>
      <c r="C31" s="901"/>
      <c r="D31" s="848"/>
      <c r="E31" s="847"/>
      <c r="F31" s="1402"/>
      <c r="G31" s="845"/>
      <c r="I31" s="1390"/>
    </row>
    <row r="32" spans="2:10" ht="23.25" customHeight="1" thickTop="1" thickBot="1">
      <c r="B32" s="1403"/>
      <c r="C32" s="1404" t="s">
        <v>895</v>
      </c>
      <c r="D32" s="1405"/>
      <c r="E32" s="1406"/>
      <c r="F32" s="1407"/>
      <c r="G32" s="1408">
        <f>SUM(G6:G31)</f>
        <v>0</v>
      </c>
      <c r="I32" s="1390"/>
    </row>
    <row r="33" spans="2:7" s="808" customFormat="1" ht="18" customHeight="1">
      <c r="B33" s="1409"/>
      <c r="C33" s="1410"/>
      <c r="D33" s="1411"/>
      <c r="E33" s="1412"/>
      <c r="F33" s="1413"/>
      <c r="G33" s="776"/>
    </row>
    <row r="34" spans="2:7" s="808" customFormat="1" ht="18" customHeight="1">
      <c r="B34" s="1409"/>
      <c r="C34" s="776"/>
      <c r="D34" s="805"/>
      <c r="E34" s="804"/>
      <c r="F34" s="1413"/>
      <c r="G34" s="776"/>
    </row>
    <row r="35" spans="2:7" s="808" customFormat="1" ht="18" customHeight="1">
      <c r="B35" s="1409"/>
      <c r="C35" s="776"/>
      <c r="D35" s="805"/>
      <c r="E35" s="804"/>
      <c r="F35" s="1413"/>
      <c r="G35" s="776"/>
    </row>
    <row r="36" spans="2:7" s="808" customFormat="1" ht="18" customHeight="1">
      <c r="B36" s="1409"/>
      <c r="C36" s="776"/>
      <c r="D36" s="805"/>
      <c r="E36" s="804"/>
      <c r="F36" s="1413"/>
      <c r="G36" s="776"/>
    </row>
    <row r="37" spans="2:7" s="808" customFormat="1" ht="15.75" customHeight="1">
      <c r="B37" s="1409"/>
      <c r="C37" s="776"/>
      <c r="D37" s="805"/>
      <c r="E37" s="804"/>
      <c r="F37" s="1413"/>
      <c r="G37" s="776"/>
    </row>
    <row r="38" spans="2:7" s="808" customFormat="1" ht="15.75">
      <c r="B38" s="1409"/>
      <c r="C38" s="776"/>
      <c r="D38" s="805"/>
      <c r="E38" s="804"/>
      <c r="F38" s="1413"/>
      <c r="G38" s="776"/>
    </row>
    <row r="39" spans="2:7" s="808" customFormat="1" ht="15.75">
      <c r="B39" s="1409"/>
      <c r="C39" s="776"/>
      <c r="D39" s="805"/>
      <c r="E39" s="804"/>
      <c r="F39" s="1413"/>
      <c r="G39" s="776"/>
    </row>
    <row r="40" spans="2:7" s="808" customFormat="1" ht="15.75">
      <c r="B40" s="1409"/>
      <c r="C40" s="776"/>
      <c r="D40" s="805"/>
      <c r="E40" s="804"/>
      <c r="F40" s="1413"/>
      <c r="G40" s="776"/>
    </row>
  </sheetData>
  <printOptions gridLines="1" gridLinesSet="0"/>
  <pageMargins left="0.98425196850393704" right="0.19685039370078741" top="0.78740157480314965" bottom="0.78740157480314965" header="0.19685039370078741" footer="0.19685039370078741"/>
  <pageSetup paperSize="9" scale="67" firstPageNumber="5" orientation="portrait" useFirstPageNumber="1" r:id="rId1"/>
  <headerFooter alignWithMargins="0">
    <oddHeader xml:space="preserve">&amp;L&amp;"Arial CE,Običajno"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44</vt:i4>
      </vt:variant>
    </vt:vector>
  </HeadingPairs>
  <TitlesOfParts>
    <vt:vector size="83" baseType="lpstr">
      <vt:lpstr>SKUPNA REKAPITULACIJA</vt:lpstr>
      <vt:lpstr>REKAPITULACIJA GO  DEL</vt:lpstr>
      <vt:lpstr>OPOMBE </vt:lpstr>
      <vt:lpstr>PRIPR.IN ZAKLJ.D.</vt:lpstr>
      <vt:lpstr>ZEMELJSKA</vt:lpstr>
      <vt:lpstr>BETONSKA </vt:lpstr>
      <vt:lpstr>ZIDARSKA </vt:lpstr>
      <vt:lpstr>TESARSKA </vt:lpstr>
      <vt:lpstr>KROVSKA</vt:lpstr>
      <vt:lpstr>KLJUČAVNIČARSKA</vt:lpstr>
      <vt:lpstr>STAVBNO POHIŠTVO</vt:lpstr>
      <vt:lpstr>MIZARSKA DELA</vt:lpstr>
      <vt:lpstr>MONTAŽNA DELA</vt:lpstr>
      <vt:lpstr>SLIKOPLESKARSKA </vt:lpstr>
      <vt:lpstr>KERAMIKA </vt:lpstr>
      <vt:lpstr>OPREMA</vt:lpstr>
      <vt:lpstr>REKAPITULACIJA ZUNANJA UREDITEV</vt:lpstr>
      <vt:lpstr>ZUNANJA UREDITEV</vt:lpstr>
      <vt:lpstr>REKAPITULACIJA CESTA</vt:lpstr>
      <vt:lpstr>REKONSTRUKCIJA CESTE</vt:lpstr>
      <vt:lpstr>REKAPITULACIJA KANALIZACIJA</vt:lpstr>
      <vt:lpstr>KANALIZACIJA</vt:lpstr>
      <vt:lpstr>REKAPITULACIJA EL. INSTALACIJE</vt:lpstr>
      <vt:lpstr>PREMESTITEV EL. VODOV</vt:lpstr>
      <vt:lpstr>PREMESTITEV TK VODOV</vt:lpstr>
      <vt:lpstr>JAVNA RAZSVETLJAVA</vt:lpstr>
      <vt:lpstr>NN-TK</vt:lpstr>
      <vt:lpstr>SVETILA</vt:lpstr>
      <vt:lpstr>INSTALACIJSKI MATERIAL</vt:lpstr>
      <vt:lpstr>RAZDELILNIKI </vt:lpstr>
      <vt:lpstr>TK </vt:lpstr>
      <vt:lpstr>PARKIRNI SISTEM</vt:lpstr>
      <vt:lpstr>STRELOVOD </vt:lpstr>
      <vt:lpstr>REKAPITULACIJA TEH. VAROVANJE</vt:lpstr>
      <vt:lpstr>TEHNIČNO VAROVANJE</vt:lpstr>
      <vt:lpstr>REKAPITULACIJA STR. INSTALACIJE</vt:lpstr>
      <vt:lpstr>STROJNE INSTALACIJE</vt:lpstr>
      <vt:lpstr>REKAPITULACIJA PROMETNA OPREMA</vt:lpstr>
      <vt:lpstr>PROMETNA OPREMA</vt:lpstr>
      <vt:lpstr>'REKONSTRUKCIJA CESTE'!_Toc92683858</vt:lpstr>
      <vt:lpstr>'ZUNANJA UREDITEV'!_Toc92683858</vt:lpstr>
      <vt:lpstr>'REKONSTRUKCIJA CESTE'!_Toc92683861</vt:lpstr>
      <vt:lpstr>'ZUNANJA UREDITEV'!_Toc92683861</vt:lpstr>
      <vt:lpstr>'TEHNIČNO VAROVANJE'!NASLOV1</vt:lpstr>
      <vt:lpstr>'TEHNIČNO VAROVANJE'!NASLOV1.1</vt:lpstr>
      <vt:lpstr>'TEHNIČNO VAROVANJE'!NASLOV1.2</vt:lpstr>
      <vt:lpstr>'INSTALACIJSKI MATERIAL'!Print_Area</vt:lpstr>
      <vt:lpstr>'KERAMIKA '!Print_Area</vt:lpstr>
      <vt:lpstr>KLJUČAVNIČARSKA!Print_Area</vt:lpstr>
      <vt:lpstr>'PRIPR.IN ZAKLJ.D.'!Print_Area</vt:lpstr>
      <vt:lpstr>'PROMETNA OPREMA'!Print_Area</vt:lpstr>
      <vt:lpstr>'RAZDELILNIKI '!Print_Area</vt:lpstr>
      <vt:lpstr>'REKAPITULACIJA CESTA'!Print_Area</vt:lpstr>
      <vt:lpstr>'REKAPITULACIJA EL. INSTALACIJE'!Print_Area</vt:lpstr>
      <vt:lpstr>'REKAPITULACIJA KANALIZACIJA'!Print_Area</vt:lpstr>
      <vt:lpstr>'REKAPITULACIJA PROMETNA OPREMA'!Print_Area</vt:lpstr>
      <vt:lpstr>'REKAPITULACIJA STR. INSTALACIJE'!Print_Area</vt:lpstr>
      <vt:lpstr>'REKAPITULACIJA TEH. VAROVANJE'!Print_Area</vt:lpstr>
      <vt:lpstr>'REKAPITULACIJA ZUNANJA UREDITEV'!Print_Area</vt:lpstr>
      <vt:lpstr>'REKONSTRUKCIJA CESTE'!Print_Area</vt:lpstr>
      <vt:lpstr>'STRELOVOD '!Print_Area</vt:lpstr>
      <vt:lpstr>'STROJNE INSTALACIJE'!Print_Area</vt:lpstr>
      <vt:lpstr>SVETILA!Print_Area</vt:lpstr>
      <vt:lpstr>'TEHNIČNO VAROVANJE'!Print_Area</vt:lpstr>
      <vt:lpstr>'TESARSKA '!Print_Area</vt:lpstr>
      <vt:lpstr>ZEMELJSKA!Print_Area</vt:lpstr>
      <vt:lpstr>'ZIDARSKA '!Print_Area</vt:lpstr>
      <vt:lpstr>'ZUNANJA UREDITEV'!Print_Area</vt:lpstr>
      <vt:lpstr>'PRIPR.IN ZAKLJ.D.'!Print_Area2</vt:lpstr>
      <vt:lpstr>'KERAMIKA '!Print_Titles</vt:lpstr>
      <vt:lpstr>KLJUČAVNIČARSKA!Print_Titles</vt:lpstr>
      <vt:lpstr>KROVSKA!Print_Titles</vt:lpstr>
      <vt:lpstr>'MONTAŽNA DELA'!Print_Titles</vt:lpstr>
      <vt:lpstr>OPREMA!Print_Titles</vt:lpstr>
      <vt:lpstr>'PRIPR.IN ZAKLJ.D.'!Print_Titles</vt:lpstr>
      <vt:lpstr>'PROMETNA OPREMA'!Print_Titles</vt:lpstr>
      <vt:lpstr>'REKONSTRUKCIJA CESTE'!Print_Titles</vt:lpstr>
      <vt:lpstr>'SLIKOPLESKARSKA '!Print_Titles</vt:lpstr>
      <vt:lpstr>'TEHNIČNO VAROVANJE'!Print_Titles</vt:lpstr>
      <vt:lpstr>'TESARSKA '!Print_Titles</vt:lpstr>
      <vt:lpstr>ZEMELJSKA!Print_Titles</vt:lpstr>
      <vt:lpstr>'ZIDARSKA '!Print_Titles</vt:lpstr>
      <vt:lpstr>'ZUNANJA UREDITEV'!Print_Titles</vt:lpstr>
    </vt:vector>
  </TitlesOfParts>
  <Company>___</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___</dc:creator>
  <cp:lastModifiedBy>Alan Žiberna</cp:lastModifiedBy>
  <cp:lastPrinted>2020-11-24T18:33:02Z</cp:lastPrinted>
  <dcterms:created xsi:type="dcterms:W3CDTF">2004-11-18T13:58:29Z</dcterms:created>
  <dcterms:modified xsi:type="dcterms:W3CDTF">2021-03-10T07:21:43Z</dcterms:modified>
</cp:coreProperties>
</file>